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ákazky\2020\3013 - Zvolenská Slatina\2021-08-04-I. etapa\Zadanie\"/>
    </mc:Choice>
  </mc:AlternateContent>
  <bookViews>
    <workbookView xWindow="0" yWindow="0" windowWidth="0" windowHeight="0"/>
  </bookViews>
  <sheets>
    <sheet name="Rekapitulácia stavby" sheetId="1" r:id="rId1"/>
    <sheet name="000-00 - 000-00 Všeobecné..." sheetId="2" r:id="rId2"/>
    <sheet name="101-001 - Komunikácia, ús..." sheetId="3" r:id="rId3"/>
    <sheet name="101-002 - Komunikácia, ús..." sheetId="4" r:id="rId4"/>
    <sheet name="01061 - Priepust č.1 v km..." sheetId="5" r:id="rId5"/>
    <sheet name="01062 - Priepust č.2 v km..." sheetId="6" r:id="rId6"/>
    <sheet name="01063 - Priepust č.3 v km..." sheetId="7" r:id="rId7"/>
    <sheet name="01064 - Priepust č.4 v km..." sheetId="8" r:id="rId8"/>
    <sheet name="01065 - Priepust č.5 v km..." sheetId="9" r:id="rId9"/>
    <sheet name="101-10 - 101-10 Úprava pr..." sheetId="10" r:id="rId10"/>
    <sheet name="101-20 - 101-20 Osvetleni..." sheetId="11" r:id="rId11"/>
    <sheet name="101-50 - 101-50 Úprava ká..." sheetId="12" r:id="rId12"/>
    <sheet name="102-001 - Komunikácia, ús..." sheetId="13" r:id="rId13"/>
    <sheet name="102-002 - Komunikácia, ús..." sheetId="14" r:id="rId14"/>
    <sheet name="02066 - Priepust č.6 v km..." sheetId="15" r:id="rId15"/>
    <sheet name="02067 - Priepust č.7 v km..." sheetId="16" r:id="rId16"/>
    <sheet name="02068 - Priepust č.8 v km..." sheetId="17" r:id="rId17"/>
    <sheet name="02069 - Priepust č.9 v km..." sheetId="18" r:id="rId18"/>
    <sheet name="02610 - Priepust č.10 v k..." sheetId="19" r:id="rId19"/>
    <sheet name="02611 - Priepust č.11 v k..." sheetId="20" r:id="rId20"/>
    <sheet name="02612 - Priepust č.12 v k..." sheetId="21" r:id="rId21"/>
    <sheet name="02613 - Priepust č.13 v k..." sheetId="22" r:id="rId22"/>
    <sheet name="02614 - Priepust č.14 v k..." sheetId="23" r:id="rId23"/>
    <sheet name="02615 - Priepust č.15 v k..." sheetId="24" r:id="rId24"/>
    <sheet name="02616 - Priepust č.16 v k..." sheetId="25" r:id="rId25"/>
    <sheet name="02617 - Priepust č.17 v k..." sheetId="26" r:id="rId26"/>
    <sheet name="02618 - Priepust č.18 v k..." sheetId="27" r:id="rId27"/>
    <sheet name="02619 - Priepust č.19 v k..." sheetId="28" r:id="rId28"/>
    <sheet name="02620 - Priepust č.20 v k..." sheetId="29" r:id="rId29"/>
    <sheet name="02621 - Priepust č.21 v k..." sheetId="30" r:id="rId30"/>
    <sheet name="02622 - Priepust č.22 v k..." sheetId="31" r:id="rId31"/>
    <sheet name="02623 - Priepust č.23 v k..." sheetId="32" r:id="rId32"/>
    <sheet name="02624 - Priepust č.24 v k..." sheetId="33" r:id="rId33"/>
    <sheet name="02625 - Priepust č.25 v k..." sheetId="34" r:id="rId34"/>
    <sheet name="02626 - Priepust č.26 v k..." sheetId="35" r:id="rId35"/>
    <sheet name="102-10 - 102-10  Nástupiš..." sheetId="36" r:id="rId36"/>
    <sheet name="102-20 - 102-20 Osvetleni..." sheetId="37" r:id="rId37"/>
    <sheet name="102-50 - 102-50 Úprava ká..." sheetId="38" r:id="rId38"/>
    <sheet name="103-001 - Komunikácia" sheetId="39" r:id="rId39"/>
    <sheet name="03628 - Priepust č.28 v k..." sheetId="40" r:id="rId40"/>
    <sheet name="03629 - Priepust č.29 v k..." sheetId="41" r:id="rId41"/>
    <sheet name="03630 - Priepust č.30 v k..." sheetId="42" r:id="rId42"/>
    <sheet name="03631 - Priepust č.31 v k..." sheetId="43" r:id="rId43"/>
    <sheet name="103-10 - 103-10 Nástupišt..." sheetId="44" r:id="rId44"/>
    <sheet name="103-20 - 103-20 Osvetleni..." sheetId="45" r:id="rId45"/>
    <sheet name="103-50 - 103-50 Úprava ká..." sheetId="46" r:id="rId46"/>
    <sheet name="103-60 - 103-60 Úprava mi..." sheetId="47" r:id="rId47"/>
    <sheet name="104-001 - Komunikácia, ús..." sheetId="48" r:id="rId48"/>
    <sheet name="104-002 - Komunikácia, ús..." sheetId="49" r:id="rId49"/>
    <sheet name="04632 - Priepust č.32 v k..." sheetId="50" r:id="rId50"/>
    <sheet name="04633 - Priepust č.33 v k..." sheetId="51" r:id="rId51"/>
    <sheet name="04634 - Priepust č.34 v k..." sheetId="52" r:id="rId52"/>
    <sheet name="04635 - Priepust č.35 v k..." sheetId="53" r:id="rId53"/>
    <sheet name="04636 - Priepust č.36 v k..." sheetId="54" r:id="rId54"/>
    <sheet name="04637 - Priepust č.37 v k..." sheetId="55" r:id="rId55"/>
    <sheet name="04638 - Priepust č.38 v k..." sheetId="56" r:id="rId56"/>
    <sheet name="04639 - Priepust č.39 v k..." sheetId="57" r:id="rId57"/>
    <sheet name="105-001 - Komunikácia, ús..." sheetId="58" r:id="rId58"/>
    <sheet name="105-002 - Komunikácia, ús..." sheetId="59" r:id="rId59"/>
    <sheet name="05640 - Priepust č.40 v k..." sheetId="60" r:id="rId60"/>
    <sheet name="05641 - Priepust č.41 v k..." sheetId="61" r:id="rId61"/>
    <sheet name="05642 - Priepust č.42 v k..." sheetId="62" r:id="rId62"/>
    <sheet name="05643 - Priepust č.43 v k..." sheetId="63" r:id="rId63"/>
    <sheet name="05644 - Priepust č.44 v k..." sheetId="64" r:id="rId64"/>
    <sheet name="05645 - Priepust č.45 v k..." sheetId="65" r:id="rId65"/>
    <sheet name="05646 - Priepust č.46 v k..." sheetId="66" r:id="rId66"/>
    <sheet name="05647 - Priepust č.47 v k..." sheetId="67" r:id="rId67"/>
    <sheet name="05648 - Priepust č.48 v k..." sheetId="68" r:id="rId68"/>
    <sheet name="05649 - Priepust č.49 v k..." sheetId="69" r:id="rId69"/>
    <sheet name="05650 - Priepust č.50 v k..." sheetId="70" r:id="rId70"/>
    <sheet name="05651 - Priepust č.51 v k..." sheetId="71" r:id="rId71"/>
    <sheet name="105-10 - 105-10 Nástupišt..." sheetId="72" r:id="rId72"/>
    <sheet name="105-11 - 105-11  Nástupiš..." sheetId="73" r:id="rId73"/>
    <sheet name="105-12 - 105-12  Nástupiš..." sheetId="74" r:id="rId74"/>
    <sheet name="105-20 - 105-20 Osvetleni..." sheetId="75" r:id="rId75"/>
    <sheet name="105-21 - 105-21 Osvetleni..." sheetId="76" r:id="rId76"/>
    <sheet name="105-22 - 105-22 Osvetleni..." sheetId="77" r:id="rId77"/>
    <sheet name="201-00 - 201-00 Most ev. ..." sheetId="78" r:id="rId78"/>
    <sheet name="202-00 - 202-00 Most ev. ..." sheetId="79" r:id="rId79"/>
    <sheet name="203-00 - 203-00 Most ev. ..." sheetId="80" r:id="rId80"/>
    <sheet name="204-00 - 204-00 Most ev. ..." sheetId="81" r:id="rId81"/>
  </sheets>
  <definedNames>
    <definedName name="_xlnm.Print_Area" localSheetId="0">'Rekapitulácia stavby'!$D$4:$AO$76,'Rekapitulácia stavby'!$C$82:$AQ$185</definedName>
    <definedName name="_xlnm.Print_Titles" localSheetId="0">'Rekapitulácia stavby'!$92:$92</definedName>
    <definedName name="_xlnm._FilterDatabase" localSheetId="1" hidden="1">'000-00 - 000-00 Všeobecné...'!$C$118:$K$127</definedName>
    <definedName name="_xlnm.Print_Area" localSheetId="1">'000-00 - 000-00 Všeobecné...'!$C$4:$J$76,'000-00 - 000-00 Všeobecné...'!$C$82:$J$100,'000-00 - 000-00 Všeobecné...'!$C$106:$J$127</definedName>
    <definedName name="_xlnm.Print_Titles" localSheetId="1">'000-00 - 000-00 Všeobecné...'!$118:$118</definedName>
    <definedName name="_xlnm._FilterDatabase" localSheetId="2" hidden="1">'101-001 - Komunikácia, ús...'!$C$126:$K$210</definedName>
    <definedName name="_xlnm.Print_Area" localSheetId="2">'101-001 - Komunikácia, ús...'!$C$4:$J$76,'101-001 - Komunikácia, ús...'!$C$82:$J$106,'101-001 - Komunikácia, ús...'!$C$112:$J$210</definedName>
    <definedName name="_xlnm.Print_Titles" localSheetId="2">'101-001 - Komunikácia, ús...'!$126:$126</definedName>
    <definedName name="_xlnm._FilterDatabase" localSheetId="3" hidden="1">'101-002 - Komunikácia, ús...'!$C$130:$K$290</definedName>
    <definedName name="_xlnm.Print_Area" localSheetId="3">'101-002 - Komunikácia, ús...'!$C$4:$J$76,'101-002 - Komunikácia, ús...'!$C$82:$J$110,'101-002 - Komunikácia, ús...'!$C$116:$J$290</definedName>
    <definedName name="_xlnm.Print_Titles" localSheetId="3">'101-002 - Komunikácia, ús...'!$130:$130</definedName>
    <definedName name="_xlnm._FilterDatabase" localSheetId="4" hidden="1">'01061 - Priepust č.1 v km...'!$C$133:$K$195</definedName>
    <definedName name="_xlnm.Print_Area" localSheetId="4">'01061 - Priepust č.1 v km...'!$C$4:$J$76,'01061 - Priepust č.1 v km...'!$C$82:$J$111,'01061 - Priepust č.1 v km...'!$C$117:$J$195</definedName>
    <definedName name="_xlnm.Print_Titles" localSheetId="4">'01061 - Priepust č.1 v km...'!$133:$133</definedName>
    <definedName name="_xlnm._FilterDatabase" localSheetId="5" hidden="1">'01062 - Priepust č.2 v km...'!$C$133:$K$203</definedName>
    <definedName name="_xlnm.Print_Area" localSheetId="5">'01062 - Priepust č.2 v km...'!$C$4:$J$76,'01062 - Priepust č.2 v km...'!$C$82:$J$111,'01062 - Priepust č.2 v km...'!$C$117:$J$203</definedName>
    <definedName name="_xlnm.Print_Titles" localSheetId="5">'01062 - Priepust č.2 v km...'!$133:$133</definedName>
    <definedName name="_xlnm._FilterDatabase" localSheetId="6" hidden="1">'01063 - Priepust č.3 v km...'!$C$133:$K$194</definedName>
    <definedName name="_xlnm.Print_Area" localSheetId="6">'01063 - Priepust č.3 v km...'!$C$4:$J$76,'01063 - Priepust č.3 v km...'!$C$82:$J$111,'01063 - Priepust č.3 v km...'!$C$117:$J$194</definedName>
    <definedName name="_xlnm.Print_Titles" localSheetId="6">'01063 - Priepust č.3 v km...'!$133:$133</definedName>
    <definedName name="_xlnm._FilterDatabase" localSheetId="7" hidden="1">'01064 - Priepust č.4 v km...'!$C$133:$K$192</definedName>
    <definedName name="_xlnm.Print_Area" localSheetId="7">'01064 - Priepust č.4 v km...'!$C$4:$J$76,'01064 - Priepust č.4 v km...'!$C$82:$J$111,'01064 - Priepust č.4 v km...'!$C$117:$J$192</definedName>
    <definedName name="_xlnm.Print_Titles" localSheetId="7">'01064 - Priepust č.4 v km...'!$133:$133</definedName>
    <definedName name="_xlnm._FilterDatabase" localSheetId="8" hidden="1">'01065 - Priepust č.5 v km...'!$C$133:$K$197</definedName>
    <definedName name="_xlnm.Print_Area" localSheetId="8">'01065 - Priepust č.5 v km...'!$C$4:$J$76,'01065 - Priepust č.5 v km...'!$C$82:$J$111,'01065 - Priepust č.5 v km...'!$C$117:$J$197</definedName>
    <definedName name="_xlnm.Print_Titles" localSheetId="8">'01065 - Priepust č.5 v km...'!$133:$133</definedName>
    <definedName name="_xlnm._FilterDatabase" localSheetId="9" hidden="1">'101-10 - 101-10 Úprava pr...'!$C$121:$K$169</definedName>
    <definedName name="_xlnm.Print_Area" localSheetId="9">'101-10 - 101-10 Úprava pr...'!$C$4:$J$76,'101-10 - 101-10 Úprava pr...'!$C$82:$J$103,'101-10 - 101-10 Úprava pr...'!$C$109:$J$169</definedName>
    <definedName name="_xlnm.Print_Titles" localSheetId="9">'101-10 - 101-10 Úprava pr...'!$121:$121</definedName>
    <definedName name="_xlnm._FilterDatabase" localSheetId="10" hidden="1">'101-20 - 101-20 Osvetleni...'!$C$123:$K$206</definedName>
    <definedName name="_xlnm.Print_Area" localSheetId="10">'101-20 - 101-20 Osvetleni...'!$C$4:$J$76,'101-20 - 101-20 Osvetleni...'!$C$82:$J$105,'101-20 - 101-20 Osvetleni...'!$C$111:$J$206</definedName>
    <definedName name="_xlnm.Print_Titles" localSheetId="10">'101-20 - 101-20 Osvetleni...'!$123:$123</definedName>
    <definedName name="_xlnm._FilterDatabase" localSheetId="11" hidden="1">'101-50 - 101-50 Úprava ká...'!$C$122:$K$167</definedName>
    <definedName name="_xlnm.Print_Area" localSheetId="11">'101-50 - 101-50 Úprava ká...'!$C$4:$J$76,'101-50 - 101-50 Úprava ká...'!$C$82:$J$104,'101-50 - 101-50 Úprava ká...'!$C$110:$J$167</definedName>
    <definedName name="_xlnm.Print_Titles" localSheetId="11">'101-50 - 101-50 Úprava ká...'!$122:$122</definedName>
    <definedName name="_xlnm._FilterDatabase" localSheetId="12" hidden="1">'102-001 - Komunikácia, ús...'!$C$128:$K$242</definedName>
    <definedName name="_xlnm.Print_Area" localSheetId="12">'102-001 - Komunikácia, ús...'!$C$4:$J$76,'102-001 - Komunikácia, ús...'!$C$82:$J$108,'102-001 - Komunikácia, ús...'!$C$114:$J$242</definedName>
    <definedName name="_xlnm.Print_Titles" localSheetId="12">'102-001 - Komunikácia, ús...'!$128:$128</definedName>
    <definedName name="_xlnm._FilterDatabase" localSheetId="13" hidden="1">'102-002 - Komunikácia, ús...'!$C$131:$K$307</definedName>
    <definedName name="_xlnm.Print_Area" localSheetId="13">'102-002 - Komunikácia, ús...'!$C$4:$J$76,'102-002 - Komunikácia, ús...'!$C$82:$J$111,'102-002 - Komunikácia, ús...'!$C$117:$J$307</definedName>
    <definedName name="_xlnm.Print_Titles" localSheetId="13">'102-002 - Komunikácia, ús...'!$131:$131</definedName>
    <definedName name="_xlnm._FilterDatabase" localSheetId="14" hidden="1">'02066 - Priepust č.6 v km...'!$C$132:$K$199</definedName>
    <definedName name="_xlnm.Print_Area" localSheetId="14">'02066 - Priepust č.6 v km...'!$C$4:$J$76,'02066 - Priepust č.6 v km...'!$C$82:$J$110,'02066 - Priepust č.6 v km...'!$C$116:$J$199</definedName>
    <definedName name="_xlnm.Print_Titles" localSheetId="14">'02066 - Priepust č.6 v km...'!$132:$132</definedName>
    <definedName name="_xlnm._FilterDatabase" localSheetId="15" hidden="1">'02067 - Priepust č.7 v km...'!$C$128:$K$155</definedName>
    <definedName name="_xlnm.Print_Area" localSheetId="15">'02067 - Priepust č.7 v km...'!$C$4:$J$76,'02067 - Priepust č.7 v km...'!$C$82:$J$106,'02067 - Priepust č.7 v km...'!$C$112:$J$155</definedName>
    <definedName name="_xlnm.Print_Titles" localSheetId="15">'02067 - Priepust č.7 v km...'!$128:$128</definedName>
    <definedName name="_xlnm._FilterDatabase" localSheetId="16" hidden="1">'02068 - Priepust č.8 v km...'!$C$132:$K$191</definedName>
    <definedName name="_xlnm.Print_Area" localSheetId="16">'02068 - Priepust č.8 v km...'!$C$4:$J$76,'02068 - Priepust č.8 v km...'!$C$82:$J$110,'02068 - Priepust č.8 v km...'!$C$116:$J$191</definedName>
    <definedName name="_xlnm.Print_Titles" localSheetId="16">'02068 - Priepust č.8 v km...'!$132:$132</definedName>
    <definedName name="_xlnm._FilterDatabase" localSheetId="17" hidden="1">'02069 - Priepust č.9 v km...'!$C$130:$K$184</definedName>
    <definedName name="_xlnm.Print_Area" localSheetId="17">'02069 - Priepust č.9 v km...'!$C$4:$J$76,'02069 - Priepust č.9 v km...'!$C$82:$J$108,'02069 - Priepust č.9 v km...'!$C$114:$J$184</definedName>
    <definedName name="_xlnm.Print_Titles" localSheetId="17">'02069 - Priepust č.9 v km...'!$130:$130</definedName>
    <definedName name="_xlnm._FilterDatabase" localSheetId="18" hidden="1">'02610 - Priepust č.10 v k...'!$C$132:$K$181</definedName>
    <definedName name="_xlnm.Print_Area" localSheetId="18">'02610 - Priepust č.10 v k...'!$C$4:$J$76,'02610 - Priepust č.10 v k...'!$C$82:$J$110,'02610 - Priepust č.10 v k...'!$C$116:$J$181</definedName>
    <definedName name="_xlnm.Print_Titles" localSheetId="18">'02610 - Priepust č.10 v k...'!$132:$132</definedName>
    <definedName name="_xlnm._FilterDatabase" localSheetId="19" hidden="1">'02611 - Priepust č.11 v k...'!$C$132:$K$180</definedName>
    <definedName name="_xlnm.Print_Area" localSheetId="19">'02611 - Priepust č.11 v k...'!$C$4:$J$76,'02611 - Priepust č.11 v k...'!$C$82:$J$110,'02611 - Priepust č.11 v k...'!$C$116:$J$180</definedName>
    <definedName name="_xlnm.Print_Titles" localSheetId="19">'02611 - Priepust č.11 v k...'!$132:$132</definedName>
    <definedName name="_xlnm._FilterDatabase" localSheetId="20" hidden="1">'02612 - Priepust č.12 v k...'!$C$130:$K$185</definedName>
    <definedName name="_xlnm.Print_Area" localSheetId="20">'02612 - Priepust č.12 v k...'!$C$4:$J$76,'02612 - Priepust č.12 v k...'!$C$82:$J$108,'02612 - Priepust č.12 v k...'!$C$114:$J$185</definedName>
    <definedName name="_xlnm.Print_Titles" localSheetId="20">'02612 - Priepust č.12 v k...'!$130:$130</definedName>
    <definedName name="_xlnm._FilterDatabase" localSheetId="21" hidden="1">'02613 - Priepust č.13 v k...'!$C$133:$K$193</definedName>
    <definedName name="_xlnm.Print_Area" localSheetId="21">'02613 - Priepust č.13 v k...'!$C$4:$J$76,'02613 - Priepust č.13 v k...'!$C$82:$J$111,'02613 - Priepust č.13 v k...'!$C$117:$J$193</definedName>
    <definedName name="_xlnm.Print_Titles" localSheetId="21">'02613 - Priepust č.13 v k...'!$133:$133</definedName>
    <definedName name="_xlnm._FilterDatabase" localSheetId="22" hidden="1">'02614 - Priepust č.14 v k...'!$C$129:$K$155</definedName>
    <definedName name="_xlnm.Print_Area" localSheetId="22">'02614 - Priepust č.14 v k...'!$C$4:$J$76,'02614 - Priepust č.14 v k...'!$C$82:$J$107,'02614 - Priepust č.14 v k...'!$C$113:$J$155</definedName>
    <definedName name="_xlnm.Print_Titles" localSheetId="22">'02614 - Priepust č.14 v k...'!$129:$129</definedName>
    <definedName name="_xlnm._FilterDatabase" localSheetId="23" hidden="1">'02615 - Priepust č.15 v k...'!$C$125:$K$129</definedName>
    <definedName name="_xlnm.Print_Area" localSheetId="23">'02615 - Priepust č.15 v k...'!$C$4:$J$76,'02615 - Priepust č.15 v k...'!$C$82:$J$103,'02615 - Priepust č.15 v k...'!$C$109:$J$129</definedName>
    <definedName name="_xlnm.Print_Titles" localSheetId="23">'02615 - Priepust č.15 v k...'!$125:$125</definedName>
    <definedName name="_xlnm._FilterDatabase" localSheetId="24" hidden="1">'02616 - Priepust č.16 v k...'!$C$133:$K$185</definedName>
    <definedName name="_xlnm.Print_Area" localSheetId="24">'02616 - Priepust č.16 v k...'!$C$4:$J$76,'02616 - Priepust č.16 v k...'!$C$82:$J$111,'02616 - Priepust č.16 v k...'!$C$117:$J$185</definedName>
    <definedName name="_xlnm.Print_Titles" localSheetId="24">'02616 - Priepust č.16 v k...'!$133:$133</definedName>
    <definedName name="_xlnm._FilterDatabase" localSheetId="25" hidden="1">'02617 - Priepust č.17 v k...'!$C$130:$K$166</definedName>
    <definedName name="_xlnm.Print_Area" localSheetId="25">'02617 - Priepust č.17 v k...'!$C$4:$J$76,'02617 - Priepust č.17 v k...'!$C$82:$J$108,'02617 - Priepust č.17 v k...'!$C$114:$J$166</definedName>
    <definedName name="_xlnm.Print_Titles" localSheetId="25">'02617 - Priepust č.17 v k...'!$130:$130</definedName>
    <definedName name="_xlnm._FilterDatabase" localSheetId="26" hidden="1">'02618 - Priepust č.18 v k...'!$C$132:$K$199</definedName>
    <definedName name="_xlnm.Print_Area" localSheetId="26">'02618 - Priepust č.18 v k...'!$C$4:$J$76,'02618 - Priepust č.18 v k...'!$C$82:$J$110,'02618 - Priepust č.18 v k...'!$C$116:$J$199</definedName>
    <definedName name="_xlnm.Print_Titles" localSheetId="26">'02618 - Priepust č.18 v k...'!$132:$132</definedName>
    <definedName name="_xlnm._FilterDatabase" localSheetId="27" hidden="1">'02619 - Priepust č.19 v k...'!$C$125:$K$129</definedName>
    <definedName name="_xlnm.Print_Area" localSheetId="27">'02619 - Priepust č.19 v k...'!$C$4:$J$76,'02619 - Priepust č.19 v k...'!$C$82:$J$103,'02619 - Priepust č.19 v k...'!$C$109:$J$129</definedName>
    <definedName name="_xlnm.Print_Titles" localSheetId="27">'02619 - Priepust č.19 v k...'!$125:$125</definedName>
    <definedName name="_xlnm._FilterDatabase" localSheetId="28" hidden="1">'02620 - Priepust č.20 v k...'!$C$130:$K$187</definedName>
    <definedName name="_xlnm.Print_Area" localSheetId="28">'02620 - Priepust č.20 v k...'!$C$4:$J$76,'02620 - Priepust č.20 v k...'!$C$82:$J$108,'02620 - Priepust č.20 v k...'!$C$114:$J$187</definedName>
    <definedName name="_xlnm.Print_Titles" localSheetId="28">'02620 - Priepust č.20 v k...'!$130:$130</definedName>
    <definedName name="_xlnm._FilterDatabase" localSheetId="29" hidden="1">'02621 - Priepust č.21 v k...'!$C$130:$K$181</definedName>
    <definedName name="_xlnm.Print_Area" localSheetId="29">'02621 - Priepust č.21 v k...'!$C$4:$J$76,'02621 - Priepust č.21 v k...'!$C$82:$J$108,'02621 - Priepust č.21 v k...'!$C$114:$J$181</definedName>
    <definedName name="_xlnm.Print_Titles" localSheetId="29">'02621 - Priepust č.21 v k...'!$130:$130</definedName>
    <definedName name="_xlnm._FilterDatabase" localSheetId="30" hidden="1">'02622 - Priepust č.22 v k...'!$C$129:$K$158</definedName>
    <definedName name="_xlnm.Print_Area" localSheetId="30">'02622 - Priepust č.22 v k...'!$C$4:$J$76,'02622 - Priepust č.22 v k...'!$C$82:$J$107,'02622 - Priepust č.22 v k...'!$C$113:$J$158</definedName>
    <definedName name="_xlnm.Print_Titles" localSheetId="30">'02622 - Priepust č.22 v k...'!$129:$129</definedName>
    <definedName name="_xlnm._FilterDatabase" localSheetId="31" hidden="1">'02623 - Priepust č.23 v k...'!$C$130:$K$187</definedName>
    <definedName name="_xlnm.Print_Area" localSheetId="31">'02623 - Priepust č.23 v k...'!$C$4:$J$76,'02623 - Priepust č.23 v k...'!$C$82:$J$108,'02623 - Priepust č.23 v k...'!$C$114:$J$187</definedName>
    <definedName name="_xlnm.Print_Titles" localSheetId="31">'02623 - Priepust č.23 v k...'!$130:$130</definedName>
    <definedName name="_xlnm._FilterDatabase" localSheetId="32" hidden="1">'02624 - Priepust č.24 v k...'!$C$132:$K$181</definedName>
    <definedName name="_xlnm.Print_Area" localSheetId="32">'02624 - Priepust č.24 v k...'!$C$4:$J$76,'02624 - Priepust č.24 v k...'!$C$82:$J$110,'02624 - Priepust č.24 v k...'!$C$116:$J$181</definedName>
    <definedName name="_xlnm.Print_Titles" localSheetId="32">'02624 - Priepust č.24 v k...'!$132:$132</definedName>
    <definedName name="_xlnm._FilterDatabase" localSheetId="33" hidden="1">'02625 - Priepust č.25 v k...'!$C$132:$K$181</definedName>
    <definedName name="_xlnm.Print_Area" localSheetId="33">'02625 - Priepust č.25 v k...'!$C$4:$J$76,'02625 - Priepust č.25 v k...'!$C$82:$J$110,'02625 - Priepust č.25 v k...'!$C$116:$J$181</definedName>
    <definedName name="_xlnm.Print_Titles" localSheetId="33">'02625 - Priepust č.25 v k...'!$132:$132</definedName>
    <definedName name="_xlnm._FilterDatabase" localSheetId="34" hidden="1">'02626 - Priepust č.26 v k...'!$C$132:$K$180</definedName>
    <definedName name="_xlnm.Print_Area" localSheetId="34">'02626 - Priepust č.26 v k...'!$C$4:$J$76,'02626 - Priepust č.26 v k...'!$C$82:$J$110,'02626 - Priepust č.26 v k...'!$C$116:$J$180</definedName>
    <definedName name="_xlnm.Print_Titles" localSheetId="34">'02626 - Priepust č.26 v k...'!$132:$132</definedName>
    <definedName name="_xlnm._FilterDatabase" localSheetId="35" hidden="1">'102-10 - 102-10  Nástupiš...'!$C$124:$K$237</definedName>
    <definedName name="_xlnm.Print_Area" localSheetId="35">'102-10 - 102-10  Nástupiš...'!$C$4:$J$76,'102-10 - 102-10  Nástupiš...'!$C$82:$J$106,'102-10 - 102-10  Nástupiš...'!$C$112:$J$237</definedName>
    <definedName name="_xlnm.Print_Titles" localSheetId="35">'102-10 - 102-10  Nástupiš...'!$124:$124</definedName>
    <definedName name="_xlnm._FilterDatabase" localSheetId="36" hidden="1">'102-20 - 102-20 Osvetleni...'!$C$124:$K$235</definedName>
    <definedName name="_xlnm.Print_Area" localSheetId="36">'102-20 - 102-20 Osvetleni...'!$C$4:$J$76,'102-20 - 102-20 Osvetleni...'!$C$82:$J$106,'102-20 - 102-20 Osvetleni...'!$C$112:$J$235</definedName>
    <definedName name="_xlnm.Print_Titles" localSheetId="36">'102-20 - 102-20 Osvetleni...'!$124:$124</definedName>
    <definedName name="_xlnm._FilterDatabase" localSheetId="37" hidden="1">'102-50 - 102-50 Úprava ká...'!$C$120:$K$159</definedName>
    <definedName name="_xlnm.Print_Area" localSheetId="37">'102-50 - 102-50 Úprava ká...'!$C$4:$J$76,'102-50 - 102-50 Úprava ká...'!$C$82:$J$102,'102-50 - 102-50 Úprava ká...'!$C$108:$J$159</definedName>
    <definedName name="_xlnm.Print_Titles" localSheetId="37">'102-50 - 102-50 Úprava ká...'!$120:$120</definedName>
    <definedName name="_xlnm._FilterDatabase" localSheetId="38" hidden="1">'103-001 - Komunikácia'!$C$131:$K$285</definedName>
    <definedName name="_xlnm.Print_Area" localSheetId="38">'103-001 - Komunikácia'!$C$4:$J$76,'103-001 - Komunikácia'!$C$82:$J$111,'103-001 - Komunikácia'!$C$117:$J$285</definedName>
    <definedName name="_xlnm.Print_Titles" localSheetId="38">'103-001 - Komunikácia'!$131:$131</definedName>
    <definedName name="_xlnm._FilterDatabase" localSheetId="39" hidden="1">'03628 - Priepust č.28 v k...'!$C$131:$K$180</definedName>
    <definedName name="_xlnm.Print_Area" localSheetId="39">'03628 - Priepust č.28 v k...'!$C$4:$J$76,'03628 - Priepust č.28 v k...'!$C$82:$J$109,'03628 - Priepust č.28 v k...'!$C$115:$J$180</definedName>
    <definedName name="_xlnm.Print_Titles" localSheetId="39">'03628 - Priepust č.28 v k...'!$131:$131</definedName>
    <definedName name="_xlnm._FilterDatabase" localSheetId="40" hidden="1">'03629 - Priepust č.29 v k...'!$C$133:$K$184</definedName>
    <definedName name="_xlnm.Print_Area" localSheetId="40">'03629 - Priepust č.29 v k...'!$C$4:$J$76,'03629 - Priepust č.29 v k...'!$C$82:$J$111,'03629 - Priepust č.29 v k...'!$C$117:$J$184</definedName>
    <definedName name="_xlnm.Print_Titles" localSheetId="40">'03629 - Priepust č.29 v k...'!$133:$133</definedName>
    <definedName name="_xlnm._FilterDatabase" localSheetId="41" hidden="1">'03630 - Priepust č.30 v k...'!$C$133:$K$185</definedName>
    <definedName name="_xlnm.Print_Area" localSheetId="41">'03630 - Priepust č.30 v k...'!$C$4:$J$76,'03630 - Priepust č.30 v k...'!$C$82:$J$111,'03630 - Priepust č.30 v k...'!$C$117:$J$185</definedName>
    <definedName name="_xlnm.Print_Titles" localSheetId="41">'03630 - Priepust č.30 v k...'!$133:$133</definedName>
    <definedName name="_xlnm._FilterDatabase" localSheetId="42" hidden="1">'03631 - Priepust č.31 v k...'!$C$130:$K$175</definedName>
    <definedName name="_xlnm.Print_Area" localSheetId="42">'03631 - Priepust č.31 v k...'!$C$4:$J$76,'03631 - Priepust č.31 v k...'!$C$82:$J$108,'03631 - Priepust č.31 v k...'!$C$114:$J$175</definedName>
    <definedName name="_xlnm.Print_Titles" localSheetId="42">'03631 - Priepust č.31 v k...'!$130:$130</definedName>
    <definedName name="_xlnm._FilterDatabase" localSheetId="43" hidden="1">'103-10 - 103-10 Nástupišt...'!$C$121:$K$170</definedName>
    <definedName name="_xlnm.Print_Area" localSheetId="43">'103-10 - 103-10 Nástupišt...'!$C$4:$J$76,'103-10 - 103-10 Nástupišt...'!$C$82:$J$103,'103-10 - 103-10 Nástupišt...'!$C$109:$J$170</definedName>
    <definedName name="_xlnm.Print_Titles" localSheetId="43">'103-10 - 103-10 Nástupišt...'!$121:$121</definedName>
    <definedName name="_xlnm._FilterDatabase" localSheetId="44" hidden="1">'103-20 - 103-20 Osvetleni...'!$C$123:$K$214</definedName>
    <definedName name="_xlnm.Print_Area" localSheetId="44">'103-20 - 103-20 Osvetleni...'!$C$4:$J$76,'103-20 - 103-20 Osvetleni...'!$C$82:$J$105,'103-20 - 103-20 Osvetleni...'!$C$111:$J$214</definedName>
    <definedName name="_xlnm.Print_Titles" localSheetId="44">'103-20 - 103-20 Osvetleni...'!$123:$123</definedName>
    <definedName name="_xlnm._FilterDatabase" localSheetId="45" hidden="1">'103-50 - 103-50 Úprava ká...'!$C$120:$K$159</definedName>
    <definedName name="_xlnm.Print_Area" localSheetId="45">'103-50 - 103-50 Úprava ká...'!$C$4:$J$76,'103-50 - 103-50 Úprava ká...'!$C$82:$J$102,'103-50 - 103-50 Úprava ká...'!$C$108:$J$159</definedName>
    <definedName name="_xlnm.Print_Titles" localSheetId="45">'103-50 - 103-50 Úprava ká...'!$120:$120</definedName>
    <definedName name="_xlnm._FilterDatabase" localSheetId="46" hidden="1">'103-60 - 103-60 Úprava mi...'!$C$119:$K$142</definedName>
    <definedName name="_xlnm.Print_Area" localSheetId="46">'103-60 - 103-60 Úprava mi...'!$C$4:$J$76,'103-60 - 103-60 Úprava mi...'!$C$82:$J$101,'103-60 - 103-60 Úprava mi...'!$C$107:$J$142</definedName>
    <definedName name="_xlnm.Print_Titles" localSheetId="46">'103-60 - 103-60 Úprava mi...'!$119:$119</definedName>
    <definedName name="_xlnm._FilterDatabase" localSheetId="47" hidden="1">'104-001 - Komunikácia, ús...'!$C$125:$K$185</definedName>
    <definedName name="_xlnm.Print_Area" localSheetId="47">'104-001 - Komunikácia, ús...'!$C$4:$J$76,'104-001 - Komunikácia, ús...'!$C$82:$J$105,'104-001 - Komunikácia, ús...'!$C$111:$J$185</definedName>
    <definedName name="_xlnm.Print_Titles" localSheetId="47">'104-001 - Komunikácia, ús...'!$125:$125</definedName>
    <definedName name="_xlnm._FilterDatabase" localSheetId="48" hidden="1">'104-002 - Komunikácia, ús...'!$C$125:$K$179</definedName>
    <definedName name="_xlnm.Print_Area" localSheetId="48">'104-002 - Komunikácia, ús...'!$C$4:$J$76,'104-002 - Komunikácia, ús...'!$C$82:$J$105,'104-002 - Komunikácia, ús...'!$C$111:$J$179</definedName>
    <definedName name="_xlnm.Print_Titles" localSheetId="48">'104-002 - Komunikácia, ús...'!$125:$125</definedName>
    <definedName name="_xlnm._FilterDatabase" localSheetId="49" hidden="1">'04632 - Priepust č.32 v k...'!$C$130:$K$167</definedName>
    <definedName name="_xlnm.Print_Area" localSheetId="49">'04632 - Priepust č.32 v k...'!$C$4:$J$76,'04632 - Priepust č.32 v k...'!$C$82:$J$108,'04632 - Priepust č.32 v k...'!$C$114:$J$167</definedName>
    <definedName name="_xlnm.Print_Titles" localSheetId="49">'04632 - Priepust č.32 v k...'!$130:$130</definedName>
    <definedName name="_xlnm._FilterDatabase" localSheetId="50" hidden="1">'04633 - Priepust č.33 v k...'!$C$130:$K$185</definedName>
    <definedName name="_xlnm.Print_Area" localSheetId="50">'04633 - Priepust č.33 v k...'!$C$4:$J$76,'04633 - Priepust č.33 v k...'!$C$82:$J$108,'04633 - Priepust č.33 v k...'!$C$114:$J$185</definedName>
    <definedName name="_xlnm.Print_Titles" localSheetId="50">'04633 - Priepust č.33 v k...'!$130:$130</definedName>
    <definedName name="_xlnm._FilterDatabase" localSheetId="51" hidden="1">'04634 - Priepust č.34 v k...'!$C$132:$K$196</definedName>
    <definedName name="_xlnm.Print_Area" localSheetId="51">'04634 - Priepust č.34 v k...'!$C$4:$J$76,'04634 - Priepust č.34 v k...'!$C$82:$J$110,'04634 - Priepust č.34 v k...'!$C$116:$J$196</definedName>
    <definedName name="_xlnm.Print_Titles" localSheetId="51">'04634 - Priepust č.34 v k...'!$132:$132</definedName>
    <definedName name="_xlnm._FilterDatabase" localSheetId="52" hidden="1">'04635 - Priepust č.35 v k...'!$C$133:$K$204</definedName>
    <definedName name="_xlnm.Print_Area" localSheetId="52">'04635 - Priepust č.35 v k...'!$C$4:$J$76,'04635 - Priepust č.35 v k...'!$C$82:$J$111,'04635 - Priepust č.35 v k...'!$C$117:$J$204</definedName>
    <definedName name="_xlnm.Print_Titles" localSheetId="52">'04635 - Priepust č.35 v k...'!$133:$133</definedName>
    <definedName name="_xlnm._FilterDatabase" localSheetId="53" hidden="1">'04636 - Priepust č.36 v k...'!$C$131:$K$193</definedName>
    <definedName name="_xlnm.Print_Area" localSheetId="53">'04636 - Priepust č.36 v k...'!$C$4:$J$76,'04636 - Priepust č.36 v k...'!$C$82:$J$109,'04636 - Priepust č.36 v k...'!$C$115:$J$193</definedName>
    <definedName name="_xlnm.Print_Titles" localSheetId="53">'04636 - Priepust č.36 v k...'!$131:$131</definedName>
    <definedName name="_xlnm._FilterDatabase" localSheetId="54" hidden="1">'04637 - Priepust č.37 v k...'!$C$130:$K$183</definedName>
    <definedName name="_xlnm.Print_Area" localSheetId="54">'04637 - Priepust č.37 v k...'!$C$4:$J$76,'04637 - Priepust č.37 v k...'!$C$82:$J$108,'04637 - Priepust č.37 v k...'!$C$114:$J$183</definedName>
    <definedName name="_xlnm.Print_Titles" localSheetId="54">'04637 - Priepust č.37 v k...'!$130:$130</definedName>
    <definedName name="_xlnm._FilterDatabase" localSheetId="55" hidden="1">'04638 - Priepust č.38 v k...'!$C$130:$K$183</definedName>
    <definedName name="_xlnm.Print_Area" localSheetId="55">'04638 - Priepust č.38 v k...'!$C$4:$J$76,'04638 - Priepust č.38 v k...'!$C$82:$J$108,'04638 - Priepust č.38 v k...'!$C$114:$J$183</definedName>
    <definedName name="_xlnm.Print_Titles" localSheetId="55">'04638 - Priepust č.38 v k...'!$130:$130</definedName>
    <definedName name="_xlnm._FilterDatabase" localSheetId="56" hidden="1">'04639 - Priepust č.39 v k...'!$C$131:$K$172</definedName>
    <definedName name="_xlnm.Print_Area" localSheetId="56">'04639 - Priepust č.39 v k...'!$C$4:$J$76,'04639 - Priepust č.39 v k...'!$C$82:$J$109,'04639 - Priepust č.39 v k...'!$C$115:$J$172</definedName>
    <definedName name="_xlnm.Print_Titles" localSheetId="56">'04639 - Priepust č.39 v k...'!$131:$131</definedName>
    <definedName name="_xlnm._FilterDatabase" localSheetId="57" hidden="1">'105-001 - Komunikácia, ús...'!$C$129:$K$273</definedName>
    <definedName name="_xlnm.Print_Area" localSheetId="57">'105-001 - Komunikácia, ús...'!$C$4:$J$76,'105-001 - Komunikácia, ús...'!$C$82:$J$109,'105-001 - Komunikácia, ús...'!$C$115:$J$273</definedName>
    <definedName name="_xlnm.Print_Titles" localSheetId="57">'105-001 - Komunikácia, ús...'!$129:$129</definedName>
    <definedName name="_xlnm._FilterDatabase" localSheetId="58" hidden="1">'105-002 - Komunikácia, ús...'!$C$127:$K$237</definedName>
    <definedName name="_xlnm.Print_Area" localSheetId="58">'105-002 - Komunikácia, ús...'!$C$4:$J$76,'105-002 - Komunikácia, ús...'!$C$82:$J$107,'105-002 - Komunikácia, ús...'!$C$113:$J$237</definedName>
    <definedName name="_xlnm.Print_Titles" localSheetId="58">'105-002 - Komunikácia, ús...'!$127:$127</definedName>
    <definedName name="_xlnm._FilterDatabase" localSheetId="59" hidden="1">'05640 - Priepust č.40 v k...'!$C$132:$K$208</definedName>
    <definedName name="_xlnm.Print_Area" localSheetId="59">'05640 - Priepust č.40 v k...'!$C$4:$J$76,'05640 - Priepust č.40 v k...'!$C$82:$J$110,'05640 - Priepust č.40 v k...'!$C$116:$J$208</definedName>
    <definedName name="_xlnm.Print_Titles" localSheetId="59">'05640 - Priepust č.40 v k...'!$132:$132</definedName>
    <definedName name="_xlnm._FilterDatabase" localSheetId="60" hidden="1">'05641 - Priepust č.41 v k...'!$C$132:$K$200</definedName>
    <definedName name="_xlnm.Print_Area" localSheetId="60">'05641 - Priepust č.41 v k...'!$C$4:$J$76,'05641 - Priepust č.41 v k...'!$C$82:$J$110,'05641 - Priepust č.41 v k...'!$C$116:$J$200</definedName>
    <definedName name="_xlnm.Print_Titles" localSheetId="60">'05641 - Priepust č.41 v k...'!$132:$132</definedName>
    <definedName name="_xlnm._FilterDatabase" localSheetId="61" hidden="1">'05642 - Priepust č.42 v k...'!$C$130:$K$181</definedName>
    <definedName name="_xlnm.Print_Area" localSheetId="61">'05642 - Priepust č.42 v k...'!$C$4:$J$76,'05642 - Priepust č.42 v k...'!$C$82:$J$108,'05642 - Priepust č.42 v k...'!$C$114:$J$181</definedName>
    <definedName name="_xlnm.Print_Titles" localSheetId="61">'05642 - Priepust č.42 v k...'!$130:$130</definedName>
    <definedName name="_xlnm._FilterDatabase" localSheetId="62" hidden="1">'05643 - Priepust č.43 v k...'!$C$132:$K$192</definedName>
    <definedName name="_xlnm.Print_Area" localSheetId="62">'05643 - Priepust č.43 v k...'!$C$4:$J$76,'05643 - Priepust č.43 v k...'!$C$82:$J$110,'05643 - Priepust č.43 v k...'!$C$116:$J$192</definedName>
    <definedName name="_xlnm.Print_Titles" localSheetId="62">'05643 - Priepust č.43 v k...'!$132:$132</definedName>
    <definedName name="_xlnm._FilterDatabase" localSheetId="63" hidden="1">'05644 - Priepust č.44 v k...'!$C$132:$K$181</definedName>
    <definedName name="_xlnm.Print_Area" localSheetId="63">'05644 - Priepust č.44 v k...'!$C$4:$J$76,'05644 - Priepust č.44 v k...'!$C$82:$J$110,'05644 - Priepust č.44 v k...'!$C$116:$J$181</definedName>
    <definedName name="_xlnm.Print_Titles" localSheetId="63">'05644 - Priepust č.44 v k...'!$132:$132</definedName>
    <definedName name="_xlnm._FilterDatabase" localSheetId="64" hidden="1">'05645 - Priepust č.45 v k...'!$C$130:$K$186</definedName>
    <definedName name="_xlnm.Print_Area" localSheetId="64">'05645 - Priepust č.45 v k...'!$C$4:$J$76,'05645 - Priepust č.45 v k...'!$C$82:$J$108,'05645 - Priepust č.45 v k...'!$C$114:$J$186</definedName>
    <definedName name="_xlnm.Print_Titles" localSheetId="64">'05645 - Priepust č.45 v k...'!$130:$130</definedName>
    <definedName name="_xlnm._FilterDatabase" localSheetId="65" hidden="1">'05646 - Priepust č.46 v k...'!$C$133:$K$201</definedName>
    <definedName name="_xlnm.Print_Area" localSheetId="65">'05646 - Priepust č.46 v k...'!$C$4:$J$76,'05646 - Priepust č.46 v k...'!$C$82:$J$111,'05646 - Priepust č.46 v k...'!$C$117:$J$201</definedName>
    <definedName name="_xlnm.Print_Titles" localSheetId="65">'05646 - Priepust č.46 v k...'!$133:$133</definedName>
    <definedName name="_xlnm._FilterDatabase" localSheetId="66" hidden="1">'05647 - Priepust č.47 v k...'!$C$130:$K$186</definedName>
    <definedName name="_xlnm.Print_Area" localSheetId="66">'05647 - Priepust č.47 v k...'!$C$4:$J$76,'05647 - Priepust č.47 v k...'!$C$82:$J$108,'05647 - Priepust č.47 v k...'!$C$114:$J$186</definedName>
    <definedName name="_xlnm.Print_Titles" localSheetId="66">'05647 - Priepust č.47 v k...'!$130:$130</definedName>
    <definedName name="_xlnm._FilterDatabase" localSheetId="67" hidden="1">'05648 - Priepust č.48 v k...'!$C$130:$K$186</definedName>
    <definedName name="_xlnm.Print_Area" localSheetId="67">'05648 - Priepust č.48 v k...'!$C$4:$J$76,'05648 - Priepust č.48 v k...'!$C$82:$J$108,'05648 - Priepust č.48 v k...'!$C$114:$J$186</definedName>
    <definedName name="_xlnm.Print_Titles" localSheetId="67">'05648 - Priepust č.48 v k...'!$130:$130</definedName>
    <definedName name="_xlnm._FilterDatabase" localSheetId="68" hidden="1">'05649 - Priepust č.49 v k...'!$C$132:$K$181</definedName>
    <definedName name="_xlnm.Print_Area" localSheetId="68">'05649 - Priepust č.49 v k...'!$C$4:$J$76,'05649 - Priepust č.49 v k...'!$C$82:$J$110,'05649 - Priepust č.49 v k...'!$C$116:$J$181</definedName>
    <definedName name="_xlnm.Print_Titles" localSheetId="68">'05649 - Priepust č.49 v k...'!$132:$132</definedName>
    <definedName name="_xlnm._FilterDatabase" localSheetId="69" hidden="1">'05650 - Priepust č.50 v k...'!$C$133:$K$195</definedName>
    <definedName name="_xlnm.Print_Area" localSheetId="69">'05650 - Priepust č.50 v k...'!$C$4:$J$76,'05650 - Priepust č.50 v k...'!$C$82:$J$111,'05650 - Priepust č.50 v k...'!$C$117:$J$195</definedName>
    <definedName name="_xlnm.Print_Titles" localSheetId="69">'05650 - Priepust č.50 v k...'!$133:$133</definedName>
    <definedName name="_xlnm._FilterDatabase" localSheetId="70" hidden="1">'05651 - Priepust č.51 v k...'!$C$133:$K$195</definedName>
    <definedName name="_xlnm.Print_Area" localSheetId="70">'05651 - Priepust č.51 v k...'!$C$4:$J$76,'05651 - Priepust č.51 v k...'!$C$82:$J$111,'05651 - Priepust č.51 v k...'!$C$117:$J$195</definedName>
    <definedName name="_xlnm.Print_Titles" localSheetId="70">'05651 - Priepust č.51 v k...'!$133:$133</definedName>
    <definedName name="_xlnm._FilterDatabase" localSheetId="71" hidden="1">'105-10 - 105-10 Nástupišt...'!$C$123:$K$169</definedName>
    <definedName name="_xlnm.Print_Area" localSheetId="71">'105-10 - 105-10 Nástupišt...'!$C$4:$J$76,'105-10 - 105-10 Nástupišt...'!$C$82:$J$105,'105-10 - 105-10 Nástupišt...'!$C$111:$J$169</definedName>
    <definedName name="_xlnm.Print_Titles" localSheetId="71">'105-10 - 105-10 Nástupišt...'!$123:$123</definedName>
    <definedName name="_xlnm._FilterDatabase" localSheetId="72" hidden="1">'105-11 - 105-11  Nástupiš...'!$C$127:$K$226</definedName>
    <definedName name="_xlnm.Print_Area" localSheetId="72">'105-11 - 105-11  Nástupiš...'!$C$4:$J$76,'105-11 - 105-11  Nástupiš...'!$C$82:$J$109,'105-11 - 105-11  Nástupiš...'!$C$115:$J$226</definedName>
    <definedName name="_xlnm.Print_Titles" localSheetId="72">'105-11 - 105-11  Nástupiš...'!$127:$127</definedName>
    <definedName name="_xlnm._FilterDatabase" localSheetId="73" hidden="1">'105-12 - 105-12  Nástupiš...'!$C$127:$K$241</definedName>
    <definedName name="_xlnm.Print_Area" localSheetId="73">'105-12 - 105-12  Nástupiš...'!$C$4:$J$76,'105-12 - 105-12  Nástupiš...'!$C$82:$J$109,'105-12 - 105-12  Nástupiš...'!$C$115:$J$241</definedName>
    <definedName name="_xlnm.Print_Titles" localSheetId="73">'105-12 - 105-12  Nástupiš...'!$127:$127</definedName>
    <definedName name="_xlnm._FilterDatabase" localSheetId="74" hidden="1">'105-20 - 105-20 Osvetleni...'!$C$123:$K$214</definedName>
    <definedName name="_xlnm.Print_Area" localSheetId="74">'105-20 - 105-20 Osvetleni...'!$C$4:$J$76,'105-20 - 105-20 Osvetleni...'!$C$82:$J$105,'105-20 - 105-20 Osvetleni...'!$C$111:$J$214</definedName>
    <definedName name="_xlnm.Print_Titles" localSheetId="74">'105-20 - 105-20 Osvetleni...'!$123:$123</definedName>
    <definedName name="_xlnm._FilterDatabase" localSheetId="75" hidden="1">'105-21 - 105-21 Osvetleni...'!$C$123:$K$214</definedName>
    <definedName name="_xlnm.Print_Area" localSheetId="75">'105-21 - 105-21 Osvetleni...'!$C$4:$J$76,'105-21 - 105-21 Osvetleni...'!$C$82:$J$105,'105-21 - 105-21 Osvetleni...'!$C$111:$J$214</definedName>
    <definedName name="_xlnm.Print_Titles" localSheetId="75">'105-21 - 105-21 Osvetleni...'!$123:$123</definedName>
    <definedName name="_xlnm._FilterDatabase" localSheetId="76" hidden="1">'105-22 - 105-22 Osvetleni...'!$C$123:$K$214</definedName>
    <definedName name="_xlnm.Print_Area" localSheetId="76">'105-22 - 105-22 Osvetleni...'!$C$4:$J$76,'105-22 - 105-22 Osvetleni...'!$C$82:$J$105,'105-22 - 105-22 Osvetleni...'!$C$111:$J$214</definedName>
    <definedName name="_xlnm.Print_Titles" localSheetId="76">'105-22 - 105-22 Osvetleni...'!$123:$123</definedName>
    <definedName name="_xlnm._FilterDatabase" localSheetId="77" hidden="1">'201-00 - 201-00 Most ev. ...'!$C$128:$K$282</definedName>
    <definedName name="_xlnm.Print_Area" localSheetId="77">'201-00 - 201-00 Most ev. ...'!$C$4:$J$76,'201-00 - 201-00 Most ev. ...'!$C$82:$J$110,'201-00 - 201-00 Most ev. ...'!$C$116:$J$282</definedName>
    <definedName name="_xlnm.Print_Titles" localSheetId="77">'201-00 - 201-00 Most ev. ...'!$128:$128</definedName>
    <definedName name="_xlnm._FilterDatabase" localSheetId="78" hidden="1">'202-00 - 202-00 Most ev. ...'!$C$128:$K$284</definedName>
    <definedName name="_xlnm.Print_Area" localSheetId="78">'202-00 - 202-00 Most ev. ...'!$C$4:$J$76,'202-00 - 202-00 Most ev. ...'!$C$82:$J$110,'202-00 - 202-00 Most ev. ...'!$C$116:$J$284</definedName>
    <definedName name="_xlnm.Print_Titles" localSheetId="78">'202-00 - 202-00 Most ev. ...'!$128:$128</definedName>
    <definedName name="_xlnm._FilterDatabase" localSheetId="79" hidden="1">'203-00 - 203-00 Most ev. ...'!$C$128:$K$266</definedName>
    <definedName name="_xlnm.Print_Area" localSheetId="79">'203-00 - 203-00 Most ev. ...'!$C$4:$J$76,'203-00 - 203-00 Most ev. ...'!$C$82:$J$110,'203-00 - 203-00 Most ev. ...'!$C$116:$J$266</definedName>
    <definedName name="_xlnm.Print_Titles" localSheetId="79">'203-00 - 203-00 Most ev. ...'!$128:$128</definedName>
    <definedName name="_xlnm._FilterDatabase" localSheetId="80" hidden="1">'204-00 - 204-00 Most ev. ...'!$C$128:$K$279</definedName>
    <definedName name="_xlnm.Print_Area" localSheetId="80">'204-00 - 204-00 Most ev. ...'!$C$4:$J$76,'204-00 - 204-00 Most ev. ...'!$C$82:$J$110,'204-00 - 204-00 Most ev. ...'!$C$116:$J$279</definedName>
    <definedName name="_xlnm.Print_Titles" localSheetId="80">'204-00 - 204-00 Most ev. ...'!$128:$128</definedName>
  </definedNames>
  <calcPr/>
</workbook>
</file>

<file path=xl/calcChain.xml><?xml version="1.0" encoding="utf-8"?>
<calcChain xmlns="http://schemas.openxmlformats.org/spreadsheetml/2006/main">
  <c i="81" l="1" r="J37"/>
  <c r="J36"/>
  <c i="1" r="AY184"/>
  <c i="81" r="J35"/>
  <c i="1" r="AX184"/>
  <c i="81"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80" r="J37"/>
  <c r="J36"/>
  <c i="1" r="AY183"/>
  <c i="80" r="J35"/>
  <c i="1" r="AX183"/>
  <c i="80"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1"/>
  <c r="BH241"/>
  <c r="BG241"/>
  <c r="BE241"/>
  <c r="T241"/>
  <c r="T240"/>
  <c r="R241"/>
  <c r="R240"/>
  <c r="P241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123"/>
  <c r="E7"/>
  <c r="E119"/>
  <c i="79" r="J37"/>
  <c r="J36"/>
  <c i="1" r="AY182"/>
  <c i="79" r="J35"/>
  <c i="1" r="AX182"/>
  <c i="79"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1"/>
  <c r="BH261"/>
  <c r="BG261"/>
  <c r="BE261"/>
  <c r="T261"/>
  <c r="T260"/>
  <c r="R261"/>
  <c r="R260"/>
  <c r="P261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119"/>
  <c i="78" r="J37"/>
  <c r="J36"/>
  <c i="1" r="AY181"/>
  <c i="78" r="J35"/>
  <c i="1" r="AX181"/>
  <c i="78"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7"/>
  <c r="BH257"/>
  <c r="BG257"/>
  <c r="BE257"/>
  <c r="T257"/>
  <c r="T256"/>
  <c r="R257"/>
  <c r="R256"/>
  <c r="P257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123"/>
  <c r="E7"/>
  <c r="E119"/>
  <c i="77" r="J37"/>
  <c r="J36"/>
  <c i="1" r="AY180"/>
  <c i="77" r="J35"/>
  <c i="1" r="AX180"/>
  <c i="77"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R140"/>
  <c r="R139"/>
  <c r="P140"/>
  <c r="P139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114"/>
  <c i="76" r="J37"/>
  <c r="J36"/>
  <c i="1" r="AY179"/>
  <c i="76" r="J35"/>
  <c i="1" r="AX179"/>
  <c i="76"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R140"/>
  <c r="R139"/>
  <c r="P140"/>
  <c r="P139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114"/>
  <c i="75" r="J37"/>
  <c r="J36"/>
  <c i="1" r="AY178"/>
  <c i="75" r="J35"/>
  <c i="1" r="AX178"/>
  <c i="75"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R140"/>
  <c r="R139"/>
  <c r="P140"/>
  <c r="P139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74" r="J37"/>
  <c r="J36"/>
  <c i="1" r="AY177"/>
  <c i="74" r="J35"/>
  <c i="1" r="AX177"/>
  <c i="74"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0"/>
  <c r="BH230"/>
  <c r="BG230"/>
  <c r="BE230"/>
  <c r="T230"/>
  <c r="T229"/>
  <c r="R230"/>
  <c r="R229"/>
  <c r="P230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89"/>
  <c r="E7"/>
  <c r="E118"/>
  <c i="73" r="J37"/>
  <c r="J36"/>
  <c i="1" r="AY176"/>
  <c i="73" r="J35"/>
  <c i="1" r="AX176"/>
  <c i="73"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6"/>
  <c r="BH216"/>
  <c r="BG216"/>
  <c r="BE216"/>
  <c r="T216"/>
  <c r="T215"/>
  <c r="R216"/>
  <c r="R215"/>
  <c r="P216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2"/>
  <c r="J91"/>
  <c r="F91"/>
  <c r="F89"/>
  <c r="E87"/>
  <c r="J18"/>
  <c r="E18"/>
  <c r="F125"/>
  <c r="J17"/>
  <c r="J12"/>
  <c r="J89"/>
  <c r="E7"/>
  <c r="E118"/>
  <c i="72" r="J37"/>
  <c r="J36"/>
  <c i="1" r="AY175"/>
  <c i="72" r="J35"/>
  <c i="1" r="AX175"/>
  <c i="72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89"/>
  <c r="E7"/>
  <c r="E85"/>
  <c i="71" r="J41"/>
  <c r="J40"/>
  <c i="1" r="AY174"/>
  <c i="71" r="J39"/>
  <c i="1" r="AX174"/>
  <c i="71"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128"/>
  <c r="E7"/>
  <c r="E120"/>
  <c i="70" r="J41"/>
  <c r="J40"/>
  <c i="1" r="AY173"/>
  <c i="70" r="J39"/>
  <c i="1" r="AX173"/>
  <c i="70"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93"/>
  <c r="E7"/>
  <c r="E85"/>
  <c i="69" r="J41"/>
  <c r="J40"/>
  <c i="1" r="AY172"/>
  <c i="69" r="J39"/>
  <c i="1" r="AX172"/>
  <c i="69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P154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85"/>
  <c i="68" r="J41"/>
  <c r="J40"/>
  <c i="1" r="AY171"/>
  <c i="68" r="J39"/>
  <c i="1" r="AX171"/>
  <c i="68"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67" r="J41"/>
  <c r="J40"/>
  <c i="1" r="AY170"/>
  <c i="67" r="J39"/>
  <c i="1" r="AX170"/>
  <c i="67"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66" r="P171"/>
  <c r="J41"/>
  <c r="J40"/>
  <c i="1" r="AY169"/>
  <c i="66" r="J39"/>
  <c i="1" r="AX169"/>
  <c i="66"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T193"/>
  <c r="R194"/>
  <c r="R193"/>
  <c r="P194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93"/>
  <c r="E7"/>
  <c r="E85"/>
  <c i="65" r="J41"/>
  <c r="J40"/>
  <c i="1" r="AY168"/>
  <c i="65" r="J39"/>
  <c i="1" r="AX168"/>
  <c i="65"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117"/>
  <c i="64" r="J41"/>
  <c r="J40"/>
  <c i="1" r="AY167"/>
  <c i="64" r="J39"/>
  <c i="1" r="AX167"/>
  <c i="64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63" r="J41"/>
  <c r="J40"/>
  <c i="1" r="AY166"/>
  <c i="63" r="J39"/>
  <c i="1" r="AX166"/>
  <c i="63"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127"/>
  <c r="E7"/>
  <c r="E119"/>
  <c i="62" r="J41"/>
  <c r="J40"/>
  <c i="1" r="AY165"/>
  <c i="62" r="J39"/>
  <c i="1" r="AX165"/>
  <c i="62"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61" r="J41"/>
  <c r="J40"/>
  <c i="1" r="AY164"/>
  <c i="61" r="J39"/>
  <c i="1" r="AX164"/>
  <c i="61"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T192"/>
  <c r="R193"/>
  <c r="R192"/>
  <c r="P193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127"/>
  <c r="E7"/>
  <c r="E119"/>
  <c i="60" r="J41"/>
  <c r="J40"/>
  <c i="1" r="AY163"/>
  <c i="60" r="J39"/>
  <c i="1" r="AX163"/>
  <c i="60"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8"/>
  <c r="BH198"/>
  <c r="BG198"/>
  <c r="BE198"/>
  <c r="T198"/>
  <c r="T197"/>
  <c r="R198"/>
  <c r="R197"/>
  <c r="P198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85"/>
  <c i="59" r="J39"/>
  <c r="J38"/>
  <c i="1" r="AY161"/>
  <c i="59" r="J37"/>
  <c i="1" r="AX161"/>
  <c i="59" r="BI237"/>
  <c r="BH237"/>
  <c r="BG237"/>
  <c r="BE237"/>
  <c r="T237"/>
  <c r="T236"/>
  <c r="R237"/>
  <c r="R236"/>
  <c r="P237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4"/>
  <c r="J93"/>
  <c r="F93"/>
  <c r="F91"/>
  <c r="E89"/>
  <c r="J20"/>
  <c r="E20"/>
  <c r="F125"/>
  <c r="J19"/>
  <c r="J14"/>
  <c r="J122"/>
  <c r="E7"/>
  <c r="E116"/>
  <c i="58" r="J39"/>
  <c r="J38"/>
  <c i="1" r="AY160"/>
  <c i="58" r="J37"/>
  <c i="1" r="AX160"/>
  <c i="58" r="BI273"/>
  <c r="BH273"/>
  <c r="BG273"/>
  <c r="BE273"/>
  <c r="T273"/>
  <c r="T272"/>
  <c r="T271"/>
  <c r="R273"/>
  <c r="R272"/>
  <c r="R271"/>
  <c r="P273"/>
  <c r="P272"/>
  <c r="P271"/>
  <c r="BI270"/>
  <c r="BH270"/>
  <c r="BG270"/>
  <c r="BE270"/>
  <c r="T270"/>
  <c r="T269"/>
  <c r="R270"/>
  <c r="R269"/>
  <c r="P270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4"/>
  <c r="J93"/>
  <c r="F93"/>
  <c r="F91"/>
  <c r="E89"/>
  <c r="J20"/>
  <c r="E20"/>
  <c r="F127"/>
  <c r="J19"/>
  <c r="J14"/>
  <c r="J124"/>
  <c r="E7"/>
  <c r="E118"/>
  <c i="57" r="J41"/>
  <c r="J40"/>
  <c i="1" r="AY158"/>
  <c i="57" r="J39"/>
  <c i="1" r="AX158"/>
  <c i="57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5"/>
  <c r="BH165"/>
  <c r="BG165"/>
  <c r="BE165"/>
  <c r="T165"/>
  <c r="T164"/>
  <c r="R165"/>
  <c r="R164"/>
  <c r="P165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96"/>
  <c r="J21"/>
  <c r="J16"/>
  <c r="J93"/>
  <c r="E7"/>
  <c r="E118"/>
  <c i="56" r="J41"/>
  <c r="J40"/>
  <c i="1" r="AY157"/>
  <c i="56" r="J39"/>
  <c i="1" r="AX157"/>
  <c i="56" r="BI183"/>
  <c r="BH183"/>
  <c r="BG183"/>
  <c r="BE183"/>
  <c r="T183"/>
  <c r="T182"/>
  <c r="R183"/>
  <c r="R182"/>
  <c r="P183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117"/>
  <c i="55" r="J41"/>
  <c r="J40"/>
  <c i="1" r="AY156"/>
  <c i="55" r="J39"/>
  <c i="1" r="AX156"/>
  <c i="55" r="BI183"/>
  <c r="BH183"/>
  <c r="BG183"/>
  <c r="BE183"/>
  <c r="T183"/>
  <c r="T182"/>
  <c r="R183"/>
  <c r="R182"/>
  <c r="P183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85"/>
  <c i="54" r="J41"/>
  <c r="J40"/>
  <c i="1" r="AY155"/>
  <c i="54" r="J39"/>
  <c i="1" r="AX155"/>
  <c i="54" r="BI193"/>
  <c r="BH193"/>
  <c r="BG193"/>
  <c r="BE193"/>
  <c r="T193"/>
  <c r="T192"/>
  <c r="R193"/>
  <c r="R192"/>
  <c r="P193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126"/>
  <c r="E7"/>
  <c r="E118"/>
  <c i="53" r="J41"/>
  <c r="J40"/>
  <c i="1" r="AY154"/>
  <c i="53" r="J39"/>
  <c i="1" r="AX154"/>
  <c i="53"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T196"/>
  <c r="R197"/>
  <c r="R196"/>
  <c r="P197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128"/>
  <c r="E7"/>
  <c r="E85"/>
  <c i="52" r="J41"/>
  <c r="J40"/>
  <c i="1" r="AY153"/>
  <c i="52" r="J39"/>
  <c i="1" r="AX153"/>
  <c i="52"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T167"/>
  <c r="R168"/>
  <c r="R167"/>
  <c r="P168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51" r="J41"/>
  <c r="J40"/>
  <c i="1" r="AY152"/>
  <c i="51" r="J39"/>
  <c i="1" r="AX152"/>
  <c i="51"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50" r="J41"/>
  <c r="J40"/>
  <c i="1" r="AY151"/>
  <c i="50" r="J39"/>
  <c i="1" r="AX151"/>
  <c i="50"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49" r="J39"/>
  <c r="J38"/>
  <c i="1" r="AY149"/>
  <c i="49" r="J37"/>
  <c i="1" r="AX149"/>
  <c i="49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94"/>
  <c r="J19"/>
  <c r="J14"/>
  <c r="J120"/>
  <c r="E7"/>
  <c r="E114"/>
  <c i="48" r="J39"/>
  <c r="J38"/>
  <c i="1" r="AY148"/>
  <c i="48" r="J37"/>
  <c i="1" r="AX148"/>
  <c i="48"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94"/>
  <c r="J19"/>
  <c r="J14"/>
  <c r="J120"/>
  <c r="E7"/>
  <c r="E114"/>
  <c i="47" r="J121"/>
  <c r="J37"/>
  <c r="J36"/>
  <c i="1" r="AY146"/>
  <c i="47" r="J35"/>
  <c i="1" r="AX146"/>
  <c i="47"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J97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46" r="J122"/>
  <c r="J37"/>
  <c r="J36"/>
  <c i="1" r="AY145"/>
  <c i="46" r="J35"/>
  <c i="1" r="AX145"/>
  <c i="46"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97"/>
  <c r="J118"/>
  <c r="J117"/>
  <c r="F117"/>
  <c r="F115"/>
  <c r="E113"/>
  <c r="J92"/>
  <c r="J91"/>
  <c r="F91"/>
  <c r="F89"/>
  <c r="E87"/>
  <c r="J18"/>
  <c r="E18"/>
  <c r="F118"/>
  <c r="J17"/>
  <c r="J12"/>
  <c r="J115"/>
  <c r="E7"/>
  <c r="E85"/>
  <c i="45" r="T199"/>
  <c r="J37"/>
  <c r="J36"/>
  <c i="1" r="AY144"/>
  <c i="45" r="J35"/>
  <c i="1" r="AX144"/>
  <c i="45"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R140"/>
  <c r="R139"/>
  <c r="P140"/>
  <c r="P139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92"/>
  <c r="J17"/>
  <c r="J12"/>
  <c r="J118"/>
  <c r="E7"/>
  <c r="E85"/>
  <c i="44" r="J37"/>
  <c r="J36"/>
  <c i="1" r="AY143"/>
  <c i="44" r="J35"/>
  <c i="1" r="AX143"/>
  <c i="44"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T156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116"/>
  <c r="E7"/>
  <c r="E85"/>
  <c i="43" r="P163"/>
  <c r="J41"/>
  <c r="J40"/>
  <c i="1" r="AY142"/>
  <c i="43" r="J39"/>
  <c i="1" r="AX142"/>
  <c i="43" r="BI175"/>
  <c r="BH175"/>
  <c r="BG175"/>
  <c r="BE175"/>
  <c r="T175"/>
  <c r="T174"/>
  <c r="R175"/>
  <c r="R174"/>
  <c r="P175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42" r="J41"/>
  <c r="J40"/>
  <c i="1" r="AY141"/>
  <c i="42" r="J39"/>
  <c i="1" r="AX141"/>
  <c i="42"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41" r="J41"/>
  <c r="J40"/>
  <c i="1" r="AY140"/>
  <c i="41" r="J39"/>
  <c i="1" r="AX140"/>
  <c i="41" r="BI184"/>
  <c r="BH184"/>
  <c r="BG184"/>
  <c r="BE184"/>
  <c r="T184"/>
  <c r="T183"/>
  <c r="T182"/>
  <c r="R184"/>
  <c r="R183"/>
  <c r="R182"/>
  <c r="P184"/>
  <c r="P183"/>
  <c r="P182"/>
  <c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40" r="J41"/>
  <c r="J40"/>
  <c i="1" r="AY139"/>
  <c i="40" r="J39"/>
  <c i="1" r="AX139"/>
  <c i="40" r="BI180"/>
  <c r="BH180"/>
  <c r="BG180"/>
  <c r="BE180"/>
  <c r="T180"/>
  <c r="T179"/>
  <c r="R180"/>
  <c r="R179"/>
  <c r="P180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85"/>
  <c i="39" r="J39"/>
  <c r="J38"/>
  <c i="1" r="AY137"/>
  <c i="39" r="J37"/>
  <c i="1" r="AX137"/>
  <c i="39"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79"/>
  <c r="BH279"/>
  <c r="BG279"/>
  <c r="BE279"/>
  <c r="T279"/>
  <c r="T278"/>
  <c r="R279"/>
  <c r="R278"/>
  <c r="P279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129"/>
  <c r="J19"/>
  <c r="J14"/>
  <c r="J126"/>
  <c r="E7"/>
  <c r="E120"/>
  <c i="38" r="J122"/>
  <c r="J37"/>
  <c r="J36"/>
  <c i="1" r="AY135"/>
  <c i="38" r="J35"/>
  <c i="1" r="AX135"/>
  <c i="38"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97"/>
  <c r="J118"/>
  <c r="J117"/>
  <c r="F117"/>
  <c r="F115"/>
  <c r="E113"/>
  <c r="J92"/>
  <c r="J91"/>
  <c r="F91"/>
  <c r="F89"/>
  <c r="E87"/>
  <c r="J18"/>
  <c r="E18"/>
  <c r="F92"/>
  <c r="J17"/>
  <c r="J12"/>
  <c r="J115"/>
  <c r="E7"/>
  <c r="E85"/>
  <c i="37" r="J37"/>
  <c r="J36"/>
  <c i="1" r="AY134"/>
  <c i="37" r="J35"/>
  <c i="1" r="AX134"/>
  <c i="37"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85"/>
  <c i="36" r="J37"/>
  <c r="J36"/>
  <c i="1" r="AY133"/>
  <c i="36" r="J35"/>
  <c i="1" r="AX133"/>
  <c i="36" r="BI237"/>
  <c r="BH237"/>
  <c r="BG237"/>
  <c r="BE237"/>
  <c r="T237"/>
  <c r="T236"/>
  <c r="R237"/>
  <c r="R236"/>
  <c r="P237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2"/>
  <c r="J91"/>
  <c r="F91"/>
  <c r="F89"/>
  <c r="E87"/>
  <c r="J18"/>
  <c r="E18"/>
  <c r="F122"/>
  <c r="J17"/>
  <c r="J12"/>
  <c r="J119"/>
  <c r="E7"/>
  <c r="E85"/>
  <c i="35" r="J41"/>
  <c r="J40"/>
  <c i="1" r="AY132"/>
  <c i="35" r="J39"/>
  <c i="1" r="AX132"/>
  <c i="35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127"/>
  <c r="E7"/>
  <c r="E119"/>
  <c i="34" r="J41"/>
  <c r="J40"/>
  <c i="1" r="AY131"/>
  <c i="34" r="J39"/>
  <c i="1" r="AX131"/>
  <c i="34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119"/>
  <c i="33" r="J41"/>
  <c r="J40"/>
  <c i="1" r="AY130"/>
  <c i="33" r="J39"/>
  <c i="1" r="AX130"/>
  <c i="33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127"/>
  <c r="E7"/>
  <c r="E119"/>
  <c i="32" r="J41"/>
  <c r="J40"/>
  <c i="1" r="AY129"/>
  <c i="32" r="J39"/>
  <c i="1" r="AX129"/>
  <c i="32"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31" r="J41"/>
  <c r="J40"/>
  <c i="1" r="AY128"/>
  <c i="31" r="J39"/>
  <c i="1" r="AX128"/>
  <c i="31" r="BI158"/>
  <c r="BH158"/>
  <c r="BG158"/>
  <c r="BE158"/>
  <c r="T158"/>
  <c r="T157"/>
  <c r="R158"/>
  <c r="R157"/>
  <c r="P158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6"/>
  <c r="J95"/>
  <c r="F95"/>
  <c r="F93"/>
  <c r="E91"/>
  <c r="J22"/>
  <c r="E22"/>
  <c r="F96"/>
  <c r="J21"/>
  <c r="J16"/>
  <c r="J124"/>
  <c r="E7"/>
  <c r="E85"/>
  <c i="30" r="J41"/>
  <c r="J40"/>
  <c i="1" r="AY127"/>
  <c i="30" r="J39"/>
  <c i="1" r="AX127"/>
  <c i="30"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29" r="J41"/>
  <c r="J40"/>
  <c i="1" r="AY126"/>
  <c i="29" r="J39"/>
  <c i="1" r="AX126"/>
  <c i="29"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117"/>
  <c i="28" r="J41"/>
  <c r="J40"/>
  <c i="1" r="AY125"/>
  <c i="28" r="J39"/>
  <c i="1" r="AX125"/>
  <c i="28" r="BI129"/>
  <c r="BH129"/>
  <c r="BG129"/>
  <c r="BE129"/>
  <c r="T129"/>
  <c r="T128"/>
  <c r="T127"/>
  <c r="T126"/>
  <c r="R129"/>
  <c r="R128"/>
  <c r="R127"/>
  <c r="R126"/>
  <c r="P129"/>
  <c r="P128"/>
  <c r="P127"/>
  <c r="P126"/>
  <c i="1" r="AU125"/>
  <c i="28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27" r="J41"/>
  <c r="J40"/>
  <c i="1" r="AY124"/>
  <c i="27" r="J39"/>
  <c i="1" r="AX124"/>
  <c i="27"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26" r="J41"/>
  <c r="J40"/>
  <c i="1" r="AY123"/>
  <c i="26" r="J39"/>
  <c i="1" r="AX123"/>
  <c i="26"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125"/>
  <c r="E7"/>
  <c r="E85"/>
  <c i="25" r="J41"/>
  <c r="J40"/>
  <c i="1" r="AY122"/>
  <c i="25" r="J39"/>
  <c i="1" r="AX122"/>
  <c i="25"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T177"/>
  <c r="R178"/>
  <c r="R177"/>
  <c r="P178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24" r="J41"/>
  <c r="J40"/>
  <c i="1" r="AY121"/>
  <c i="24" r="J39"/>
  <c i="1" r="AX121"/>
  <c i="24" r="BI129"/>
  <c r="BH129"/>
  <c r="BG129"/>
  <c r="BE129"/>
  <c r="T129"/>
  <c r="T128"/>
  <c r="T127"/>
  <c r="T126"/>
  <c r="R129"/>
  <c r="R128"/>
  <c r="R127"/>
  <c r="R126"/>
  <c r="P129"/>
  <c r="P128"/>
  <c r="P127"/>
  <c r="P126"/>
  <c i="1" r="AU121"/>
  <c i="24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23" r="J41"/>
  <c r="J40"/>
  <c i="1" r="AY120"/>
  <c i="23" r="J39"/>
  <c i="1" r="AX120"/>
  <c i="23"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7"/>
  <c r="J126"/>
  <c r="F126"/>
  <c r="F124"/>
  <c r="E122"/>
  <c r="J96"/>
  <c r="J95"/>
  <c r="F95"/>
  <c r="F93"/>
  <c r="E91"/>
  <c r="J22"/>
  <c r="E22"/>
  <c r="F127"/>
  <c r="J21"/>
  <c r="J16"/>
  <c r="J124"/>
  <c r="E7"/>
  <c r="E85"/>
  <c i="22" r="J41"/>
  <c r="J40"/>
  <c i="1" r="AY119"/>
  <c i="22" r="J39"/>
  <c i="1" r="AX119"/>
  <c i="22"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93"/>
  <c r="E7"/>
  <c r="E120"/>
  <c i="21" r="J41"/>
  <c r="J40"/>
  <c i="1" r="AY118"/>
  <c i="21" r="J39"/>
  <c i="1" r="AX118"/>
  <c i="21"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117"/>
  <c i="20" r="J41"/>
  <c r="J40"/>
  <c i="1" r="AY117"/>
  <c i="20" r="J39"/>
  <c i="1" r="AX117"/>
  <c i="20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127"/>
  <c r="E7"/>
  <c r="E119"/>
  <c i="19" r="J41"/>
  <c r="J40"/>
  <c i="1" r="AY116"/>
  <c i="19" r="J39"/>
  <c i="1" r="AX116"/>
  <c i="19"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T153"/>
  <c r="R154"/>
  <c r="R153"/>
  <c r="P154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85"/>
  <c i="18" r="J41"/>
  <c r="J40"/>
  <c i="1" r="AY115"/>
  <c i="18" r="J39"/>
  <c i="1" r="AX115"/>
  <c i="18" r="BI184"/>
  <c r="BH184"/>
  <c r="BG184"/>
  <c r="BE184"/>
  <c r="T184"/>
  <c r="T183"/>
  <c r="R184"/>
  <c r="R183"/>
  <c r="P184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117"/>
  <c i="17" r="J41"/>
  <c r="J40"/>
  <c i="1" r="AY114"/>
  <c i="17" r="J39"/>
  <c i="1" r="AX114"/>
  <c i="17"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4"/>
  <c r="BH184"/>
  <c r="BG184"/>
  <c r="BE184"/>
  <c r="T184"/>
  <c r="T183"/>
  <c r="R184"/>
  <c r="R183"/>
  <c r="P184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127"/>
  <c r="E7"/>
  <c r="E119"/>
  <c i="16" r="P137"/>
  <c r="J41"/>
  <c r="J40"/>
  <c i="1" r="AY113"/>
  <c i="16" r="J39"/>
  <c i="1" r="AX113"/>
  <c i="16" r="BI155"/>
  <c r="BH155"/>
  <c r="BG155"/>
  <c r="BE155"/>
  <c r="T155"/>
  <c r="T154"/>
  <c r="R155"/>
  <c r="R154"/>
  <c r="P155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93"/>
  <c r="E7"/>
  <c r="E115"/>
  <c i="15" r="J41"/>
  <c r="J40"/>
  <c i="1" r="AY112"/>
  <c i="15" r="J39"/>
  <c i="1" r="AX112"/>
  <c i="15"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2"/>
  <c r="BH192"/>
  <c r="BG192"/>
  <c r="BE192"/>
  <c r="T192"/>
  <c r="T191"/>
  <c r="R192"/>
  <c r="R191"/>
  <c r="P192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93"/>
  <c r="E7"/>
  <c r="E119"/>
  <c i="14" r="J39"/>
  <c r="J38"/>
  <c i="1" r="AY110"/>
  <c i="14" r="J37"/>
  <c i="1" r="AX110"/>
  <c i="14"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1"/>
  <c r="BH301"/>
  <c r="BG301"/>
  <c r="BE301"/>
  <c r="T301"/>
  <c r="T300"/>
  <c r="R301"/>
  <c r="R300"/>
  <c r="P301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4"/>
  <c r="J93"/>
  <c r="F93"/>
  <c r="F91"/>
  <c r="E89"/>
  <c r="J20"/>
  <c r="E20"/>
  <c r="F129"/>
  <c r="J19"/>
  <c r="J14"/>
  <c r="J91"/>
  <c r="E7"/>
  <c r="E120"/>
  <c i="13" r="J39"/>
  <c r="J38"/>
  <c i="1" r="AY109"/>
  <c i="13" r="J37"/>
  <c i="1" r="AX109"/>
  <c i="13" r="BI242"/>
  <c r="BH242"/>
  <c r="BG242"/>
  <c r="BE242"/>
  <c r="T242"/>
  <c r="T241"/>
  <c r="R242"/>
  <c r="R241"/>
  <c r="P242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91"/>
  <c r="E7"/>
  <c r="E117"/>
  <c i="12" r="J37"/>
  <c r="J36"/>
  <c i="1" r="AY107"/>
  <c i="12" r="J35"/>
  <c i="1" r="AX107"/>
  <c i="12"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2"/>
  <c r="BH132"/>
  <c r="BG132"/>
  <c r="BE132"/>
  <c r="T132"/>
  <c r="T131"/>
  <c r="R132"/>
  <c r="R131"/>
  <c r="P132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2"/>
  <c r="J91"/>
  <c r="F91"/>
  <c r="F89"/>
  <c r="E87"/>
  <c r="J18"/>
  <c r="E18"/>
  <c r="F120"/>
  <c r="J17"/>
  <c r="J12"/>
  <c r="J89"/>
  <c r="E7"/>
  <c r="E113"/>
  <c i="11" r="J37"/>
  <c r="J36"/>
  <c i="1" r="AY106"/>
  <c i="11" r="J35"/>
  <c i="1" r="AX106"/>
  <c i="11"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R140"/>
  <c r="R139"/>
  <c r="P140"/>
  <c r="P139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89"/>
  <c r="E7"/>
  <c r="E85"/>
  <c i="10" r="J37"/>
  <c r="J36"/>
  <c i="1" r="AY105"/>
  <c i="10" r="J35"/>
  <c i="1" r="AX105"/>
  <c i="10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J119"/>
  <c r="J118"/>
  <c r="F118"/>
  <c r="F116"/>
  <c r="E114"/>
  <c r="J92"/>
  <c r="J91"/>
  <c r="F91"/>
  <c r="F89"/>
  <c r="E87"/>
  <c r="J18"/>
  <c r="E18"/>
  <c r="F92"/>
  <c r="J17"/>
  <c r="J12"/>
  <c r="J89"/>
  <c r="E7"/>
  <c r="E112"/>
  <c i="9" r="J41"/>
  <c r="J40"/>
  <c i="1" r="AY104"/>
  <c i="9" r="J39"/>
  <c i="1" r="AX104"/>
  <c i="9"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0"/>
  <c r="BH190"/>
  <c r="BG190"/>
  <c r="BE190"/>
  <c r="T190"/>
  <c r="T189"/>
  <c r="R190"/>
  <c r="R189"/>
  <c r="P190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85"/>
  <c i="8" r="J41"/>
  <c r="J40"/>
  <c i="1" r="AY103"/>
  <c i="8" r="J39"/>
  <c i="1" r="AX103"/>
  <c i="8"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5"/>
  <c r="BH185"/>
  <c r="BG185"/>
  <c r="BE185"/>
  <c r="T185"/>
  <c r="T184"/>
  <c r="R185"/>
  <c r="R184"/>
  <c r="P185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T159"/>
  <c r="R160"/>
  <c r="R159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131"/>
  <c r="J21"/>
  <c r="J16"/>
  <c r="J128"/>
  <c r="E7"/>
  <c r="E85"/>
  <c i="7" r="J41"/>
  <c r="J40"/>
  <c i="1" r="AY102"/>
  <c i="7" r="J39"/>
  <c i="1" r="AX102"/>
  <c i="7"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85"/>
  <c i="6" r="J41"/>
  <c r="J40"/>
  <c i="1" r="AY101"/>
  <c i="6" r="J39"/>
  <c i="1" r="AX101"/>
  <c i="6"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6"/>
  <c r="BH196"/>
  <c r="BG196"/>
  <c r="BE196"/>
  <c r="T196"/>
  <c r="T195"/>
  <c r="R196"/>
  <c r="R195"/>
  <c r="P196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5" r="J41"/>
  <c r="J40"/>
  <c i="1" r="AY100"/>
  <c i="5" r="J39"/>
  <c i="1" r="AX100"/>
  <c i="5"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T187"/>
  <c r="R188"/>
  <c r="R187"/>
  <c r="P188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93"/>
  <c r="E7"/>
  <c r="E120"/>
  <c i="4" r="J39"/>
  <c r="J38"/>
  <c i="1" r="AY98"/>
  <c i="4" r="J37"/>
  <c i="1" r="AX98"/>
  <c i="4"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4"/>
  <c r="BH284"/>
  <c r="BG284"/>
  <c r="BE284"/>
  <c r="T284"/>
  <c r="T283"/>
  <c r="R284"/>
  <c r="R283"/>
  <c r="P284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4"/>
  <c r="J93"/>
  <c r="F93"/>
  <c r="F91"/>
  <c r="E89"/>
  <c r="J20"/>
  <c r="E20"/>
  <c r="F128"/>
  <c r="J19"/>
  <c r="J14"/>
  <c r="J125"/>
  <c r="E7"/>
  <c r="E85"/>
  <c i="3" r="J39"/>
  <c r="J38"/>
  <c i="1" r="AY97"/>
  <c i="3" r="J37"/>
  <c i="1" r="AX97"/>
  <c i="3" r="BI210"/>
  <c r="BH210"/>
  <c r="BG210"/>
  <c r="BE210"/>
  <c r="T210"/>
  <c r="T209"/>
  <c r="R210"/>
  <c r="R209"/>
  <c r="P210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4"/>
  <c r="J93"/>
  <c r="F93"/>
  <c r="F91"/>
  <c r="E89"/>
  <c r="J20"/>
  <c r="E20"/>
  <c r="F94"/>
  <c r="J19"/>
  <c r="J14"/>
  <c r="J121"/>
  <c r="E7"/>
  <c r="E85"/>
  <c i="2" r="J37"/>
  <c r="J36"/>
  <c i="1" r="AY95"/>
  <c i="2" r="J35"/>
  <c i="1" r="AX95"/>
  <c i="2"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1" r="L90"/>
  <c r="AM90"/>
  <c r="AM89"/>
  <c r="L89"/>
  <c r="AM87"/>
  <c r="L87"/>
  <c r="L85"/>
  <c r="L84"/>
  <c i="2" r="BK126"/>
  <c r="BK123"/>
  <c i="1" r="AS162"/>
  <c r="AS150"/>
  <c i="3" r="BK192"/>
  <c r="J181"/>
  <c r="J164"/>
  <c r="BK144"/>
  <c r="J134"/>
  <c r="J207"/>
  <c r="BK171"/>
  <c r="J155"/>
  <c r="J205"/>
  <c r="J193"/>
  <c r="J149"/>
  <c r="BK208"/>
  <c r="J192"/>
  <c r="J179"/>
  <c r="J159"/>
  <c r="BK150"/>
  <c r="J202"/>
  <c r="BK189"/>
  <c r="BK165"/>
  <c r="J150"/>
  <c r="J139"/>
  <c r="BK202"/>
  <c r="J186"/>
  <c r="BK170"/>
  <c r="J161"/>
  <c r="J136"/>
  <c r="BK186"/>
  <c r="BK161"/>
  <c r="BK136"/>
  <c i="4" r="J223"/>
  <c r="J198"/>
  <c r="J167"/>
  <c r="J278"/>
  <c r="BK255"/>
  <c r="J236"/>
  <c r="BK219"/>
  <c r="BK190"/>
  <c r="BK182"/>
  <c r="J168"/>
  <c r="BK140"/>
  <c r="J279"/>
  <c r="J270"/>
  <c r="J260"/>
  <c r="J146"/>
  <c r="BK275"/>
  <c r="BK260"/>
  <c r="BK240"/>
  <c r="BK200"/>
  <c r="J191"/>
  <c r="BK168"/>
  <c r="BK138"/>
  <c r="J216"/>
  <c r="BK198"/>
  <c r="BK156"/>
  <c r="J141"/>
  <c i="5" r="J192"/>
  <c r="BK162"/>
  <c r="J157"/>
  <c r="BK144"/>
  <c r="BK191"/>
  <c r="J180"/>
  <c r="J171"/>
  <c r="J160"/>
  <c r="J153"/>
  <c r="BK137"/>
  <c r="BK188"/>
  <c r="J178"/>
  <c r="BK151"/>
  <c r="J188"/>
  <c r="J161"/>
  <c r="BK140"/>
  <c r="J163"/>
  <c r="J141"/>
  <c i="6" r="J203"/>
  <c r="BK162"/>
  <c r="J141"/>
  <c r="BK186"/>
  <c r="J172"/>
  <c r="BK148"/>
  <c r="J189"/>
  <c r="BK161"/>
  <c r="BK193"/>
  <c r="BK188"/>
  <c r="BK165"/>
  <c r="BK202"/>
  <c r="BK177"/>
  <c r="J155"/>
  <c r="J37"/>
  <c i="7" r="J150"/>
  <c r="J194"/>
  <c r="J172"/>
  <c r="BK180"/>
  <c r="BK156"/>
  <c r="J192"/>
  <c r="J173"/>
  <c r="BK149"/>
  <c r="BK164"/>
  <c r="BK145"/>
  <c i="8" r="BK182"/>
  <c r="BK170"/>
  <c r="BK148"/>
  <c r="J191"/>
  <c r="BK160"/>
  <c r="BK141"/>
  <c r="J180"/>
  <c r="J166"/>
  <c r="BK153"/>
  <c r="BK138"/>
  <c r="BK181"/>
  <c r="BK168"/>
  <c r="BK155"/>
  <c r="BK143"/>
  <c r="J192"/>
  <c r="J171"/>
  <c r="BK156"/>
  <c i="9" r="J160"/>
  <c r="BK137"/>
  <c r="BK178"/>
  <c r="J146"/>
  <c r="BK166"/>
  <c r="J195"/>
  <c r="BK169"/>
  <c r="J145"/>
  <c r="J164"/>
  <c r="BK140"/>
  <c r="J180"/>
  <c r="J161"/>
  <c r="BK193"/>
  <c r="BK157"/>
  <c r="J197"/>
  <c r="J176"/>
  <c r="J149"/>
  <c i="10" r="J152"/>
  <c r="BK128"/>
  <c r="J153"/>
  <c r="BK130"/>
  <c r="BK141"/>
  <c r="J167"/>
  <c r="BK153"/>
  <c r="BK139"/>
  <c r="J133"/>
  <c r="BK161"/>
  <c r="J138"/>
  <c r="J128"/>
  <c r="BK154"/>
  <c r="J141"/>
  <c i="11" r="BK199"/>
  <c r="BK181"/>
  <c r="J147"/>
  <c r="BK131"/>
  <c r="BK178"/>
  <c r="J154"/>
  <c r="J144"/>
  <c r="BK196"/>
  <c r="BK160"/>
  <c r="BK143"/>
  <c r="BK203"/>
  <c r="J186"/>
  <c r="J163"/>
  <c r="BK130"/>
  <c r="BK185"/>
  <c r="J164"/>
  <c r="J133"/>
  <c r="J194"/>
  <c r="BK182"/>
  <c r="J165"/>
  <c r="BK202"/>
  <c r="J175"/>
  <c r="J152"/>
  <c r="BK136"/>
  <c r="J182"/>
  <c r="BK156"/>
  <c i="12" r="J165"/>
  <c r="J136"/>
  <c r="J147"/>
  <c r="BK127"/>
  <c r="J150"/>
  <c r="J138"/>
  <c r="J159"/>
  <c r="BK152"/>
  <c r="J129"/>
  <c r="BK147"/>
  <c r="BK158"/>
  <c r="J148"/>
  <c r="BK154"/>
  <c r="BK129"/>
  <c i="13" r="J226"/>
  <c r="BK194"/>
  <c r="BK177"/>
  <c r="BK157"/>
  <c r="BK233"/>
  <c r="BK230"/>
  <c r="BK208"/>
  <c r="J176"/>
  <c r="BK156"/>
  <c r="BK136"/>
  <c r="J238"/>
  <c r="BK223"/>
  <c r="BK212"/>
  <c r="BK197"/>
  <c r="BK178"/>
  <c r="BK161"/>
  <c r="BK143"/>
  <c r="BK238"/>
  <c r="J225"/>
  <c r="J216"/>
  <c r="J194"/>
  <c r="BK166"/>
  <c r="J142"/>
  <c r="J133"/>
  <c r="J229"/>
  <c r="BK219"/>
  <c r="BK209"/>
  <c r="J198"/>
  <c r="J171"/>
  <c r="BK134"/>
  <c r="BK199"/>
  <c r="J184"/>
  <c r="J162"/>
  <c r="J148"/>
  <c i="14" r="J304"/>
  <c r="J287"/>
  <c r="BK262"/>
  <c r="BK236"/>
  <c r="BK218"/>
  <c r="J196"/>
  <c r="BK151"/>
  <c r="J271"/>
  <c r="BK251"/>
  <c r="BK235"/>
  <c r="BK296"/>
  <c r="J280"/>
  <c r="BK266"/>
  <c r="J247"/>
  <c r="BK217"/>
  <c r="BK204"/>
  <c r="BK145"/>
  <c r="J272"/>
  <c r="BK244"/>
  <c r="J223"/>
  <c r="J208"/>
  <c r="BK186"/>
  <c r="J167"/>
  <c r="J157"/>
  <c r="BK148"/>
  <c r="BK180"/>
  <c r="BK280"/>
  <c r="BK272"/>
  <c r="BK260"/>
  <c r="BK227"/>
  <c r="J199"/>
  <c r="BK178"/>
  <c r="BK164"/>
  <c r="BK144"/>
  <c r="BK298"/>
  <c r="BK284"/>
  <c r="J269"/>
  <c r="J246"/>
  <c r="BK233"/>
  <c r="J220"/>
  <c r="J202"/>
  <c r="J174"/>
  <c r="BK157"/>
  <c r="BK140"/>
  <c r="BK223"/>
  <c r="J204"/>
  <c r="BK176"/>
  <c r="J161"/>
  <c r="J144"/>
  <c i="15" r="J161"/>
  <c r="BK139"/>
  <c r="BK165"/>
  <c r="J196"/>
  <c r="J140"/>
  <c r="J184"/>
  <c r="BK190"/>
  <c r="J175"/>
  <c r="BK159"/>
  <c r="BK172"/>
  <c r="BK141"/>
  <c r="J176"/>
  <c r="J151"/>
  <c r="BK140"/>
  <c r="BK180"/>
  <c r="J159"/>
  <c r="BK149"/>
  <c i="16" r="J146"/>
  <c r="J140"/>
  <c r="BK145"/>
  <c r="BK151"/>
  <c r="J153"/>
  <c r="BK152"/>
  <c i="17" r="BK184"/>
  <c r="J167"/>
  <c r="J148"/>
  <c r="J175"/>
  <c r="BK142"/>
  <c r="BK167"/>
  <c r="BK179"/>
  <c r="BK159"/>
  <c r="J184"/>
  <c r="J168"/>
  <c r="BK161"/>
  <c r="BK149"/>
  <c r="BK140"/>
  <c r="J149"/>
  <c r="BK137"/>
  <c i="18" r="BK164"/>
  <c r="J139"/>
  <c r="BK179"/>
  <c r="J149"/>
  <c r="BK176"/>
  <c r="J134"/>
  <c r="J166"/>
  <c r="BK139"/>
  <c r="BK134"/>
  <c r="J178"/>
  <c r="J160"/>
  <c r="BK150"/>
  <c r="BK170"/>
  <c r="BK140"/>
  <c i="19" r="J166"/>
  <c r="BK165"/>
  <c r="BK171"/>
  <c r="J147"/>
  <c r="BK141"/>
  <c r="J151"/>
  <c r="J179"/>
  <c r="J140"/>
  <c r="J163"/>
  <c r="J170"/>
  <c r="BK147"/>
  <c i="20" r="J180"/>
  <c r="BK176"/>
  <c r="BK142"/>
  <c r="BK167"/>
  <c r="BK146"/>
  <c r="BK170"/>
  <c r="BK147"/>
  <c r="BK162"/>
  <c r="J176"/>
  <c r="J162"/>
  <c r="BK150"/>
  <c i="21" r="J175"/>
  <c r="J156"/>
  <c r="J161"/>
  <c r="J143"/>
  <c r="J179"/>
  <c r="BK152"/>
  <c r="J135"/>
  <c r="BK148"/>
  <c r="J151"/>
  <c r="J174"/>
  <c r="J159"/>
  <c r="BK134"/>
  <c r="BK165"/>
  <c r="BK145"/>
  <c i="22" r="BK181"/>
  <c r="J157"/>
  <c r="J176"/>
  <c r="J148"/>
  <c r="J193"/>
  <c r="BK174"/>
  <c r="J141"/>
  <c r="BK170"/>
  <c r="J154"/>
  <c r="BK193"/>
  <c r="J174"/>
  <c r="BK164"/>
  <c r="BK139"/>
  <c r="BK171"/>
  <c r="J156"/>
  <c r="J170"/>
  <c i="23" r="J150"/>
  <c r="J155"/>
  <c r="BK151"/>
  <c r="BK147"/>
  <c r="J142"/>
  <c i="24" r="F41"/>
  <c i="1" r="BD121"/>
  <c i="25" r="J172"/>
  <c r="BK144"/>
  <c r="J170"/>
  <c r="BK174"/>
  <c r="BK158"/>
  <c r="BK139"/>
  <c r="BK175"/>
  <c r="J164"/>
  <c r="BK172"/>
  <c r="J153"/>
  <c r="J146"/>
  <c i="26" r="J166"/>
  <c r="BK155"/>
  <c r="BK149"/>
  <c r="J152"/>
  <c r="J164"/>
  <c r="BK138"/>
  <c r="BK153"/>
  <c r="J141"/>
  <c r="J143"/>
  <c i="27" r="J190"/>
  <c r="J180"/>
  <c r="J156"/>
  <c r="J137"/>
  <c r="BK178"/>
  <c r="BK153"/>
  <c r="J142"/>
  <c r="J188"/>
  <c r="J162"/>
  <c r="BK136"/>
  <c r="BK166"/>
  <c r="BK198"/>
  <c r="J177"/>
  <c r="BK168"/>
  <c r="J139"/>
  <c r="J171"/>
  <c r="BK152"/>
  <c r="BK137"/>
  <c i="28" r="F39"/>
  <c i="1" r="BB125"/>
  <c i="29" r="J165"/>
  <c r="BK151"/>
  <c r="BK140"/>
  <c r="BK152"/>
  <c r="BK137"/>
  <c r="BK157"/>
  <c r="J135"/>
  <c r="BK166"/>
  <c r="BK134"/>
  <c r="BK147"/>
  <c r="BK158"/>
  <c r="J158"/>
  <c r="J146"/>
  <c i="30" r="J170"/>
  <c r="BK148"/>
  <c r="BK134"/>
  <c r="BK160"/>
  <c r="BK177"/>
  <c r="J181"/>
  <c r="BK145"/>
  <c r="BK163"/>
  <c r="J176"/>
  <c r="J155"/>
  <c r="BK136"/>
  <c r="J152"/>
  <c i="31" r="BK140"/>
  <c r="BK138"/>
  <c r="BK153"/>
  <c r="BK151"/>
  <c r="J140"/>
  <c r="BK135"/>
  <c i="32" r="BK184"/>
  <c r="J164"/>
  <c r="J153"/>
  <c r="BK182"/>
  <c r="J165"/>
  <c r="J145"/>
  <c r="BK157"/>
  <c r="J181"/>
  <c r="J175"/>
  <c r="J178"/>
  <c r="BK174"/>
  <c r="J144"/>
  <c r="J166"/>
  <c r="BK151"/>
  <c i="33" r="J180"/>
  <c r="J149"/>
  <c r="BK177"/>
  <c r="J181"/>
  <c r="BK159"/>
  <c r="BK139"/>
  <c r="J158"/>
  <c r="J177"/>
  <c r="BK142"/>
  <c r="BK180"/>
  <c r="BK161"/>
  <c i="34" r="J181"/>
  <c r="J164"/>
  <c r="BK138"/>
  <c r="J153"/>
  <c r="J165"/>
  <c r="J143"/>
  <c r="BK158"/>
  <c r="J138"/>
  <c r="J168"/>
  <c r="BK143"/>
  <c r="BK170"/>
  <c i="35" r="J180"/>
  <c r="J158"/>
  <c r="BK139"/>
  <c r="BK150"/>
  <c r="BK176"/>
  <c r="BK141"/>
  <c r="BK163"/>
  <c r="J136"/>
  <c r="J155"/>
  <c r="BK136"/>
  <c r="J162"/>
  <c r="J140"/>
  <c i="36" r="J229"/>
  <c r="J208"/>
  <c r="BK189"/>
  <c r="J160"/>
  <c r="J141"/>
  <c r="J226"/>
  <c r="J193"/>
  <c r="J168"/>
  <c r="J152"/>
  <c r="J130"/>
  <c r="BK213"/>
  <c r="BK198"/>
  <c r="J170"/>
  <c r="J143"/>
  <c r="BK233"/>
  <c r="J221"/>
  <c r="BK190"/>
  <c r="J167"/>
  <c r="BK153"/>
  <c r="J136"/>
  <c r="J218"/>
  <c r="BK202"/>
  <c r="BK166"/>
  <c r="J134"/>
  <c r="J213"/>
  <c r="BK188"/>
  <c r="BK173"/>
  <c r="J148"/>
  <c r="BK132"/>
  <c i="37" r="BK230"/>
  <c r="BK203"/>
  <c r="BK191"/>
  <c r="J179"/>
  <c r="J160"/>
  <c r="BK137"/>
  <c r="J225"/>
  <c r="J215"/>
  <c r="J195"/>
  <c r="BK169"/>
  <c r="J141"/>
  <c r="BK224"/>
  <c r="J209"/>
  <c r="J183"/>
  <c r="J168"/>
  <c r="BK154"/>
  <c r="J131"/>
  <c r="BK225"/>
  <c r="BK218"/>
  <c r="BK209"/>
  <c r="J198"/>
  <c r="J185"/>
  <c r="J177"/>
  <c r="J161"/>
  <c r="J137"/>
  <c r="BK233"/>
  <c r="BK211"/>
  <c r="BK196"/>
  <c r="J178"/>
  <c r="J155"/>
  <c r="J135"/>
  <c r="BK227"/>
  <c r="BK214"/>
  <c r="BK186"/>
  <c r="BK174"/>
  <c r="BK164"/>
  <c r="J142"/>
  <c i="38" r="J159"/>
  <c r="J142"/>
  <c r="J152"/>
  <c r="BK132"/>
  <c r="J144"/>
  <c r="BK128"/>
  <c r="J157"/>
  <c r="BK156"/>
  <c r="J127"/>
  <c r="BK136"/>
  <c i="39" r="BK285"/>
  <c r="J271"/>
  <c r="BK255"/>
  <c r="J237"/>
  <c r="BK221"/>
  <c r="BK209"/>
  <c r="J184"/>
  <c r="BK150"/>
  <c r="BK272"/>
  <c r="J249"/>
  <c r="BK229"/>
  <c r="J209"/>
  <c r="BK181"/>
  <c r="BK147"/>
  <c r="J272"/>
  <c r="BK257"/>
  <c r="BK228"/>
  <c r="BK210"/>
  <c r="BK178"/>
  <c r="BK135"/>
  <c r="BK249"/>
  <c r="BK203"/>
  <c r="BK182"/>
  <c r="BK157"/>
  <c r="BK142"/>
  <c r="BK268"/>
  <c r="BK236"/>
  <c r="J220"/>
  <c r="BK195"/>
  <c r="BK155"/>
  <c r="J285"/>
  <c r="J254"/>
  <c r="BK238"/>
  <c r="J212"/>
  <c r="J182"/>
  <c r="J164"/>
  <c r="J150"/>
  <c i="40" r="BK175"/>
  <c r="J147"/>
  <c r="J153"/>
  <c r="BK137"/>
  <c r="BK143"/>
  <c r="BK162"/>
  <c r="J155"/>
  <c r="J173"/>
  <c r="BK146"/>
  <c i="41" r="J171"/>
  <c r="BK144"/>
  <c r="J139"/>
  <c r="BK150"/>
  <c r="J169"/>
  <c r="J150"/>
  <c r="BK163"/>
  <c r="BK164"/>
  <c r="J172"/>
  <c r="BK138"/>
  <c r="BK140"/>
  <c i="42" r="J159"/>
  <c r="BK175"/>
  <c r="J172"/>
  <c r="J151"/>
  <c r="J149"/>
  <c r="J157"/>
  <c r="J153"/>
  <c r="J165"/>
  <c r="BK164"/>
  <c r="BK141"/>
  <c i="43" r="J159"/>
  <c r="BK143"/>
  <c r="J175"/>
  <c r="BK167"/>
  <c r="J155"/>
  <c r="BK173"/>
  <c r="J140"/>
  <c r="J153"/>
  <c r="BK140"/>
  <c r="BK145"/>
  <c i="44" r="J166"/>
  <c r="J131"/>
  <c r="BK147"/>
  <c r="J163"/>
  <c r="J143"/>
  <c r="J125"/>
  <c r="BK142"/>
  <c r="J133"/>
  <c r="BK150"/>
  <c r="J33"/>
  <c i="45" r="BK136"/>
  <c r="J209"/>
  <c r="J182"/>
  <c r="J151"/>
  <c r="J131"/>
  <c r="BK203"/>
  <c r="J189"/>
  <c r="J179"/>
  <c r="BK156"/>
  <c r="BK140"/>
  <c r="J207"/>
  <c r="J194"/>
  <c r="J178"/>
  <c r="J167"/>
  <c r="BK135"/>
  <c r="BK155"/>
  <c r="J140"/>
  <c r="J127"/>
  <c r="BK165"/>
  <c r="BK151"/>
  <c r="BK191"/>
  <c r="BK171"/>
  <c r="J158"/>
  <c r="J135"/>
  <c i="46" r="BK144"/>
  <c r="J156"/>
  <c r="J142"/>
  <c r="BK152"/>
  <c r="BK156"/>
  <c r="J144"/>
  <c r="J139"/>
  <c r="BK155"/>
  <c r="BK142"/>
  <c r="BK125"/>
  <c i="47" r="BK139"/>
  <c r="J136"/>
  <c r="J128"/>
  <c r="J139"/>
  <c r="J125"/>
  <c i="48" r="BK185"/>
  <c r="BK172"/>
  <c r="BK156"/>
  <c r="BK141"/>
  <c r="J145"/>
  <c r="BK178"/>
  <c r="J146"/>
  <c r="BK176"/>
  <c r="BK143"/>
  <c r="J133"/>
  <c r="BK170"/>
  <c r="J137"/>
  <c r="J168"/>
  <c r="J142"/>
  <c r="BK146"/>
  <c i="49" r="J169"/>
  <c r="BK153"/>
  <c r="BK162"/>
  <c r="J177"/>
  <c r="J156"/>
  <c r="J173"/>
  <c r="J168"/>
  <c r="J136"/>
  <c r="BK147"/>
  <c r="J175"/>
  <c r="J144"/>
  <c r="BK157"/>
  <c r="BK143"/>
  <c i="50" r="BK156"/>
  <c r="J163"/>
  <c r="BK164"/>
  <c r="J167"/>
  <c r="J136"/>
  <c r="J162"/>
  <c r="BK136"/>
  <c r="J147"/>
  <c i="51" r="J164"/>
  <c r="BK139"/>
  <c r="J175"/>
  <c r="J148"/>
  <c r="BK177"/>
  <c r="BK146"/>
  <c r="J174"/>
  <c r="BK182"/>
  <c r="BK167"/>
  <c r="J141"/>
  <c r="J159"/>
  <c r="J140"/>
  <c r="J170"/>
  <c i="52" r="J185"/>
  <c r="BK157"/>
  <c r="J193"/>
  <c r="BK179"/>
  <c r="J161"/>
  <c r="J141"/>
  <c r="BK168"/>
  <c r="BK196"/>
  <c r="BK180"/>
  <c r="BK164"/>
  <c r="J147"/>
  <c r="BK194"/>
  <c r="BK174"/>
  <c r="BK151"/>
  <c r="J136"/>
  <c i="53" r="J169"/>
  <c r="J204"/>
  <c r="J176"/>
  <c r="J202"/>
  <c r="J170"/>
  <c r="BK149"/>
  <c r="J193"/>
  <c r="J163"/>
  <c r="J148"/>
  <c r="BK153"/>
  <c r="BK204"/>
  <c r="BK184"/>
  <c r="J142"/>
  <c r="BK183"/>
  <c r="BK189"/>
  <c r="BK162"/>
  <c r="J139"/>
  <c i="54" r="BK179"/>
  <c r="J187"/>
  <c r="J144"/>
  <c r="J178"/>
  <c r="BK188"/>
  <c r="J163"/>
  <c r="J139"/>
  <c r="BK167"/>
  <c r="BK142"/>
  <c r="J177"/>
  <c r="J151"/>
  <c r="BK178"/>
  <c r="BK152"/>
  <c r="BK140"/>
  <c r="BK162"/>
  <c i="55" r="J172"/>
  <c r="BK146"/>
  <c r="BK135"/>
  <c r="J151"/>
  <c r="BK144"/>
  <c r="J173"/>
  <c r="J137"/>
  <c r="BK166"/>
  <c r="J150"/>
  <c r="J152"/>
  <c r="J175"/>
  <c r="J161"/>
  <c r="BK143"/>
  <c i="56" r="BK171"/>
  <c r="BK150"/>
  <c r="BK175"/>
  <c r="J158"/>
  <c r="J183"/>
  <c r="J160"/>
  <c r="J150"/>
  <c r="BK138"/>
  <c r="J161"/>
  <c r="J179"/>
  <c r="J147"/>
  <c r="BK170"/>
  <c r="J145"/>
  <c i="57" r="J139"/>
  <c r="BK145"/>
  <c r="BK172"/>
  <c r="J152"/>
  <c r="BK151"/>
  <c r="J170"/>
  <c r="J143"/>
  <c r="BK159"/>
  <c r="BK147"/>
  <c i="58" r="BK270"/>
  <c r="J243"/>
  <c r="J221"/>
  <c r="BK197"/>
  <c r="J168"/>
  <c r="BK146"/>
  <c r="BK249"/>
  <c r="J230"/>
  <c r="J203"/>
  <c r="J181"/>
  <c r="J160"/>
  <c r="BK252"/>
  <c r="J231"/>
  <c r="BK196"/>
  <c r="BK171"/>
  <c r="BK140"/>
  <c r="BK261"/>
  <c r="BK214"/>
  <c r="BK177"/>
  <c r="BK152"/>
  <c r="BK141"/>
  <c r="J253"/>
  <c r="J239"/>
  <c r="J211"/>
  <c r="BK185"/>
  <c r="BK168"/>
  <c r="J147"/>
  <c r="J254"/>
  <c r="J236"/>
  <c r="BK225"/>
  <c r="BK201"/>
  <c r="J173"/>
  <c r="BK255"/>
  <c r="BK227"/>
  <c r="BK210"/>
  <c r="BK203"/>
  <c r="BK161"/>
  <c r="J136"/>
  <c r="BK250"/>
  <c r="J241"/>
  <c r="BK195"/>
  <c r="BK189"/>
  <c r="J161"/>
  <c r="BK139"/>
  <c i="59" r="BK230"/>
  <c r="J224"/>
  <c r="J206"/>
  <c r="J190"/>
  <c r="BK183"/>
  <c r="BK155"/>
  <c r="J213"/>
  <c r="J169"/>
  <c r="BK141"/>
  <c r="BK232"/>
  <c r="BK207"/>
  <c r="J198"/>
  <c r="J185"/>
  <c r="J163"/>
  <c r="J230"/>
  <c r="BK223"/>
  <c r="BK214"/>
  <c r="J186"/>
  <c r="J150"/>
  <c r="J223"/>
  <c r="J207"/>
  <c r="BK188"/>
  <c r="J151"/>
  <c r="J219"/>
  <c r="J211"/>
  <c r="J170"/>
  <c r="J141"/>
  <c r="J229"/>
  <c r="J209"/>
  <c r="BK203"/>
  <c r="BK193"/>
  <c r="J177"/>
  <c r="BK154"/>
  <c r="J143"/>
  <c r="BK167"/>
  <c r="J144"/>
  <c i="60" r="BK194"/>
  <c r="J177"/>
  <c r="BK167"/>
  <c r="BK204"/>
  <c r="BK181"/>
  <c r="J168"/>
  <c r="BK186"/>
  <c r="BK166"/>
  <c r="BK155"/>
  <c r="J207"/>
  <c r="J182"/>
  <c r="J146"/>
  <c r="J195"/>
  <c r="BK172"/>
  <c r="J140"/>
  <c r="J190"/>
  <c r="BK174"/>
  <c r="BK144"/>
  <c r="BK141"/>
  <c i="61" r="BK200"/>
  <c r="BK184"/>
  <c r="J163"/>
  <c r="J136"/>
  <c r="J156"/>
  <c r="J200"/>
  <c r="J179"/>
  <c r="BK162"/>
  <c r="J141"/>
  <c r="J178"/>
  <c r="J154"/>
  <c r="J182"/>
  <c r="J158"/>
  <c r="BK179"/>
  <c r="J155"/>
  <c r="BK187"/>
  <c r="BK161"/>
  <c r="J142"/>
  <c r="J149"/>
  <c r="BK140"/>
  <c i="62" r="BK176"/>
  <c r="BK156"/>
  <c r="J168"/>
  <c r="J149"/>
  <c r="BK134"/>
  <c r="BK166"/>
  <c r="J140"/>
  <c r="BK163"/>
  <c r="BK177"/>
  <c r="BK139"/>
  <c r="BK164"/>
  <c r="J138"/>
  <c r="J145"/>
  <c r="BK170"/>
  <c i="63" r="J190"/>
  <c r="J162"/>
  <c r="J151"/>
  <c r="BK174"/>
  <c r="BK167"/>
  <c r="J142"/>
  <c r="BK189"/>
  <c r="BK158"/>
  <c r="BK181"/>
  <c r="J167"/>
  <c r="J152"/>
  <c r="BK173"/>
  <c r="BK137"/>
  <c r="J176"/>
  <c r="BK161"/>
  <c r="BK136"/>
  <c r="J138"/>
  <c i="64" r="J153"/>
  <c r="J177"/>
  <c r="BK139"/>
  <c r="J149"/>
  <c r="BK169"/>
  <c r="J174"/>
  <c r="J150"/>
  <c r="BK180"/>
  <c r="BK162"/>
  <c r="J141"/>
  <c r="BK167"/>
  <c r="J140"/>
  <c i="65" r="BK175"/>
  <c r="J162"/>
  <c r="J141"/>
  <c r="J171"/>
  <c r="BK146"/>
  <c r="J186"/>
  <c r="BK156"/>
  <c r="J147"/>
  <c r="BK167"/>
  <c r="BK178"/>
  <c r="J168"/>
  <c r="J152"/>
  <c r="BK139"/>
  <c r="J175"/>
  <c r="BK162"/>
  <c r="BK145"/>
  <c i="66" r="BK189"/>
  <c r="J165"/>
  <c r="BK184"/>
  <c r="BK153"/>
  <c r="BK188"/>
  <c r="J145"/>
  <c r="BK198"/>
  <c r="J179"/>
  <c r="J156"/>
  <c r="BK147"/>
  <c r="BK194"/>
  <c r="BK176"/>
  <c r="BK138"/>
  <c r="J176"/>
  <c r="J159"/>
  <c r="J138"/>
  <c r="BK181"/>
  <c r="BK158"/>
  <c r="J137"/>
  <c i="67" r="BK168"/>
  <c r="BK183"/>
  <c r="BK163"/>
  <c r="J157"/>
  <c r="J145"/>
  <c r="J169"/>
  <c r="J147"/>
  <c r="J177"/>
  <c r="BK157"/>
  <c r="BK170"/>
  <c r="BK148"/>
  <c r="J135"/>
  <c r="J174"/>
  <c r="J182"/>
  <c r="BK173"/>
  <c r="BK146"/>
  <c i="68" r="BK173"/>
  <c r="BK159"/>
  <c r="J148"/>
  <c r="BK137"/>
  <c r="BK178"/>
  <c r="BK135"/>
  <c r="BK171"/>
  <c r="BK186"/>
  <c r="J156"/>
  <c r="J184"/>
  <c r="J168"/>
  <c r="BK150"/>
  <c r="BK174"/>
  <c r="BK146"/>
  <c r="J179"/>
  <c r="J169"/>
  <c r="BK144"/>
  <c i="69" r="BK177"/>
  <c r="BK147"/>
  <c r="BK165"/>
  <c r="J143"/>
  <c r="BK178"/>
  <c r="J136"/>
  <c r="BK139"/>
  <c r="J169"/>
  <c r="J142"/>
  <c r="BK163"/>
  <c r="J177"/>
  <c r="J159"/>
  <c r="J165"/>
  <c r="BK143"/>
  <c i="70" r="BK179"/>
  <c r="J170"/>
  <c r="BK158"/>
  <c r="BK186"/>
  <c r="J144"/>
  <c r="BK181"/>
  <c r="BK156"/>
  <c r="J195"/>
  <c r="BK161"/>
  <c r="J194"/>
  <c r="J160"/>
  <c r="BK139"/>
  <c r="BK180"/>
  <c r="J158"/>
  <c r="J143"/>
  <c r="J178"/>
  <c r="J152"/>
  <c i="71" r="BK178"/>
  <c r="BK149"/>
  <c r="J188"/>
  <c r="J175"/>
  <c r="J154"/>
  <c r="BK194"/>
  <c r="BK166"/>
  <c r="J142"/>
  <c r="BK192"/>
  <c r="BK173"/>
  <c r="J140"/>
  <c r="J157"/>
  <c r="J170"/>
  <c r="J146"/>
  <c r="BK175"/>
  <c r="BK146"/>
  <c i="72" r="BK169"/>
  <c r="BK146"/>
  <c r="BK157"/>
  <c r="BK137"/>
  <c r="BK155"/>
  <c r="BK136"/>
  <c r="J127"/>
  <c r="J143"/>
  <c r="J156"/>
  <c r="BK141"/>
  <c r="J131"/>
  <c r="J163"/>
  <c r="BK147"/>
  <c r="BK127"/>
  <c i="73" r="BK207"/>
  <c r="BK205"/>
  <c r="J191"/>
  <c r="BK185"/>
  <c r="J167"/>
  <c r="BK155"/>
  <c r="J141"/>
  <c r="J132"/>
  <c r="J208"/>
  <c r="J185"/>
  <c r="J175"/>
  <c r="BK157"/>
  <c r="BK141"/>
  <c r="J209"/>
  <c r="BK189"/>
  <c r="BK174"/>
  <c r="BK148"/>
  <c r="BK134"/>
  <c r="BK210"/>
  <c r="BK198"/>
  <c r="J176"/>
  <c r="BK164"/>
  <c r="J142"/>
  <c r="BK219"/>
  <c r="BK200"/>
  <c r="BK169"/>
  <c r="BK139"/>
  <c r="BK220"/>
  <c r="J194"/>
  <c r="BK172"/>
  <c r="BK156"/>
  <c i="74" r="J240"/>
  <c r="J216"/>
  <c r="BK197"/>
  <c r="J178"/>
  <c r="J171"/>
  <c r="J157"/>
  <c r="J142"/>
  <c r="J236"/>
  <c r="J215"/>
  <c r="J183"/>
  <c r="BK165"/>
  <c r="BK143"/>
  <c r="BK132"/>
  <c r="BK224"/>
  <c r="BK206"/>
  <c r="BK196"/>
  <c r="BK170"/>
  <c r="BK157"/>
  <c r="J143"/>
  <c r="J132"/>
  <c r="BK225"/>
  <c r="J206"/>
  <c r="BK184"/>
  <c r="J154"/>
  <c r="J140"/>
  <c r="J133"/>
  <c r="BK234"/>
  <c r="J220"/>
  <c r="BK209"/>
  <c r="J200"/>
  <c r="J181"/>
  <c r="J167"/>
  <c r="J151"/>
  <c r="BK133"/>
  <c i="75" r="J186"/>
  <c r="BK164"/>
  <c r="BK149"/>
  <c r="J129"/>
  <c r="BK204"/>
  <c r="J177"/>
  <c r="J169"/>
  <c r="J210"/>
  <c r="J196"/>
  <c r="BK185"/>
  <c r="J165"/>
  <c r="BK151"/>
  <c r="J133"/>
  <c r="BK210"/>
  <c r="J190"/>
  <c r="J174"/>
  <c r="BK156"/>
  <c r="BK135"/>
  <c r="BK206"/>
  <c r="J191"/>
  <c r="J179"/>
  <c r="BK159"/>
  <c r="J189"/>
  <c r="BK175"/>
  <c r="J148"/>
  <c r="BK127"/>
  <c i="76" r="J196"/>
  <c r="J167"/>
  <c r="BK157"/>
  <c r="BK213"/>
  <c r="BK203"/>
  <c r="J189"/>
  <c r="J145"/>
  <c r="J204"/>
  <c r="J194"/>
  <c r="BK131"/>
  <c r="BK189"/>
  <c r="J147"/>
  <c r="BK202"/>
  <c r="J184"/>
  <c r="BK173"/>
  <c r="J157"/>
  <c r="BK134"/>
  <c r="BK186"/>
  <c r="BK180"/>
  <c r="J173"/>
  <c r="BK159"/>
  <c r="BK150"/>
  <c r="BK130"/>
  <c r="BK193"/>
  <c r="BK175"/>
  <c r="J153"/>
  <c r="J148"/>
  <c i="77" r="J210"/>
  <c r="J189"/>
  <c r="BK176"/>
  <c r="BK165"/>
  <c r="BK197"/>
  <c r="BK189"/>
  <c r="J177"/>
  <c r="BK158"/>
  <c r="BK150"/>
  <c r="BK198"/>
  <c r="BK178"/>
  <c r="BK168"/>
  <c r="BK130"/>
  <c r="BK201"/>
  <c r="BK195"/>
  <c r="BK182"/>
  <c r="J129"/>
  <c r="BK213"/>
  <c r="BK214"/>
  <c r="J208"/>
  <c r="J201"/>
  <c r="J183"/>
  <c r="BK149"/>
  <c r="BK147"/>
  <c r="BK131"/>
  <c r="BK181"/>
  <c r="J171"/>
  <c r="BK159"/>
  <c r="J145"/>
  <c i="78" r="BK278"/>
  <c r="BK251"/>
  <c r="J235"/>
  <c r="BK226"/>
  <c r="BK213"/>
  <c r="J202"/>
  <c r="BK172"/>
  <c r="J156"/>
  <c r="BK132"/>
  <c r="J274"/>
  <c r="J265"/>
  <c r="J252"/>
  <c r="J214"/>
  <c r="BK203"/>
  <c r="BK187"/>
  <c r="J150"/>
  <c r="J278"/>
  <c r="J253"/>
  <c r="J248"/>
  <c r="BK217"/>
  <c r="J201"/>
  <c r="J195"/>
  <c r="J178"/>
  <c r="BK161"/>
  <c r="BK135"/>
  <c r="BK262"/>
  <c r="J236"/>
  <c r="J217"/>
  <c r="J186"/>
  <c r="J168"/>
  <c r="BK158"/>
  <c r="BK137"/>
  <c r="J254"/>
  <c r="J232"/>
  <c r="J198"/>
  <c r="BK176"/>
  <c r="BK150"/>
  <c r="BK136"/>
  <c r="J238"/>
  <c r="J210"/>
  <c r="J176"/>
  <c r="BK160"/>
  <c r="J142"/>
  <c r="J134"/>
  <c r="J243"/>
  <c r="BK227"/>
  <c r="BK206"/>
  <c r="BK195"/>
  <c r="BK185"/>
  <c r="BK170"/>
  <c r="BK152"/>
  <c i="79" r="J279"/>
  <c r="BK258"/>
  <c r="BK245"/>
  <c r="J237"/>
  <c r="BK232"/>
  <c r="J223"/>
  <c r="BK209"/>
  <c r="J197"/>
  <c r="J188"/>
  <c r="J181"/>
  <c r="BK178"/>
  <c r="BK165"/>
  <c r="BK150"/>
  <c r="BK279"/>
  <c r="J265"/>
  <c r="J277"/>
  <c r="J264"/>
  <c r="BK237"/>
  <c r="J228"/>
  <c r="J202"/>
  <c r="BK194"/>
  <c r="J157"/>
  <c r="BK146"/>
  <c r="BK283"/>
  <c r="BK266"/>
  <c r="BK228"/>
  <c r="BK212"/>
  <c r="J201"/>
  <c r="J189"/>
  <c r="J169"/>
  <c r="BK163"/>
  <c r="J137"/>
  <c r="BK268"/>
  <c r="BK247"/>
  <c r="J216"/>
  <c r="J192"/>
  <c r="J180"/>
  <c r="J171"/>
  <c r="J146"/>
  <c r="BK281"/>
  <c r="J273"/>
  <c r="J256"/>
  <c r="BK252"/>
  <c r="J170"/>
  <c r="BK149"/>
  <c r="J238"/>
  <c r="J213"/>
  <c r="BK198"/>
  <c r="BK177"/>
  <c r="BK141"/>
  <c i="80" r="J235"/>
  <c r="J198"/>
  <c r="BK178"/>
  <c r="J168"/>
  <c r="BK142"/>
  <c r="BK259"/>
  <c r="BK247"/>
  <c r="BK191"/>
  <c r="BK164"/>
  <c r="BK156"/>
  <c r="J139"/>
  <c r="BK252"/>
  <c r="BK236"/>
  <c r="BK223"/>
  <c r="BK188"/>
  <c r="BK182"/>
  <c r="J157"/>
  <c r="BK141"/>
  <c r="BK265"/>
  <c r="BK225"/>
  <c r="BK199"/>
  <c r="BK184"/>
  <c r="BK157"/>
  <c r="BK139"/>
  <c r="J252"/>
  <c r="J237"/>
  <c r="BK226"/>
  <c r="BK201"/>
  <c r="J186"/>
  <c r="BK150"/>
  <c r="J135"/>
  <c r="J260"/>
  <c r="J245"/>
  <c r="J225"/>
  <c r="BK207"/>
  <c r="J182"/>
  <c r="BK152"/>
  <c i="81" r="J269"/>
  <c r="J247"/>
  <c r="BK230"/>
  <c r="J204"/>
  <c r="J184"/>
  <c r="J160"/>
  <c r="BK144"/>
  <c r="J273"/>
  <c r="J249"/>
  <c r="BK226"/>
  <c r="BK200"/>
  <c r="J193"/>
  <c r="J186"/>
  <c r="BK168"/>
  <c r="BK146"/>
  <c r="BK233"/>
  <c r="BK207"/>
  <c r="BK189"/>
  <c r="J173"/>
  <c r="J143"/>
  <c r="BK275"/>
  <c r="BK245"/>
  <c r="J228"/>
  <c r="J213"/>
  <c r="J200"/>
  <c r="J182"/>
  <c r="BK167"/>
  <c r="BK156"/>
  <c r="J137"/>
  <c r="BK278"/>
  <c r="J258"/>
  <c r="BK239"/>
  <c r="BK223"/>
  <c r="BK210"/>
  <c r="BK183"/>
  <c r="BK169"/>
  <c r="BK150"/>
  <c r="J141"/>
  <c r="BK273"/>
  <c r="BK261"/>
  <c r="BK246"/>
  <c r="J232"/>
  <c r="BK211"/>
  <c r="BK186"/>
  <c r="BK164"/>
  <c r="J150"/>
  <c r="J135"/>
  <c i="2" r="J126"/>
  <c r="J123"/>
  <c r="F35"/>
  <c r="F37"/>
  <c i="3" r="J203"/>
  <c r="BK195"/>
  <c r="BK190"/>
  <c r="J184"/>
  <c r="J170"/>
  <c r="BK159"/>
  <c r="J137"/>
  <c r="J206"/>
  <c r="J176"/>
  <c r="BK158"/>
  <c r="BK207"/>
  <c r="BK196"/>
  <c r="BK175"/>
  <c r="J131"/>
  <c r="BK197"/>
  <c r="BK185"/>
  <c r="BK174"/>
  <c r="J153"/>
  <c r="BK133"/>
  <c r="J190"/>
  <c r="J177"/>
  <c r="BK160"/>
  <c r="BK148"/>
  <c r="J133"/>
  <c r="J195"/>
  <c r="BK172"/>
  <c r="BK146"/>
  <c r="J208"/>
  <c r="J171"/>
  <c r="BK131"/>
  <c i="4" r="BK233"/>
  <c r="BK217"/>
  <c r="J189"/>
  <c r="J156"/>
  <c r="BK269"/>
  <c r="BK264"/>
  <c r="J248"/>
  <c r="J220"/>
  <c r="BK205"/>
  <c r="J188"/>
  <c r="BK172"/>
  <c r="BK143"/>
  <c r="BK272"/>
  <c r="J264"/>
  <c r="BK250"/>
  <c r="J232"/>
  <c r="J219"/>
  <c r="BK203"/>
  <c r="J187"/>
  <c r="J172"/>
  <c r="BK158"/>
  <c r="J147"/>
  <c r="J135"/>
  <c r="J244"/>
  <c r="J235"/>
  <c r="BK201"/>
  <c r="BK186"/>
  <c r="J160"/>
  <c r="J287"/>
  <c r="J275"/>
  <c r="J257"/>
  <c r="BK246"/>
  <c r="BK234"/>
  <c r="BK224"/>
  <c r="J214"/>
  <c r="J196"/>
  <c r="J179"/>
  <c r="BK163"/>
  <c r="BK147"/>
  <c r="BK134"/>
  <c r="J271"/>
  <c r="BK257"/>
  <c r="BK218"/>
  <c r="J194"/>
  <c r="BK179"/>
  <c r="BK148"/>
  <c r="J230"/>
  <c r="J209"/>
  <c r="BK162"/>
  <c r="J144"/>
  <c i="5" r="J193"/>
  <c r="BK179"/>
  <c r="J159"/>
  <c r="J139"/>
  <c r="BK186"/>
  <c r="BK177"/>
  <c r="J165"/>
  <c r="BK159"/>
  <c r="BK150"/>
  <c r="J195"/>
  <c r="J182"/>
  <c r="BK171"/>
  <c r="BK148"/>
  <c r="J177"/>
  <c r="BK152"/>
  <c r="BK183"/>
  <c r="BK165"/>
  <c r="BK142"/>
  <c r="BK153"/>
  <c i="6" r="BK179"/>
  <c r="BK145"/>
  <c r="J187"/>
  <c r="J176"/>
  <c r="J156"/>
  <c r="J192"/>
  <c r="BK156"/>
  <c r="J201"/>
  <c r="J178"/>
  <c r="J163"/>
  <c r="BK199"/>
  <c r="BK169"/>
  <c r="J152"/>
  <c r="J190"/>
  <c r="J173"/>
  <c r="BK152"/>
  <c r="J137"/>
  <c r="J199"/>
  <c r="J186"/>
  <c r="BK176"/>
  <c r="BK144"/>
  <c i="7" r="BK177"/>
  <c r="BK185"/>
  <c r="J169"/>
  <c r="J152"/>
  <c r="BK182"/>
  <c r="J171"/>
  <c r="BK157"/>
  <c r="J191"/>
  <c r="BK152"/>
  <c r="BK139"/>
  <c r="J139"/>
  <c r="BK175"/>
  <c r="BK150"/>
  <c r="BK181"/>
  <c r="BK168"/>
  <c r="BK155"/>
  <c r="BK187"/>
  <c r="J162"/>
  <c r="BK148"/>
  <c i="8" r="J183"/>
  <c r="J172"/>
  <c r="BK144"/>
  <c r="BK180"/>
  <c r="J152"/>
  <c r="J182"/>
  <c r="J170"/>
  <c r="J155"/>
  <c r="BK139"/>
  <c r="BK179"/>
  <c r="BK164"/>
  <c r="BK145"/>
  <c r="J190"/>
  <c r="J174"/>
  <c r="BK162"/>
  <c i="9" r="J187"/>
  <c r="BK146"/>
  <c r="BK188"/>
  <c r="J170"/>
  <c r="J194"/>
  <c r="BK163"/>
  <c r="BK183"/>
  <c r="J162"/>
  <c r="J193"/>
  <c r="BK158"/>
  <c r="J138"/>
  <c r="J173"/>
  <c r="J152"/>
  <c r="BK184"/>
  <c r="BK154"/>
  <c r="J182"/>
  <c r="BK138"/>
  <c i="10" r="BK144"/>
  <c r="J126"/>
  <c r="BK152"/>
  <c r="BK157"/>
  <c r="BK127"/>
  <c r="J158"/>
  <c r="BK142"/>
  <c r="J131"/>
  <c r="BK146"/>
  <c r="BK134"/>
  <c r="BK165"/>
  <c r="BK148"/>
  <c r="BK126"/>
  <c i="11" r="J187"/>
  <c r="BK161"/>
  <c r="J138"/>
  <c r="BK197"/>
  <c r="J172"/>
  <c r="BK149"/>
  <c r="BK200"/>
  <c r="BK166"/>
  <c r="BK158"/>
  <c r="BK129"/>
  <c r="BK183"/>
  <c r="J149"/>
  <c r="BK195"/>
  <c r="J178"/>
  <c r="J155"/>
  <c r="BK206"/>
  <c r="J199"/>
  <c r="J180"/>
  <c r="BK162"/>
  <c r="BK180"/>
  <c r="J168"/>
  <c r="BK148"/>
  <c r="J130"/>
  <c r="BK177"/>
  <c r="BK147"/>
  <c i="12" r="BK159"/>
  <c r="J167"/>
  <c r="J155"/>
  <c r="BK132"/>
  <c r="BK157"/>
  <c r="BK144"/>
  <c r="BK155"/>
  <c r="J132"/>
  <c r="BK160"/>
  <c r="BK164"/>
  <c r="J156"/>
  <c r="J137"/>
  <c i="13" r="BK232"/>
  <c r="J218"/>
  <c r="J189"/>
  <c r="BK168"/>
  <c r="BK149"/>
  <c r="J231"/>
  <c r="J227"/>
  <c r="J209"/>
  <c r="J178"/>
  <c r="J164"/>
  <c r="J151"/>
  <c r="J242"/>
  <c r="BK226"/>
  <c r="J214"/>
  <c r="BK203"/>
  <c r="J193"/>
  <c r="J183"/>
  <c r="BK172"/>
  <c r="BK147"/>
  <c r="J235"/>
  <c r="J221"/>
  <c r="J204"/>
  <c r="J181"/>
  <c r="J154"/>
  <c r="J135"/>
  <c r="BK236"/>
  <c r="BK221"/>
  <c r="BK207"/>
  <c r="J177"/>
  <c r="BK155"/>
  <c r="J143"/>
  <c r="J203"/>
  <c r="BK176"/>
  <c r="BK146"/>
  <c i="14" r="BK307"/>
  <c r="J294"/>
  <c r="J283"/>
  <c r="BK258"/>
  <c r="J235"/>
  <c r="BK224"/>
  <c r="J193"/>
  <c r="BK295"/>
  <c r="BK270"/>
  <c r="BK249"/>
  <c r="J236"/>
  <c r="BK297"/>
  <c r="J284"/>
  <c r="J264"/>
  <c r="J233"/>
  <c r="BK202"/>
  <c r="J179"/>
  <c r="BK304"/>
  <c r="BK245"/>
  <c r="BK229"/>
  <c r="J207"/>
  <c r="BK181"/>
  <c r="J166"/>
  <c r="BK155"/>
  <c r="BK136"/>
  <c r="BK291"/>
  <c r="J275"/>
  <c r="J265"/>
  <c r="BK250"/>
  <c r="J210"/>
  <c r="BK185"/>
  <c r="J168"/>
  <c r="J151"/>
  <c r="J306"/>
  <c r="J288"/>
  <c r="BK279"/>
  <c r="J254"/>
  <c r="J242"/>
  <c r="J229"/>
  <c r="J218"/>
  <c r="J191"/>
  <c r="BK165"/>
  <c r="J155"/>
  <c r="J139"/>
  <c r="BK216"/>
  <c r="J203"/>
  <c r="J178"/>
  <c r="J152"/>
  <c r="BK141"/>
  <c i="15" r="BK192"/>
  <c r="J154"/>
  <c r="J197"/>
  <c r="BK160"/>
  <c r="J187"/>
  <c r="J136"/>
  <c r="BK177"/>
  <c r="J188"/>
  <c r="BK176"/>
  <c r="J160"/>
  <c r="BK182"/>
  <c r="J149"/>
  <c r="BK173"/>
  <c r="BK145"/>
  <c r="BK179"/>
  <c r="J150"/>
  <c i="16" r="BK147"/>
  <c r="BK138"/>
  <c r="BK144"/>
  <c r="BK149"/>
  <c r="J144"/>
  <c r="J145"/>
  <c i="17" r="J188"/>
  <c r="BK170"/>
  <c r="J152"/>
  <c r="BK172"/>
  <c r="J138"/>
  <c r="J189"/>
  <c r="J190"/>
  <c r="BK147"/>
  <c r="J174"/>
  <c r="BK174"/>
  <c r="BK160"/>
  <c r="BK145"/>
  <c r="BK153"/>
  <c r="J140"/>
  <c i="18" r="J168"/>
  <c r="BK141"/>
  <c r="BK180"/>
  <c r="J148"/>
  <c r="J175"/>
  <c r="BK136"/>
  <c r="J169"/>
  <c r="J153"/>
  <c r="J140"/>
  <c r="BK174"/>
  <c r="BK156"/>
  <c r="BK182"/>
  <c r="J145"/>
  <c i="19" r="J171"/>
  <c r="BK163"/>
  <c r="J165"/>
  <c r="J181"/>
  <c r="BK162"/>
  <c r="BK148"/>
  <c r="J167"/>
  <c r="J169"/>
  <c r="J137"/>
  <c r="BK149"/>
  <c r="J142"/>
  <c i="20" r="J141"/>
  <c r="J146"/>
  <c r="BK171"/>
  <c r="BK161"/>
  <c r="J144"/>
  <c r="J168"/>
  <c r="J178"/>
  <c r="BK164"/>
  <c r="BK178"/>
  <c r="BK169"/>
  <c r="BK151"/>
  <c i="21" r="J177"/>
  <c r="BK159"/>
  <c r="J158"/>
  <c r="BK135"/>
  <c r="BK176"/>
  <c r="J146"/>
  <c r="BK171"/>
  <c r="J140"/>
  <c r="BK156"/>
  <c r="BK169"/>
  <c r="J144"/>
  <c r="BK181"/>
  <c r="BK157"/>
  <c i="22" r="BK173"/>
  <c r="J182"/>
  <c r="J155"/>
  <c r="J139"/>
  <c r="J171"/>
  <c r="BK184"/>
  <c r="J169"/>
  <c r="BK152"/>
  <c r="J138"/>
  <c r="J175"/>
  <c r="BK149"/>
  <c r="BK191"/>
  <c r="J160"/>
  <c r="J143"/>
  <c i="23" r="J151"/>
  <c r="J143"/>
  <c r="BK155"/>
  <c r="J135"/>
  <c r="BK140"/>
  <c r="J140"/>
  <c i="24" r="F37"/>
  <c i="1" r="AZ121"/>
  <c i="25" r="BK162"/>
  <c r="J174"/>
  <c r="BK182"/>
  <c r="J162"/>
  <c r="BK146"/>
  <c r="BK169"/>
  <c r="BK153"/>
  <c r="J167"/>
  <c r="J149"/>
  <c r="J137"/>
  <c i="26" r="BK159"/>
  <c r="J134"/>
  <c r="BK144"/>
  <c r="J157"/>
  <c r="J135"/>
  <c r="J149"/>
  <c r="BK140"/>
  <c r="BK141"/>
  <c i="27" r="BK195"/>
  <c r="J152"/>
  <c r="BK197"/>
  <c r="BK174"/>
  <c r="J149"/>
  <c r="BK138"/>
  <c r="J167"/>
  <c r="BK142"/>
  <c r="BK175"/>
  <c r="J141"/>
  <c r="J184"/>
  <c r="BK162"/>
  <c r="J138"/>
  <c r="J161"/>
  <c r="BK141"/>
  <c i="29" r="J185"/>
  <c r="J178"/>
  <c r="J152"/>
  <c r="BK176"/>
  <c r="BK145"/>
  <c r="BK160"/>
  <c r="J181"/>
  <c r="J159"/>
  <c r="J138"/>
  <c r="BK185"/>
  <c r="BK161"/>
  <c r="BK181"/>
  <c r="BK182"/>
  <c r="BK162"/>
  <c r="J180"/>
  <c r="J153"/>
  <c i="30" r="J178"/>
  <c r="BK166"/>
  <c r="J141"/>
  <c r="BK167"/>
  <c r="BK137"/>
  <c r="BK154"/>
  <c r="BK150"/>
  <c r="BK157"/>
  <c r="J136"/>
  <c r="J145"/>
  <c r="J150"/>
  <c r="BK156"/>
  <c i="31" r="J155"/>
  <c r="BK136"/>
  <c r="J158"/>
  <c r="BK146"/>
  <c r="J143"/>
  <c r="BK158"/>
  <c i="32" r="BK187"/>
  <c r="J171"/>
  <c r="BK152"/>
  <c r="BK134"/>
  <c r="BK170"/>
  <c r="J148"/>
  <c r="BK165"/>
  <c r="J184"/>
  <c r="J149"/>
  <c r="J183"/>
  <c r="BK147"/>
  <c r="BK164"/>
  <c r="BK169"/>
  <c r="BK154"/>
  <c i="33" r="J179"/>
  <c r="BK157"/>
  <c r="J169"/>
  <c r="BK168"/>
  <c r="BK181"/>
  <c r="BK154"/>
  <c r="J164"/>
  <c r="BK178"/>
  <c r="J150"/>
  <c r="J162"/>
  <c r="J142"/>
  <c i="34" r="J166"/>
  <c r="J177"/>
  <c r="BK141"/>
  <c r="BK164"/>
  <c r="J146"/>
  <c r="BK151"/>
  <c r="J180"/>
  <c r="J158"/>
  <c r="BK180"/>
  <c r="BK153"/>
  <c r="BK147"/>
  <c i="35" r="J154"/>
  <c r="J141"/>
  <c r="J163"/>
  <c r="BK180"/>
  <c r="BK164"/>
  <c r="BK168"/>
  <c r="J143"/>
  <c r="J159"/>
  <c r="BK143"/>
  <c r="J173"/>
  <c r="BK155"/>
  <c r="J139"/>
  <c i="36" r="J230"/>
  <c r="BK212"/>
  <c r="BK199"/>
  <c r="BK172"/>
  <c r="J227"/>
  <c r="J217"/>
  <c r="J189"/>
  <c r="BK170"/>
  <c r="J150"/>
  <c r="BK225"/>
  <c r="BK211"/>
  <c r="J200"/>
  <c r="J166"/>
  <c r="BK144"/>
  <c r="BK134"/>
  <c r="J231"/>
  <c r="BK217"/>
  <c r="J186"/>
  <c r="BK171"/>
  <c r="J151"/>
  <c r="BK128"/>
  <c r="BK204"/>
  <c r="BK175"/>
  <c r="BK146"/>
  <c r="J216"/>
  <c r="J195"/>
  <c r="BK162"/>
  <c r="BK141"/>
  <c i="37" r="J221"/>
  <c r="J200"/>
  <c r="BK189"/>
  <c r="BK167"/>
  <c r="J153"/>
  <c r="BK133"/>
  <c r="J224"/>
  <c r="J207"/>
  <c r="J189"/>
  <c r="J174"/>
  <c r="BK153"/>
  <c r="J229"/>
  <c r="J213"/>
  <c r="BK198"/>
  <c r="J169"/>
  <c r="BK159"/>
  <c r="J132"/>
  <c r="J232"/>
  <c r="J210"/>
  <c r="J208"/>
  <c r="BK195"/>
  <c r="J184"/>
  <c r="BK162"/>
  <c r="J152"/>
  <c r="J128"/>
  <c r="BK219"/>
  <c r="J202"/>
  <c r="BK187"/>
  <c r="BK158"/>
  <c r="BK138"/>
  <c r="BK232"/>
  <c r="J226"/>
  <c r="J201"/>
  <c r="BK184"/>
  <c r="J170"/>
  <c r="BK150"/>
  <c r="BK136"/>
  <c i="38" r="BK151"/>
  <c r="BK125"/>
  <c r="J153"/>
  <c r="J133"/>
  <c r="J136"/>
  <c r="BK146"/>
  <c r="BK157"/>
  <c r="BK134"/>
  <c r="J140"/>
  <c r="J134"/>
  <c i="39" r="BK277"/>
  <c r="J265"/>
  <c r="BK244"/>
  <c r="J230"/>
  <c r="J218"/>
  <c r="J195"/>
  <c r="BK164"/>
  <c r="J284"/>
  <c r="J248"/>
  <c r="BK223"/>
  <c r="BK205"/>
  <c r="BK187"/>
  <c r="J166"/>
  <c r="BK139"/>
  <c r="J247"/>
  <c r="J235"/>
  <c r="J216"/>
  <c r="BK192"/>
  <c r="BK166"/>
  <c r="J273"/>
  <c r="J240"/>
  <c r="BK217"/>
  <c r="J186"/>
  <c r="J155"/>
  <c r="BK282"/>
  <c r="BK254"/>
  <c r="BK226"/>
  <c r="J197"/>
  <c r="J156"/>
  <c r="J139"/>
  <c r="BK261"/>
  <c r="J246"/>
  <c r="BK225"/>
  <c r="J199"/>
  <c r="BK172"/>
  <c r="BK158"/>
  <c r="J142"/>
  <c i="40" r="J167"/>
  <c r="J137"/>
  <c r="J178"/>
  <c r="BK169"/>
  <c r="J144"/>
  <c r="BK168"/>
  <c r="J177"/>
  <c r="J168"/>
  <c r="J148"/>
  <c i="41" r="BK177"/>
  <c r="J156"/>
  <c r="J155"/>
  <c r="BK168"/>
  <c r="BK149"/>
  <c r="BK172"/>
  <c r="BK174"/>
  <c r="BK175"/>
  <c r="J147"/>
  <c r="BK169"/>
  <c i="42" r="BK166"/>
  <c r="J142"/>
  <c r="BK151"/>
  <c r="J178"/>
  <c r="BK145"/>
  <c r="BK157"/>
  <c r="BK165"/>
  <c r="BK140"/>
  <c r="J154"/>
  <c r="J174"/>
  <c r="J146"/>
  <c i="43" r="BK166"/>
  <c r="J138"/>
  <c r="BK162"/>
  <c r="BK159"/>
  <c r="BK144"/>
  <c r="BK134"/>
  <c r="J149"/>
  <c i="44" r="J167"/>
  <c r="BK155"/>
  <c r="BK125"/>
  <c r="BK132"/>
  <c r="BK151"/>
  <c r="BK138"/>
  <c r="BK154"/>
  <c r="J135"/>
  <c r="BK162"/>
  <c r="BK135"/>
  <c r="J157"/>
  <c r="J142"/>
  <c r="J129"/>
  <c r="J164"/>
  <c r="J148"/>
  <c r="J136"/>
  <c i="45" r="J212"/>
  <c r="J201"/>
  <c r="J193"/>
  <c r="BK178"/>
  <c r="J171"/>
  <c r="J155"/>
  <c r="BK214"/>
  <c r="J206"/>
  <c r="J181"/>
  <c r="BK152"/>
  <c r="J214"/>
  <c r="BK210"/>
  <c r="J192"/>
  <c r="BK185"/>
  <c r="J172"/>
  <c r="BK144"/>
  <c r="BK206"/>
  <c r="BK200"/>
  <c r="BK188"/>
  <c r="BK169"/>
  <c r="BK147"/>
  <c r="J153"/>
  <c r="BK143"/>
  <c r="BK130"/>
  <c r="BK187"/>
  <c r="J161"/>
  <c r="BK138"/>
  <c r="J177"/>
  <c r="J164"/>
  <c r="J144"/>
  <c i="46" r="BK149"/>
  <c r="J138"/>
  <c r="J154"/>
  <c r="J132"/>
  <c r="BK132"/>
  <c r="J148"/>
  <c r="J136"/>
  <c r="BK138"/>
  <c r="J129"/>
  <c r="BK137"/>
  <c r="J157"/>
  <c r="J147"/>
  <c i="47" r="BK142"/>
  <c r="J134"/>
  <c r="BK138"/>
  <c r="J135"/>
  <c r="BK137"/>
  <c r="BK129"/>
  <c r="BK124"/>
  <c i="48" r="BK177"/>
  <c r="BK158"/>
  <c r="BK147"/>
  <c r="J155"/>
  <c r="J176"/>
  <c r="J143"/>
  <c r="BK174"/>
  <c r="BK155"/>
  <c r="BK142"/>
  <c r="J179"/>
  <c r="BK171"/>
  <c r="BK136"/>
  <c r="BK169"/>
  <c r="J144"/>
  <c r="J154"/>
  <c i="49" r="J179"/>
  <c r="J161"/>
  <c r="J143"/>
  <c r="J153"/>
  <c r="BK168"/>
  <c r="BK145"/>
  <c r="J163"/>
  <c r="BK148"/>
  <c r="J160"/>
  <c r="BK135"/>
  <c r="J134"/>
  <c r="J159"/>
  <c r="J172"/>
  <c r="BK146"/>
  <c r="J131"/>
  <c i="50" r="J156"/>
  <c r="BK165"/>
  <c r="J141"/>
  <c r="J150"/>
  <c r="BK161"/>
  <c r="J144"/>
  <c r="BK149"/>
  <c r="J159"/>
  <c i="51" r="J169"/>
  <c r="J135"/>
  <c r="BK170"/>
  <c r="J139"/>
  <c r="BK147"/>
  <c r="J179"/>
  <c r="BK134"/>
  <c r="BK143"/>
  <c r="BK157"/>
  <c r="BK185"/>
  <c r="BK169"/>
  <c r="BK140"/>
  <c i="52" r="BK177"/>
  <c r="J166"/>
  <c r="J148"/>
  <c r="BK136"/>
  <c r="J171"/>
  <c r="J158"/>
  <c r="BK152"/>
  <c r="BK165"/>
  <c r="BK144"/>
  <c r="J189"/>
  <c r="J176"/>
  <c r="J154"/>
  <c r="J142"/>
  <c r="J180"/>
  <c r="BK156"/>
  <c r="BK138"/>
  <c i="53" r="BK197"/>
  <c r="BK166"/>
  <c r="BK177"/>
  <c r="J143"/>
  <c r="J181"/>
  <c r="BK156"/>
  <c r="BK143"/>
  <c r="BK179"/>
  <c r="J152"/>
  <c r="BK194"/>
  <c r="J149"/>
  <c r="BK190"/>
  <c r="BK161"/>
  <c r="J201"/>
  <c r="BK173"/>
  <c r="BK203"/>
  <c r="J173"/>
  <c r="BK150"/>
  <c r="J137"/>
  <c i="54" r="J169"/>
  <c r="J186"/>
  <c r="J150"/>
  <c r="BK185"/>
  <c r="BK146"/>
  <c r="J161"/>
  <c r="BK190"/>
  <c r="BK154"/>
  <c r="BK183"/>
  <c r="BK161"/>
  <c r="J176"/>
  <c r="BK149"/>
  <c r="J182"/>
  <c r="BK153"/>
  <c i="55" r="BK153"/>
  <c r="J178"/>
  <c r="BK148"/>
  <c r="J183"/>
  <c r="J148"/>
  <c r="BK178"/>
  <c r="J165"/>
  <c r="BK179"/>
  <c r="J136"/>
  <c r="BK173"/>
  <c r="BK159"/>
  <c i="56" r="J177"/>
  <c r="BK157"/>
  <c r="J139"/>
  <c r="BK172"/>
  <c r="BK146"/>
  <c r="BK174"/>
  <c r="J162"/>
  <c r="BK140"/>
  <c r="BK166"/>
  <c r="BK176"/>
  <c r="J143"/>
  <c r="J174"/>
  <c r="J148"/>
  <c i="57" r="BK140"/>
  <c r="J159"/>
  <c r="BK170"/>
  <c r="J147"/>
  <c r="BK161"/>
  <c r="J160"/>
  <c r="J168"/>
  <c r="J154"/>
  <c r="J142"/>
  <c i="58" r="BK268"/>
  <c r="BK239"/>
  <c r="BK211"/>
  <c r="J184"/>
  <c r="J151"/>
  <c r="BK263"/>
  <c r="BK236"/>
  <c r="BK216"/>
  <c r="J183"/>
  <c r="BK163"/>
  <c r="BK137"/>
  <c r="BK246"/>
  <c r="BK208"/>
  <c r="BK187"/>
  <c r="BK160"/>
  <c r="J273"/>
  <c r="J262"/>
  <c r="BK232"/>
  <c r="BK202"/>
  <c r="J164"/>
  <c r="BK147"/>
  <c r="J139"/>
  <c r="J270"/>
  <c r="J247"/>
  <c r="BK229"/>
  <c r="BK198"/>
  <c r="J177"/>
  <c r="BK156"/>
  <c r="BK257"/>
  <c r="BK242"/>
  <c r="BK226"/>
  <c r="J210"/>
  <c r="J187"/>
  <c r="BK155"/>
  <c r="J133"/>
  <c r="J265"/>
  <c r="J238"/>
  <c r="BK228"/>
  <c r="J222"/>
  <c r="BK206"/>
  <c r="BK194"/>
  <c r="BK135"/>
  <c r="J246"/>
  <c r="J215"/>
  <c r="J194"/>
  <c r="J175"/>
  <c i="59" r="BK226"/>
  <c r="BK210"/>
  <c r="J187"/>
  <c r="BK165"/>
  <c r="BK148"/>
  <c r="BK225"/>
  <c r="J178"/>
  <c r="BK164"/>
  <c r="BK139"/>
  <c r="J233"/>
  <c r="BK216"/>
  <c r="BK200"/>
  <c r="J189"/>
  <c r="J179"/>
  <c r="J161"/>
  <c r="J154"/>
  <c r="BK231"/>
  <c r="J225"/>
  <c r="J215"/>
  <c r="J204"/>
  <c r="BK198"/>
  <c r="BK161"/>
  <c r="BK147"/>
  <c r="BK131"/>
  <c r="J222"/>
  <c r="BK202"/>
  <c r="BK179"/>
  <c r="BK135"/>
  <c r="J216"/>
  <c r="J202"/>
  <c r="BK169"/>
  <c r="J142"/>
  <c r="J134"/>
  <c r="J221"/>
  <c r="BK206"/>
  <c r="BK196"/>
  <c r="BK178"/>
  <c r="J167"/>
  <c r="BK150"/>
  <c r="J132"/>
  <c r="J158"/>
  <c r="BK137"/>
  <c i="60" r="BK189"/>
  <c r="J170"/>
  <c r="BK146"/>
  <c r="BK196"/>
  <c r="J179"/>
  <c r="J167"/>
  <c r="BK148"/>
  <c r="J137"/>
  <c r="BK192"/>
  <c r="J180"/>
  <c r="BK156"/>
  <c r="BK151"/>
  <c r="J188"/>
  <c r="BK164"/>
  <c r="J139"/>
  <c r="J189"/>
  <c r="J166"/>
  <c r="J149"/>
  <c r="BK202"/>
  <c r="J187"/>
  <c r="BK177"/>
  <c r="J155"/>
  <c r="BK142"/>
  <c r="BK143"/>
  <c i="61" r="J199"/>
  <c r="J172"/>
  <c r="BK152"/>
  <c r="J188"/>
  <c r="BK141"/>
  <c r="J186"/>
  <c r="J171"/>
  <c r="BK155"/>
  <c r="J193"/>
  <c r="J177"/>
  <c r="BK188"/>
  <c r="BK164"/>
  <c r="BK180"/>
  <c r="J146"/>
  <c r="J181"/>
  <c r="J153"/>
  <c r="BK150"/>
  <c i="62" r="J179"/>
  <c r="J157"/>
  <c r="J143"/>
  <c r="BK144"/>
  <c r="J176"/>
  <c r="J153"/>
  <c r="J170"/>
  <c r="J181"/>
  <c r="J169"/>
  <c r="J167"/>
  <c r="J159"/>
  <c r="BK149"/>
  <c r="J147"/>
  <c r="BK171"/>
  <c r="BK137"/>
  <c i="63" r="BK182"/>
  <c r="J166"/>
  <c r="BK141"/>
  <c r="J177"/>
  <c r="BK164"/>
  <c r="J143"/>
  <c r="J192"/>
  <c r="BK176"/>
  <c r="BK192"/>
  <c r="J179"/>
  <c r="BK166"/>
  <c r="BK150"/>
  <c r="J181"/>
  <c r="J140"/>
  <c r="J182"/>
  <c r="J174"/>
  <c r="BK160"/>
  <c r="BK151"/>
  <c r="BK143"/>
  <c i="64" r="BK157"/>
  <c r="BK150"/>
  <c r="BK160"/>
  <c r="J179"/>
  <c r="J181"/>
  <c r="BK181"/>
  <c r="J167"/>
  <c r="BK151"/>
  <c r="BK140"/>
  <c r="BK166"/>
  <c r="BK148"/>
  <c r="J170"/>
  <c r="J148"/>
  <c i="65" r="BK180"/>
  <c r="J164"/>
  <c r="J155"/>
  <c r="BK179"/>
  <c r="BK166"/>
  <c r="BK152"/>
  <c r="J143"/>
  <c r="BK176"/>
  <c r="J153"/>
  <c r="J135"/>
  <c r="J176"/>
  <c r="BK163"/>
  <c r="J150"/>
  <c r="BK138"/>
  <c r="J180"/>
  <c r="BK170"/>
  <c r="J146"/>
  <c i="66" r="J192"/>
  <c r="BK170"/>
  <c r="BK199"/>
  <c r="J177"/>
  <c r="J144"/>
  <c r="BK175"/>
  <c r="BK150"/>
  <c r="BK197"/>
  <c r="J175"/>
  <c r="BK165"/>
  <c r="J148"/>
  <c r="J190"/>
  <c r="J164"/>
  <c r="J183"/>
  <c r="J166"/>
  <c r="J149"/>
  <c r="BK187"/>
  <c r="BK161"/>
  <c r="BK152"/>
  <c i="67" r="J183"/>
  <c r="J149"/>
  <c r="BK178"/>
  <c r="J162"/>
  <c r="J156"/>
  <c r="J139"/>
  <c r="BK166"/>
  <c r="J178"/>
  <c r="J159"/>
  <c r="BK135"/>
  <c r="J168"/>
  <c r="BK140"/>
  <c r="J171"/>
  <c r="BK174"/>
  <c r="BK151"/>
  <c i="68" r="BK182"/>
  <c r="J158"/>
  <c r="J141"/>
  <c r="J182"/>
  <c r="BK140"/>
  <c r="J159"/>
  <c r="BK149"/>
  <c r="J174"/>
  <c r="BK153"/>
  <c r="BK151"/>
  <c r="J180"/>
  <c r="BK161"/>
  <c r="J137"/>
  <c i="69" r="J156"/>
  <c r="J168"/>
  <c r="BK149"/>
  <c r="J180"/>
  <c r="BK150"/>
  <c r="J148"/>
  <c r="BK136"/>
  <c r="BK156"/>
  <c r="BK168"/>
  <c r="J139"/>
  <c r="J161"/>
  <c r="J146"/>
  <c r="BK164"/>
  <c i="70" r="BK195"/>
  <c r="BK175"/>
  <c r="J165"/>
  <c r="BK150"/>
  <c r="BK169"/>
  <c r="J139"/>
  <c r="BK176"/>
  <c r="J154"/>
  <c r="BK193"/>
  <c r="BK177"/>
  <c r="J142"/>
  <c r="BK163"/>
  <c r="J138"/>
  <c r="J176"/>
  <c r="J156"/>
  <c r="BK140"/>
  <c r="J174"/>
  <c r="J148"/>
  <c i="71" r="J184"/>
  <c r="J169"/>
  <c r="J195"/>
  <c r="J179"/>
  <c r="J166"/>
  <c r="J145"/>
  <c r="J168"/>
  <c r="BK148"/>
  <c r="BK195"/>
  <c r="J172"/>
  <c r="J141"/>
  <c r="BK179"/>
  <c r="BK154"/>
  <c r="BK165"/>
  <c r="BK158"/>
  <c r="J137"/>
  <c r="BK174"/>
  <c i="72" r="BK167"/>
  <c r="J160"/>
  <c r="J166"/>
  <c r="J138"/>
  <c r="J159"/>
  <c r="J144"/>
  <c r="BK128"/>
  <c r="J147"/>
  <c r="J164"/>
  <c r="BK144"/>
  <c r="J133"/>
  <c r="BK154"/>
  <c r="J132"/>
  <c i="73" r="J214"/>
  <c r="J201"/>
  <c r="J188"/>
  <c r="BK175"/>
  <c r="J162"/>
  <c r="BK146"/>
  <c r="J133"/>
  <c r="BK209"/>
  <c r="BK186"/>
  <c r="BK173"/>
  <c r="BK153"/>
  <c r="BK138"/>
  <c r="BK206"/>
  <c r="BK188"/>
  <c r="J157"/>
  <c r="BK132"/>
  <c r="BK203"/>
  <c r="J195"/>
  <c r="BK180"/>
  <c r="BK161"/>
  <c r="J223"/>
  <c r="J211"/>
  <c r="BK182"/>
  <c r="BK167"/>
  <c r="BK145"/>
  <c r="J221"/>
  <c r="J199"/>
  <c r="J189"/>
  <c r="J173"/>
  <c r="J160"/>
  <c r="BK131"/>
  <c i="74" r="J224"/>
  <c r="BK214"/>
  <c r="J199"/>
  <c r="BK187"/>
  <c r="BK179"/>
  <c r="J165"/>
  <c r="BK149"/>
  <c r="BK240"/>
  <c r="BK228"/>
  <c r="BK205"/>
  <c r="J186"/>
  <c r="J168"/>
  <c r="BK141"/>
  <c r="J230"/>
  <c r="BK220"/>
  <c r="BK203"/>
  <c r="BK191"/>
  <c r="BK168"/>
  <c r="BK160"/>
  <c r="BK148"/>
  <c r="J138"/>
  <c r="J226"/>
  <c r="J210"/>
  <c r="BK190"/>
  <c r="J177"/>
  <c r="J169"/>
  <c r="BK144"/>
  <c r="BK134"/>
  <c r="J238"/>
  <c r="BK223"/>
  <c r="J212"/>
  <c r="BK204"/>
  <c r="BK194"/>
  <c r="J176"/>
  <c r="BK155"/>
  <c r="J136"/>
  <c i="75" r="BK192"/>
  <c r="BK170"/>
  <c r="J153"/>
  <c r="J130"/>
  <c r="J207"/>
  <c r="J198"/>
  <c r="J176"/>
  <c r="BK166"/>
  <c r="J149"/>
  <c r="BK128"/>
  <c r="BK201"/>
  <c r="BK179"/>
  <c r="BK169"/>
  <c r="J155"/>
  <c r="J143"/>
  <c r="J214"/>
  <c r="J202"/>
  <c r="J188"/>
  <c r="J178"/>
  <c r="J158"/>
  <c r="J145"/>
  <c r="BK214"/>
  <c r="BK197"/>
  <c r="J167"/>
  <c r="BK144"/>
  <c r="J183"/>
  <c r="BK167"/>
  <c r="J146"/>
  <c r="BK136"/>
  <c i="76" r="J186"/>
  <c r="J165"/>
  <c r="J159"/>
  <c r="J129"/>
  <c r="BK200"/>
  <c r="J191"/>
  <c r="BK163"/>
  <c r="BK133"/>
  <c r="J208"/>
  <c r="J151"/>
  <c r="BK214"/>
  <c r="BK164"/>
  <c r="J213"/>
  <c r="BK195"/>
  <c r="BK177"/>
  <c r="BK152"/>
  <c r="J136"/>
  <c r="J190"/>
  <c r="J177"/>
  <c r="J170"/>
  <c r="BK158"/>
  <c r="J211"/>
  <c r="J188"/>
  <c r="J164"/>
  <c r="J152"/>
  <c r="BK135"/>
  <c i="77" r="BK202"/>
  <c r="J192"/>
  <c r="J172"/>
  <c r="BK156"/>
  <c r="J206"/>
  <c r="J186"/>
  <c r="J176"/>
  <c r="BK157"/>
  <c r="BK140"/>
  <c r="J193"/>
  <c r="J180"/>
  <c r="BK163"/>
  <c r="J138"/>
  <c r="J203"/>
  <c r="BK183"/>
  <c r="BK169"/>
  <c r="J160"/>
  <c r="BK212"/>
  <c r="BK207"/>
  <c r="J188"/>
  <c r="J173"/>
  <c r="BK153"/>
  <c r="J143"/>
  <c r="J191"/>
  <c r="J164"/>
  <c r="J147"/>
  <c i="78" r="BK281"/>
  <c r="BK249"/>
  <c r="BK236"/>
  <c r="BK216"/>
  <c r="BK207"/>
  <c r="J194"/>
  <c r="J185"/>
  <c r="J155"/>
  <c r="J272"/>
  <c r="BK264"/>
  <c r="BK239"/>
  <c r="BK229"/>
  <c r="BK209"/>
  <c r="BK198"/>
  <c r="J172"/>
  <c r="J138"/>
  <c r="BK243"/>
  <c r="J213"/>
  <c r="BK184"/>
  <c r="BK134"/>
  <c r="J269"/>
  <c r="BK247"/>
  <c r="BK222"/>
  <c r="BK145"/>
  <c r="BK267"/>
  <c r="BK237"/>
  <c r="BK231"/>
  <c r="J200"/>
  <c r="J190"/>
  <c r="BK157"/>
  <c r="BK146"/>
  <c r="J262"/>
  <c r="BK244"/>
  <c r="BK230"/>
  <c r="J219"/>
  <c r="J164"/>
  <c r="J151"/>
  <c r="J141"/>
  <c r="J132"/>
  <c r="J247"/>
  <c r="BK238"/>
  <c r="J211"/>
  <c r="J169"/>
  <c i="79" r="J281"/>
  <c r="BK261"/>
  <c r="BK242"/>
  <c r="J220"/>
  <c r="J187"/>
  <c r="BK171"/>
  <c r="BK132"/>
  <c r="BK282"/>
  <c r="BK250"/>
  <c r="BK222"/>
  <c r="J193"/>
  <c r="BK159"/>
  <c r="J140"/>
  <c r="J270"/>
  <c r="J249"/>
  <c r="BK234"/>
  <c r="BK203"/>
  <c r="BK185"/>
  <c r="BK156"/>
  <c r="J136"/>
  <c r="BK273"/>
  <c r="BK264"/>
  <c r="BK240"/>
  <c r="J217"/>
  <c r="J210"/>
  <c r="BK205"/>
  <c r="BK189"/>
  <c r="BK176"/>
  <c r="J167"/>
  <c r="BK160"/>
  <c r="BK277"/>
  <c r="BK254"/>
  <c r="J165"/>
  <c r="BK259"/>
  <c r="J243"/>
  <c r="J229"/>
  <c r="BK191"/>
  <c r="J153"/>
  <c r="BK139"/>
  <c i="80" r="J266"/>
  <c r="BK232"/>
  <c r="J220"/>
  <c r="J193"/>
  <c r="BK169"/>
  <c r="BK140"/>
  <c r="J255"/>
  <c r="J226"/>
  <c r="BK210"/>
  <c r="J167"/>
  <c r="J158"/>
  <c r="J136"/>
  <c r="BK253"/>
  <c r="BK230"/>
  <c r="J214"/>
  <c r="J199"/>
  <c r="J190"/>
  <c r="J174"/>
  <c r="J163"/>
  <c r="J147"/>
  <c r="BK255"/>
  <c r="BK221"/>
  <c r="J205"/>
  <c r="J173"/>
  <c r="BK158"/>
  <c r="J137"/>
  <c r="BK249"/>
  <c r="J234"/>
  <c r="BK219"/>
  <c r="BK197"/>
  <c r="BK190"/>
  <c r="J177"/>
  <c r="BK145"/>
  <c r="BK132"/>
  <c r="J250"/>
  <c r="J232"/>
  <c r="BK209"/>
  <c r="J192"/>
  <c r="BK154"/>
  <c r="BK138"/>
  <c i="81" r="J275"/>
  <c r="BK263"/>
  <c r="BK242"/>
  <c r="J217"/>
  <c r="J203"/>
  <c r="BK176"/>
  <c r="J154"/>
  <c r="BK139"/>
  <c r="J251"/>
  <c r="J237"/>
  <c r="J210"/>
  <c r="J198"/>
  <c r="J189"/>
  <c r="J162"/>
  <c r="BK135"/>
  <c r="J236"/>
  <c r="BK221"/>
  <c r="BK190"/>
  <c r="J176"/>
  <c r="J138"/>
  <c r="BK269"/>
  <c r="BK254"/>
  <c r="BK232"/>
  <c r="BK224"/>
  <c r="BK204"/>
  <c r="J187"/>
  <c r="J168"/>
  <c r="J147"/>
  <c r="J133"/>
  <c r="J265"/>
  <c r="BK250"/>
  <c r="BK231"/>
  <c r="BK215"/>
  <c r="BK202"/>
  <c r="BK181"/>
  <c r="J171"/>
  <c r="BK151"/>
  <c r="BK138"/>
  <c r="J272"/>
  <c r="BK262"/>
  <c r="BK248"/>
  <c r="J233"/>
  <c r="J218"/>
  <c r="J207"/>
  <c r="BK184"/>
  <c r="BK161"/>
  <c r="BK147"/>
  <c i="2" r="J127"/>
  <c r="J124"/>
  <c r="F33"/>
  <c r="J33"/>
  <c i="3" r="BK194"/>
  <c r="J187"/>
  <c r="BK173"/>
  <c r="J163"/>
  <c r="J140"/>
  <c r="J210"/>
  <c r="BK187"/>
  <c r="BK166"/>
  <c r="BK149"/>
  <c r="BK200"/>
  <c r="BK177"/>
  <c r="BK132"/>
  <c r="BK198"/>
  <c r="J183"/>
  <c r="J162"/>
  <c r="BK152"/>
  <c r="BK140"/>
  <c r="BK199"/>
  <c r="BK182"/>
  <c r="J167"/>
  <c r="BK154"/>
  <c r="BK143"/>
  <c r="BK204"/>
  <c r="J182"/>
  <c r="J166"/>
  <c r="J143"/>
  <c r="J201"/>
  <c r="J175"/>
  <c r="BK147"/>
  <c i="4" r="BK290"/>
  <c r="J203"/>
  <c r="J177"/>
  <c r="BK137"/>
  <c r="J267"/>
  <c r="BK252"/>
  <c r="BK231"/>
  <c r="J215"/>
  <c r="BK183"/>
  <c r="J173"/>
  <c r="BK157"/>
  <c r="J288"/>
  <c r="BK271"/>
  <c r="BK261"/>
  <c r="J252"/>
  <c r="BK237"/>
  <c r="BK223"/>
  <c r="J218"/>
  <c r="J206"/>
  <c r="BK197"/>
  <c r="BK185"/>
  <c r="J169"/>
  <c r="J157"/>
  <c r="BK142"/>
  <c r="J241"/>
  <c r="J212"/>
  <c r="J174"/>
  <c r="J153"/>
  <c r="BK282"/>
  <c r="J273"/>
  <c r="BK251"/>
  <c r="J243"/>
  <c r="BK232"/>
  <c r="J222"/>
  <c r="BK209"/>
  <c r="J192"/>
  <c r="BK170"/>
  <c r="J158"/>
  <c r="J140"/>
  <c r="J282"/>
  <c r="BK270"/>
  <c r="BK247"/>
  <c r="J227"/>
  <c r="BK199"/>
  <c r="BK188"/>
  <c r="J178"/>
  <c r="BK145"/>
  <c r="BK228"/>
  <c r="J195"/>
  <c r="J150"/>
  <c r="J138"/>
  <c i="5" r="J184"/>
  <c r="J167"/>
  <c r="J151"/>
  <c r="BK145"/>
  <c r="BK194"/>
  <c r="J183"/>
  <c r="J173"/>
  <c r="J162"/>
  <c r="BK155"/>
  <c r="J145"/>
  <c r="BK193"/>
  <c r="BK185"/>
  <c r="BK174"/>
  <c r="BK158"/>
  <c r="BK143"/>
  <c r="J179"/>
  <c r="J155"/>
  <c r="J185"/>
  <c r="J166"/>
  <c r="BK157"/>
  <c r="BK139"/>
  <c i="6" r="J164"/>
  <c r="J143"/>
  <c r="BK182"/>
  <c r="BK160"/>
  <c r="BK139"/>
  <c r="BK184"/>
  <c r="J154"/>
  <c r="BK192"/>
  <c r="BK174"/>
  <c r="BK149"/>
  <c r="J188"/>
  <c r="BK163"/>
  <c r="BK151"/>
  <c r="J183"/>
  <c r="BK155"/>
  <c r="J149"/>
  <c r="BK201"/>
  <c r="BK190"/>
  <c r="J180"/>
  <c r="BK150"/>
  <c r="BK138"/>
  <c i="7" r="BK154"/>
  <c r="BK179"/>
  <c r="J154"/>
  <c r="J179"/>
  <c r="BK166"/>
  <c r="J148"/>
  <c r="BK194"/>
  <c r="J164"/>
  <c r="BK144"/>
  <c r="J190"/>
  <c r="BK192"/>
  <c r="BK171"/>
  <c r="J146"/>
  <c r="J178"/>
  <c r="BK162"/>
  <c r="BK137"/>
  <c r="BK184"/>
  <c r="J160"/>
  <c r="J141"/>
  <c i="8" r="BK175"/>
  <c r="J158"/>
  <c r="J140"/>
  <c r="J169"/>
  <c r="BK149"/>
  <c r="J185"/>
  <c r="J168"/>
  <c r="J156"/>
  <c r="J143"/>
  <c r="BK189"/>
  <c r="J167"/>
  <c r="J146"/>
  <c r="BK137"/>
  <c r="BK177"/>
  <c r="BK169"/>
  <c r="BK150"/>
  <c i="9" r="J186"/>
  <c r="BK143"/>
  <c r="J181"/>
  <c r="J153"/>
  <c r="J142"/>
  <c r="J150"/>
  <c r="BK176"/>
  <c r="BK156"/>
  <c r="BK180"/>
  <c r="J144"/>
  <c r="BK195"/>
  <c r="BK177"/>
  <c r="J158"/>
  <c r="BK149"/>
  <c r="J179"/>
  <c r="J155"/>
  <c r="BK187"/>
  <c r="BK170"/>
  <c i="10" r="BK166"/>
  <c r="J139"/>
  <c r="BK125"/>
  <c r="BK150"/>
  <c r="BK129"/>
  <c r="J140"/>
  <c r="J161"/>
  <c r="J151"/>
  <c r="J136"/>
  <c r="BK169"/>
  <c r="J149"/>
  <c r="J129"/>
  <c r="BK163"/>
  <c r="J142"/>
  <c i="11" r="BK133"/>
  <c r="J166"/>
  <c r="J148"/>
  <c r="J204"/>
  <c r="BK167"/>
  <c r="J131"/>
  <c r="J192"/>
  <c r="J171"/>
  <c r="J134"/>
  <c r="BK189"/>
  <c r="J170"/>
  <c r="J153"/>
  <c r="J196"/>
  <c r="J183"/>
  <c r="J173"/>
  <c r="J157"/>
  <c r="BK198"/>
  <c r="BK170"/>
  <c r="J151"/>
  <c r="J181"/>
  <c r="BK157"/>
  <c r="J135"/>
  <c i="12" r="BK140"/>
  <c r="J166"/>
  <c r="BK138"/>
  <c r="J152"/>
  <c r="J127"/>
  <c r="J157"/>
  <c r="BK142"/>
  <c r="BK166"/>
  <c r="J142"/>
  <c r="BK150"/>
  <c r="BK130"/>
  <c r="J135"/>
  <c i="13" r="J230"/>
  <c r="BK214"/>
  <c r="J202"/>
  <c r="BK184"/>
  <c r="BK165"/>
  <c r="BK145"/>
  <c r="BK229"/>
  <c r="BK220"/>
  <c r="BK206"/>
  <c r="BK174"/>
  <c r="J163"/>
  <c r="BK144"/>
  <c r="J240"/>
  <c r="BK225"/>
  <c r="J213"/>
  <c r="J201"/>
  <c r="BK192"/>
  <c r="BK175"/>
  <c r="J158"/>
  <c r="BK139"/>
  <c r="J233"/>
  <c r="J208"/>
  <c r="J190"/>
  <c r="BK169"/>
  <c r="BK150"/>
  <c r="J134"/>
  <c r="BK227"/>
  <c r="BK216"/>
  <c r="BK202"/>
  <c r="BK183"/>
  <c r="BK148"/>
  <c r="J206"/>
  <c r="BK185"/>
  <c r="J165"/>
  <c r="J145"/>
  <c i="14" r="BK301"/>
  <c r="BK290"/>
  <c r="BK267"/>
  <c r="BK231"/>
  <c r="BK220"/>
  <c r="J200"/>
  <c r="J279"/>
  <c r="BK256"/>
  <c r="J238"/>
  <c r="BK219"/>
  <c r="BK293"/>
  <c r="J277"/>
  <c r="BK263"/>
  <c r="J243"/>
  <c r="BK210"/>
  <c r="BK199"/>
  <c r="J307"/>
  <c r="J290"/>
  <c r="BK255"/>
  <c r="J225"/>
  <c r="BK214"/>
  <c r="BK191"/>
  <c r="J176"/>
  <c r="J165"/>
  <c r="BK153"/>
  <c r="J135"/>
  <c r="J289"/>
  <c r="BK271"/>
  <c r="J263"/>
  <c r="BK242"/>
  <c r="J190"/>
  <c r="BK173"/>
  <c r="BK159"/>
  <c r="BK142"/>
  <c r="J299"/>
  <c r="BK282"/>
  <c r="J262"/>
  <c r="J248"/>
  <c r="BK232"/>
  <c r="J213"/>
  <c r="BK183"/>
  <c r="J164"/>
  <c r="J148"/>
  <c r="BK238"/>
  <c r="J188"/>
  <c r="J173"/>
  <c r="BK156"/>
  <c r="BK138"/>
  <c i="15" r="BK184"/>
  <c r="BK153"/>
  <c r="J163"/>
  <c r="BK171"/>
  <c r="J195"/>
  <c r="BK147"/>
  <c r="BK181"/>
  <c r="BK162"/>
  <c r="J173"/>
  <c r="BK186"/>
  <c r="BK161"/>
  <c r="J143"/>
  <c r="J182"/>
  <c r="BK163"/>
  <c i="16" r="BK155"/>
  <c r="BK134"/>
  <c r="J151"/>
  <c r="J143"/>
  <c r="J141"/>
  <c i="17" r="BK189"/>
  <c r="J146"/>
  <c r="BK171"/>
  <c r="BK181"/>
  <c r="BK180"/>
  <c r="BK187"/>
  <c r="BK143"/>
  <c r="BK136"/>
  <c r="J164"/>
  <c r="BK146"/>
  <c r="J139"/>
  <c r="BK152"/>
  <c r="BK139"/>
  <c i="18" r="J165"/>
  <c r="J144"/>
  <c r="BK135"/>
  <c r="J157"/>
  <c r="J179"/>
  <c r="BK153"/>
  <c r="BK171"/>
  <c r="BK149"/>
  <c r="J137"/>
  <c r="BK160"/>
  <c r="J158"/>
  <c r="J136"/>
  <c r="BK148"/>
  <c i="19" r="BK179"/>
  <c r="J145"/>
  <c r="BK142"/>
  <c r="BK156"/>
  <c r="BK151"/>
  <c r="J158"/>
  <c r="BK144"/>
  <c r="BK168"/>
  <c r="BK164"/>
  <c r="BK140"/>
  <c r="BK161"/>
  <c r="J138"/>
  <c i="20" r="BK168"/>
  <c r="BK139"/>
  <c r="BK165"/>
  <c r="J150"/>
  <c r="J138"/>
  <c r="BK155"/>
  <c r="BK143"/>
  <c r="J160"/>
  <c r="J177"/>
  <c r="BK159"/>
  <c r="BK138"/>
  <c i="21" r="BK174"/>
  <c r="BK140"/>
  <c r="J165"/>
  <c r="J139"/>
  <c r="BK153"/>
  <c r="BK180"/>
  <c r="BK147"/>
  <c r="BK160"/>
  <c r="J172"/>
  <c r="J153"/>
  <c r="BK185"/>
  <c r="BK161"/>
  <c r="BK139"/>
  <c i="22" r="BK179"/>
  <c r="BK186"/>
  <c r="J158"/>
  <c r="J142"/>
  <c r="J189"/>
  <c r="BK162"/>
  <c r="J190"/>
  <c r="J168"/>
  <c r="BK148"/>
  <c r="BK189"/>
  <c r="J173"/>
  <c r="BK147"/>
  <c r="BK177"/>
  <c r="J151"/>
  <c i="23" r="BK153"/>
  <c r="J149"/>
  <c r="J152"/>
  <c r="J137"/>
  <c r="BK145"/>
  <c r="BK134"/>
  <c i="24" r="BK129"/>
  <c i="25" r="J169"/>
  <c r="BK159"/>
  <c r="J141"/>
  <c r="J183"/>
  <c r="BK152"/>
  <c r="BK138"/>
  <c r="J158"/>
  <c r="J173"/>
  <c r="BK149"/>
  <c r="J184"/>
  <c r="J159"/>
  <c r="BK168"/>
  <c r="J151"/>
  <c r="J140"/>
  <c i="26" r="BK157"/>
  <c r="J159"/>
  <c r="BK163"/>
  <c r="BK143"/>
  <c r="BK151"/>
  <c r="BK135"/>
  <c r="BK152"/>
  <c r="BK137"/>
  <c i="27" r="BK186"/>
  <c r="BK172"/>
  <c r="BK144"/>
  <c r="J195"/>
  <c r="BK167"/>
  <c r="J151"/>
  <c r="BK196"/>
  <c r="J174"/>
  <c r="J197"/>
  <c r="J172"/>
  <c r="BK155"/>
  <c r="BK190"/>
  <c r="J175"/>
  <c r="BK154"/>
  <c r="BK173"/>
  <c r="J159"/>
  <c r="BK139"/>
  <c i="28" r="F37"/>
  <c i="1" r="AZ125"/>
  <c i="29" r="J139"/>
  <c r="BK174"/>
  <c r="BK143"/>
  <c r="J148"/>
  <c r="BK169"/>
  <c r="J137"/>
  <c r="BK175"/>
  <c r="J162"/>
  <c r="J183"/>
  <c r="BK183"/>
  <c r="J170"/>
  <c r="J171"/>
  <c i="30" r="BK179"/>
  <c r="J163"/>
  <c r="BK140"/>
  <c r="J166"/>
  <c r="J179"/>
  <c r="J157"/>
  <c r="BK164"/>
  <c r="BK172"/>
  <c r="BK139"/>
  <c r="BK161"/>
  <c r="BK143"/>
  <c r="J146"/>
  <c r="J149"/>
  <c i="31" r="BK144"/>
  <c r="BK137"/>
  <c r="BK154"/>
  <c r="J153"/>
  <c r="J156"/>
  <c r="BK145"/>
  <c r="J148"/>
  <c i="32" r="BK175"/>
  <c r="J158"/>
  <c r="J140"/>
  <c r="BK171"/>
  <c r="BK149"/>
  <c r="BK181"/>
  <c r="J143"/>
  <c r="BK178"/>
  <c r="BK139"/>
  <c r="J174"/>
  <c r="BK144"/>
  <c r="J152"/>
  <c r="J168"/>
  <c r="BK141"/>
  <c i="33" r="J171"/>
  <c r="BK146"/>
  <c r="BK172"/>
  <c r="J136"/>
  <c r="J151"/>
  <c r="J178"/>
  <c r="BK151"/>
  <c r="J168"/>
  <c r="BK144"/>
  <c r="BK155"/>
  <c r="J167"/>
  <c r="BK148"/>
  <c i="34" r="BK171"/>
  <c r="J139"/>
  <c r="BK162"/>
  <c r="J174"/>
  <c r="J159"/>
  <c r="J142"/>
  <c r="BK144"/>
  <c r="BK177"/>
  <c r="J161"/>
  <c r="BK139"/>
  <c r="BK165"/>
  <c r="J150"/>
  <c i="35" r="J167"/>
  <c r="BK147"/>
  <c r="BK170"/>
  <c r="BK144"/>
  <c r="BK151"/>
  <c r="J146"/>
  <c r="BK162"/>
  <c r="J144"/>
  <c r="BK179"/>
  <c r="BK161"/>
  <c r="BK148"/>
  <c i="36" r="J232"/>
  <c r="J205"/>
  <c r="BK184"/>
  <c r="BK157"/>
  <c r="BK139"/>
  <c r="J225"/>
  <c r="J198"/>
  <c r="J175"/>
  <c r="BK160"/>
  <c r="BK133"/>
  <c r="BK210"/>
  <c r="BK194"/>
  <c r="J174"/>
  <c r="J147"/>
  <c r="BK131"/>
  <c r="J228"/>
  <c r="BK214"/>
  <c r="BK178"/>
  <c r="J157"/>
  <c r="J137"/>
  <c r="BK221"/>
  <c r="J201"/>
  <c r="J190"/>
  <c r="BK165"/>
  <c r="J140"/>
  <c r="BK226"/>
  <c r="J191"/>
  <c r="BK174"/>
  <c r="BK147"/>
  <c i="37" r="J231"/>
  <c r="BK207"/>
  <c r="BK192"/>
  <c r="BK163"/>
  <c r="J150"/>
  <c r="BK234"/>
  <c r="J223"/>
  <c r="J204"/>
  <c r="J188"/>
  <c r="J173"/>
  <c r="BK152"/>
  <c r="BK128"/>
  <c r="J211"/>
  <c r="J191"/>
  <c r="J176"/>
  <c r="BK155"/>
  <c r="BK130"/>
  <c r="BK223"/>
  <c r="J199"/>
  <c r="BK171"/>
  <c r="J151"/>
  <c r="J235"/>
  <c r="BK222"/>
  <c r="BK206"/>
  <c r="J190"/>
  <c r="J172"/>
  <c r="J154"/>
  <c r="BK131"/>
  <c r="BK217"/>
  <c r="J192"/>
  <c r="BK176"/>
  <c r="J167"/>
  <c r="J130"/>
  <c i="38" r="BK144"/>
  <c r="BK154"/>
  <c r="J135"/>
  <c r="J148"/>
  <c r="J126"/>
  <c r="J154"/>
  <c r="BK129"/>
  <c r="J139"/>
  <c r="BK145"/>
  <c r="BK139"/>
  <c i="39" r="J283"/>
  <c r="J261"/>
  <c r="BK252"/>
  <c r="J223"/>
  <c r="BK214"/>
  <c r="J189"/>
  <c r="J157"/>
  <c r="J141"/>
  <c r="BK267"/>
  <c r="BK243"/>
  <c r="J213"/>
  <c r="BK197"/>
  <c r="J178"/>
  <c r="BK144"/>
  <c r="J267"/>
  <c r="BK246"/>
  <c r="BK230"/>
  <c r="J201"/>
  <c r="J177"/>
  <c r="J138"/>
  <c r="J269"/>
  <c r="BK248"/>
  <c r="J238"/>
  <c r="BK190"/>
  <c r="BK175"/>
  <c r="BK152"/>
  <c r="J136"/>
  <c r="BK247"/>
  <c r="BK227"/>
  <c r="J200"/>
  <c r="J165"/>
  <c r="BK138"/>
  <c r="J263"/>
  <c r="BK253"/>
  <c r="BK231"/>
  <c r="BK207"/>
  <c r="BK184"/>
  <c r="BK170"/>
  <c r="BK151"/>
  <c i="40" r="BK165"/>
  <c r="BK149"/>
  <c r="J169"/>
  <c r="J159"/>
  <c r="BK171"/>
  <c r="BK155"/>
  <c r="J175"/>
  <c r="J149"/>
  <c r="J140"/>
  <c r="J165"/>
  <c r="BK144"/>
  <c i="41" r="J151"/>
  <c r="J141"/>
  <c r="J137"/>
  <c r="J166"/>
  <c r="J140"/>
  <c r="BK160"/>
  <c r="BK171"/>
  <c r="J176"/>
  <c r="J145"/>
  <c r="BK151"/>
  <c i="42" r="BK176"/>
  <c r="J145"/>
  <c r="J152"/>
  <c r="BK169"/>
  <c r="J185"/>
  <c r="BK171"/>
  <c r="J138"/>
  <c r="J169"/>
  <c r="J143"/>
  <c r="BK154"/>
  <c i="43" r="BK169"/>
  <c r="BK148"/>
  <c r="J136"/>
  <c r="J172"/>
  <c r="J158"/>
  <c r="BK137"/>
  <c r="BK152"/>
  <c r="BK165"/>
  <c r="J147"/>
  <c r="BK149"/>
  <c i="47" r="J131"/>
  <c r="J141"/>
  <c r="BK132"/>
  <c i="48" r="BK173"/>
  <c r="J159"/>
  <c r="BK148"/>
  <c r="J158"/>
  <c r="J182"/>
  <c r="BK152"/>
  <c r="J183"/>
  <c r="J161"/>
  <c r="BK137"/>
  <c r="J178"/>
  <c r="BK161"/>
  <c r="J129"/>
  <c r="BK163"/>
  <c r="J170"/>
  <c r="BK135"/>
  <c i="49" r="BK165"/>
  <c r="J152"/>
  <c r="BK161"/>
  <c r="J164"/>
  <c r="BK169"/>
  <c r="BK150"/>
  <c r="J158"/>
  <c r="J154"/>
  <c r="BK176"/>
  <c r="J149"/>
  <c r="BK151"/>
  <c i="50" r="J137"/>
  <c r="J154"/>
  <c r="J161"/>
  <c r="BK138"/>
  <c r="J143"/>
  <c r="J160"/>
  <c r="BK163"/>
  <c r="BK141"/>
  <c r="BK144"/>
  <c i="51" r="BK162"/>
  <c r="BK138"/>
  <c r="J155"/>
  <c r="BK178"/>
  <c r="J156"/>
  <c r="BK141"/>
  <c r="BK151"/>
  <c r="J178"/>
  <c r="J163"/>
  <c r="J162"/>
  <c r="BK149"/>
  <c r="BK174"/>
  <c r="J146"/>
  <c i="52" r="J175"/>
  <c r="J160"/>
  <c r="J143"/>
  <c r="BK189"/>
  <c r="J174"/>
  <c r="BK160"/>
  <c r="J140"/>
  <c r="BK181"/>
  <c r="BK142"/>
  <c r="J192"/>
  <c r="J178"/>
  <c r="BK150"/>
  <c r="BK182"/>
  <c r="BK161"/>
  <c r="BK139"/>
  <c i="53" r="J200"/>
  <c r="J167"/>
  <c r="J203"/>
  <c r="BK157"/>
  <c r="J194"/>
  <c r="J161"/>
  <c r="BK148"/>
  <c r="BK200"/>
  <c r="J165"/>
  <c r="J140"/>
  <c r="J164"/>
  <c r="BK139"/>
  <c r="BK180"/>
  <c r="BK191"/>
  <c r="BK165"/>
  <c r="BK181"/>
  <c r="J156"/>
  <c i="54" r="BK184"/>
  <c r="J158"/>
  <c r="J180"/>
  <c r="J190"/>
  <c r="BK147"/>
  <c r="BK159"/>
  <c r="BK191"/>
  <c r="J160"/>
  <c r="J138"/>
  <c r="BK166"/>
  <c r="BK187"/>
  <c r="BK165"/>
  <c r="BK144"/>
  <c r="BK177"/>
  <c r="J146"/>
  <c i="55" r="J158"/>
  <c r="J144"/>
  <c r="J171"/>
  <c r="BK137"/>
  <c r="BK157"/>
  <c r="J134"/>
  <c r="BK175"/>
  <c r="J181"/>
  <c r="J143"/>
  <c r="J174"/>
  <c r="J160"/>
  <c r="J141"/>
  <c i="56" r="BK160"/>
  <c r="BK144"/>
  <c r="BK165"/>
  <c r="J140"/>
  <c r="J170"/>
  <c r="J157"/>
  <c r="J181"/>
  <c r="BK149"/>
  <c r="J154"/>
  <c r="J178"/>
  <c r="J149"/>
  <c i="57" r="BK160"/>
  <c r="BK168"/>
  <c r="J135"/>
  <c r="BK153"/>
  <c r="BK165"/>
  <c r="J145"/>
  <c r="J157"/>
  <c r="BK162"/>
  <c r="J150"/>
  <c i="58" r="BK247"/>
  <c r="J216"/>
  <c r="J196"/>
  <c r="J163"/>
  <c r="BK243"/>
  <c r="J219"/>
  <c r="BK191"/>
  <c r="J172"/>
  <c r="BK150"/>
  <c r="BK264"/>
  <c r="J234"/>
  <c r="BK220"/>
  <c r="BK184"/>
  <c r="BK142"/>
  <c r="BK265"/>
  <c r="BK259"/>
  <c r="J155"/>
  <c r="BK221"/>
  <c r="BK205"/>
  <c r="J178"/>
  <c i="59" r="BK235"/>
  <c r="BK212"/>
  <c r="BK177"/>
  <c r="J155"/>
  <c r="BK237"/>
  <c r="BK213"/>
  <c r="J199"/>
  <c r="BK175"/>
  <c r="BK136"/>
  <c r="BK217"/>
  <c r="J192"/>
  <c r="J165"/>
  <c r="J231"/>
  <c r="J214"/>
  <c r="J191"/>
  <c r="BK140"/>
  <c r="BK222"/>
  <c r="J200"/>
  <c r="BK187"/>
  <c r="BK173"/>
  <c r="J147"/>
  <c r="J173"/>
  <c r="J157"/>
  <c i="60" r="BK208"/>
  <c r="BK179"/>
  <c r="J156"/>
  <c r="J206"/>
  <c r="BK184"/>
  <c r="BK170"/>
  <c r="BK154"/>
  <c r="BK198"/>
  <c r="BK183"/>
  <c r="J160"/>
  <c r="BK153"/>
  <c r="BK206"/>
  <c r="BK180"/>
  <c r="BK140"/>
  <c r="BK190"/>
  <c r="J165"/>
  <c r="J144"/>
  <c r="BK191"/>
  <c r="BK182"/>
  <c r="BK160"/>
  <c r="J152"/>
  <c r="J141"/>
  <c i="61" r="BK193"/>
  <c r="J166"/>
  <c r="BK139"/>
  <c r="J152"/>
  <c r="BK191"/>
  <c r="BK172"/>
  <c r="BK153"/>
  <c r="BK199"/>
  <c r="BK173"/>
  <c r="BK138"/>
  <c r="J176"/>
  <c r="BK198"/>
  <c r="BK163"/>
  <c r="J140"/>
  <c r="BK166"/>
  <c r="BK148"/>
  <c r="J147"/>
  <c r="J138"/>
  <c i="62" r="J173"/>
  <c r="BK148"/>
  <c r="BK167"/>
  <c r="BK143"/>
  <c r="BK181"/>
  <c r="J156"/>
  <c r="BK136"/>
  <c r="BK165"/>
  <c r="J178"/>
  <c r="BK168"/>
  <c r="BK153"/>
  <c r="BK161"/>
  <c r="BK140"/>
  <c r="J155"/>
  <c i="63" r="J183"/>
  <c r="J161"/>
  <c r="J144"/>
  <c r="BK183"/>
  <c r="J159"/>
  <c r="BK140"/>
  <c r="BK188"/>
  <c r="BK169"/>
  <c r="BK142"/>
  <c r="BK139"/>
  <c r="BK171"/>
  <c r="J158"/>
  <c r="J148"/>
  <c i="64" r="J163"/>
  <c r="J168"/>
  <c r="BK144"/>
  <c r="BK161"/>
  <c r="BK137"/>
  <c r="J180"/>
  <c r="J166"/>
  <c r="J146"/>
  <c r="J172"/>
  <c r="BK155"/>
  <c r="BK138"/>
  <c r="J165"/>
  <c i="65" r="J184"/>
  <c r="J166"/>
  <c r="BK143"/>
  <c r="J178"/>
  <c r="J159"/>
  <c r="J144"/>
  <c r="J182"/>
  <c r="BK155"/>
  <c r="J136"/>
  <c r="J181"/>
  <c r="J170"/>
  <c r="BK157"/>
  <c r="BK140"/>
  <c r="J179"/>
  <c r="BK158"/>
  <c r="J137"/>
  <c i="66" r="BK183"/>
  <c r="BK145"/>
  <c r="J178"/>
  <c r="J151"/>
  <c r="J181"/>
  <c r="BK143"/>
  <c r="J187"/>
  <c r="J174"/>
  <c r="BK168"/>
  <c r="BK149"/>
  <c r="J200"/>
  <c r="J188"/>
  <c r="J194"/>
  <c r="BK177"/>
  <c r="J150"/>
  <c r="J140"/>
  <c r="BK182"/>
  <c r="BK160"/>
  <c r="J143"/>
  <c i="67" r="BK175"/>
  <c r="J137"/>
  <c r="BK171"/>
  <c r="J152"/>
  <c r="BK141"/>
  <c r="J151"/>
  <c r="BK136"/>
  <c r="J164"/>
  <c r="J184"/>
  <c r="BK164"/>
  <c r="BK139"/>
  <c r="BK182"/>
  <c r="BK137"/>
  <c r="BK176"/>
  <c r="BK155"/>
  <c r="J136"/>
  <c i="68" r="J178"/>
  <c r="J163"/>
  <c r="J143"/>
  <c r="J160"/>
  <c r="BK164"/>
  <c r="J166"/>
  <c r="J147"/>
  <c r="J183"/>
  <c r="J161"/>
  <c r="J140"/>
  <c r="BK158"/>
  <c r="BK134"/>
  <c r="J171"/>
  <c r="J157"/>
  <c i="69" r="J170"/>
  <c r="BK142"/>
  <c r="J157"/>
  <c r="J181"/>
  <c r="BK155"/>
  <c r="J166"/>
  <c r="J179"/>
  <c r="BK148"/>
  <c r="J160"/>
  <c r="J174"/>
  <c r="BK157"/>
  <c r="BK169"/>
  <c r="BK146"/>
  <c i="70" r="J186"/>
  <c r="BK168"/>
  <c r="BK159"/>
  <c r="J175"/>
  <c r="J145"/>
  <c r="J192"/>
  <c r="BK170"/>
  <c r="BK141"/>
  <c r="BK182"/>
  <c r="J157"/>
  <c r="J185"/>
  <c r="BK143"/>
  <c r="J183"/>
  <c r="BK147"/>
  <c r="BK185"/>
  <c r="J161"/>
  <c i="71" r="J192"/>
  <c r="BK176"/>
  <c r="J147"/>
  <c r="BK191"/>
  <c r="J176"/>
  <c r="BK150"/>
  <c r="BK180"/>
  <c r="BK159"/>
  <c r="BK139"/>
  <c r="J180"/>
  <c r="J148"/>
  <c r="J181"/>
  <c r="J159"/>
  <c r="J182"/>
  <c r="BK160"/>
  <c r="J144"/>
  <c r="J150"/>
  <c i="72" r="BK163"/>
  <c r="BK148"/>
  <c r="BK165"/>
  <c r="J139"/>
  <c r="J154"/>
  <c r="BK134"/>
  <c r="BK156"/>
  <c r="BK133"/>
  <c r="J151"/>
  <c r="J134"/>
  <c r="BK159"/>
  <c r="J140"/>
  <c i="73" r="J137"/>
  <c r="J216"/>
  <c r="J190"/>
  <c r="J165"/>
  <c r="J136"/>
  <c r="BK208"/>
  <c r="J183"/>
  <c r="BK144"/>
  <c r="J131"/>
  <c r="J192"/>
  <c r="BK166"/>
  <c r="J143"/>
  <c r="BK221"/>
  <c r="J205"/>
  <c r="BK170"/>
  <c r="J146"/>
  <c r="J226"/>
  <c r="J180"/>
  <c r="BK165"/>
  <c r="J145"/>
  <c i="74" r="J234"/>
  <c r="BK210"/>
  <c r="BK189"/>
  <c r="J172"/>
  <c r="BK161"/>
  <c r="BK145"/>
  <c r="BK235"/>
  <c r="BK218"/>
  <c r="J191"/>
  <c r="J173"/>
  <c r="BK147"/>
  <c r="J235"/>
  <c r="BK217"/>
  <c r="BK198"/>
  <c r="J184"/>
  <c r="J155"/>
  <c r="J146"/>
  <c r="BK135"/>
  <c r="J221"/>
  <c r="J203"/>
  <c r="BK183"/>
  <c r="J170"/>
  <c r="J148"/>
  <c r="BK136"/>
  <c r="J239"/>
  <c r="J222"/>
  <c r="J214"/>
  <c r="J197"/>
  <c r="BK173"/>
  <c r="BK159"/>
  <c r="J145"/>
  <c i="75" r="J197"/>
  <c r="BK183"/>
  <c r="BK160"/>
  <c r="BK143"/>
  <c r="BK212"/>
  <c r="J203"/>
  <c r="BK195"/>
  <c r="J175"/>
  <c r="BK163"/>
  <c r="BK140"/>
  <c r="J206"/>
  <c r="BK191"/>
  <c r="BK171"/>
  <c r="BK161"/>
  <c r="BK145"/>
  <c r="BK213"/>
  <c r="J195"/>
  <c r="BK182"/>
  <c r="BK168"/>
  <c r="J151"/>
  <c r="BK129"/>
  <c r="BK205"/>
  <c r="BK184"/>
  <c r="BK165"/>
  <c r="BK202"/>
  <c r="J182"/>
  <c r="J157"/>
  <c r="J144"/>
  <c r="J138"/>
  <c i="76" r="BK190"/>
  <c r="J166"/>
  <c r="BK148"/>
  <c r="BK212"/>
  <c r="BK197"/>
  <c r="BK178"/>
  <c r="J135"/>
  <c r="J203"/>
  <c r="J169"/>
  <c r="J144"/>
  <c r="J181"/>
  <c r="J161"/>
  <c r="BK209"/>
  <c r="J185"/>
  <c r="BK176"/>
  <c r="BK167"/>
  <c r="BK138"/>
  <c r="J197"/>
  <c r="J183"/>
  <c r="J174"/>
  <c r="BK160"/>
  <c r="BK143"/>
  <c r="BK129"/>
  <c r="BK191"/>
  <c r="J172"/>
  <c r="J146"/>
  <c r="J128"/>
  <c i="77" r="BK200"/>
  <c r="BK185"/>
  <c r="J167"/>
  <c r="J151"/>
  <c r="BK184"/>
  <c r="J165"/>
  <c r="J154"/>
  <c r="BK206"/>
  <c r="J184"/>
  <c r="BK162"/>
  <c r="BK134"/>
  <c r="J131"/>
  <c r="J211"/>
  <c r="J213"/>
  <c r="BK196"/>
  <c r="J185"/>
  <c r="BK160"/>
  <c r="J135"/>
  <c r="BK145"/>
  <c r="J175"/>
  <c r="BK161"/>
  <c r="J146"/>
  <c r="BK138"/>
  <c i="78" r="J277"/>
  <c r="J225"/>
  <c r="J209"/>
  <c r="BK199"/>
  <c r="BK186"/>
  <c r="BK166"/>
  <c r="BK154"/>
  <c r="BK263"/>
  <c r="J245"/>
  <c r="J216"/>
  <c r="J180"/>
  <c r="J147"/>
  <c r="J281"/>
  <c r="J244"/>
  <c r="J224"/>
  <c r="BK205"/>
  <c r="J179"/>
  <c r="J160"/>
  <c r="BK279"/>
  <c r="BK212"/>
  <c r="J181"/>
  <c r="J158"/>
  <c r="BK139"/>
  <c r="BK245"/>
  <c r="BK235"/>
  <c r="BK214"/>
  <c r="BK155"/>
  <c r="J143"/>
  <c r="J133"/>
  <c r="BK257"/>
  <c r="J228"/>
  <c r="J205"/>
  <c r="BK168"/>
  <c i="79" r="J284"/>
  <c r="J266"/>
  <c r="BK249"/>
  <c r="J239"/>
  <c r="J226"/>
  <c r="J194"/>
  <c r="BK182"/>
  <c r="J168"/>
  <c r="J151"/>
  <c r="J283"/>
  <c r="J268"/>
  <c r="BK269"/>
  <c r="J248"/>
  <c r="BK217"/>
  <c r="BK197"/>
  <c r="J166"/>
  <c r="BK148"/>
  <c r="BK280"/>
  <c r="J242"/>
  <c r="J219"/>
  <c r="BK211"/>
  <c r="BK193"/>
  <c r="BK181"/>
  <c r="BK155"/>
  <c r="BK246"/>
  <c r="BK220"/>
  <c r="J214"/>
  <c r="J209"/>
  <c r="BK196"/>
  <c r="J185"/>
  <c r="J163"/>
  <c r="BK151"/>
  <c r="J139"/>
  <c r="BK274"/>
  <c r="J258"/>
  <c r="BK175"/>
  <c r="BK158"/>
  <c r="J245"/>
  <c r="J230"/>
  <c r="J206"/>
  <c r="BK188"/>
  <c r="J174"/>
  <c r="J145"/>
  <c i="80" r="J248"/>
  <c r="BK227"/>
  <c r="J212"/>
  <c r="BK202"/>
  <c r="J180"/>
  <c r="BK165"/>
  <c r="BK266"/>
  <c r="J239"/>
  <c r="BK215"/>
  <c r="BK203"/>
  <c r="BK183"/>
  <c r="J151"/>
  <c r="J132"/>
  <c r="BK233"/>
  <c r="J213"/>
  <c r="BK194"/>
  <c r="J178"/>
  <c i="81" r="BK196"/>
  <c i="2" r="BK127"/>
  <c r="J122"/>
  <c i="1" r="AS99"/>
  <c r="AS111"/>
  <c i="3" r="BK135"/>
  <c r="J185"/>
  <c r="BK167"/>
  <c r="J135"/>
  <c r="J197"/>
  <c r="BK164"/>
  <c r="J130"/>
  <c r="J196"/>
  <c r="BK184"/>
  <c r="J165"/>
  <c r="J154"/>
  <c r="BK138"/>
  <c r="J194"/>
  <c r="BK169"/>
  <c r="BK157"/>
  <c r="J144"/>
  <c r="BK130"/>
  <c r="J188"/>
  <c r="BK178"/>
  <c r="BK153"/>
  <c r="J138"/>
  <c r="J191"/>
  <c r="BK163"/>
  <c r="BK139"/>
  <c i="4" r="J224"/>
  <c r="J199"/>
  <c r="J149"/>
  <c r="BK273"/>
  <c r="BK256"/>
  <c r="J249"/>
  <c r="BK225"/>
  <c r="J193"/>
  <c r="J181"/>
  <c r="J161"/>
  <c r="BK287"/>
  <c r="BK268"/>
  <c r="J254"/>
  <c r="J234"/>
  <c r="BK221"/>
  <c r="J211"/>
  <c r="J204"/>
  <c r="J190"/>
  <c r="BK178"/>
  <c r="BK167"/>
  <c r="J154"/>
  <c r="J143"/>
  <c r="J262"/>
  <c r="J237"/>
  <c r="BK213"/>
  <c r="BK193"/>
  <c r="J162"/>
  <c r="BK144"/>
  <c r="J280"/>
  <c r="BK262"/>
  <c r="BK249"/>
  <c r="BK241"/>
  <c r="BK227"/>
  <c r="BK215"/>
  <c r="J200"/>
  <c r="BK180"/>
  <c r="BK150"/>
  <c r="J136"/>
  <c r="BK279"/>
  <c r="BK254"/>
  <c r="J229"/>
  <c r="BK202"/>
  <c r="BK192"/>
  <c r="BK173"/>
  <c r="J142"/>
  <c r="J217"/>
  <c r="J201"/>
  <c r="J164"/>
  <c r="BK146"/>
  <c i="5" r="F40"/>
  <c r="BK170"/>
  <c r="BK141"/>
  <c r="J175"/>
  <c r="J154"/>
  <c r="J137"/>
  <c i="6" r="BK187"/>
  <c r="BK158"/>
  <c r="J196"/>
  <c r="J184"/>
  <c r="J170"/>
  <c r="BK203"/>
  <c r="BK170"/>
  <c r="J200"/>
  <c r="BK180"/>
  <c r="BK164"/>
  <c r="J194"/>
  <c r="J168"/>
  <c r="J157"/>
  <c r="J138"/>
  <c r="J162"/>
  <c r="J150"/>
  <c r="J202"/>
  <c r="J182"/>
  <c r="J166"/>
  <c r="BK146"/>
  <c r="J139"/>
  <c i="7" r="J153"/>
  <c r="J182"/>
  <c r="J158"/>
  <c r="J184"/>
  <c r="BK172"/>
  <c r="J145"/>
  <c r="J185"/>
  <c r="J149"/>
  <c r="BK191"/>
  <c r="BK138"/>
  <c r="BK158"/>
  <c r="BK141"/>
  <c r="J174"/>
  <c r="J161"/>
  <c r="J138"/>
  <c r="BK176"/>
  <c r="J156"/>
  <c i="8" r="BK188"/>
  <c r="BK174"/>
  <c r="BK152"/>
  <c r="J179"/>
  <c r="J157"/>
  <c r="J139"/>
  <c r="J178"/>
  <c r="BK158"/>
  <c r="BK146"/>
  <c r="BK191"/>
  <c r="J173"/>
  <c r="BK163"/>
  <c r="BK142"/>
  <c r="BK178"/>
  <c r="BK166"/>
  <c i="9" r="J169"/>
  <c r="J141"/>
  <c r="BK179"/>
  <c r="BK151"/>
  <c r="BK197"/>
  <c r="BK164"/>
  <c r="BK194"/>
  <c r="J172"/>
  <c r="J154"/>
  <c r="J178"/>
  <c r="BK155"/>
  <c r="BK185"/>
  <c r="J168"/>
  <c r="BK150"/>
  <c r="BK182"/>
  <c r="BK160"/>
  <c r="J196"/>
  <c r="BK165"/>
  <c i="10" r="J165"/>
  <c r="BK137"/>
  <c r="BK164"/>
  <c r="J148"/>
  <c r="BK155"/>
  <c r="BK133"/>
  <c r="J164"/>
  <c r="BK145"/>
  <c r="BK135"/>
  <c r="BK167"/>
  <c r="J145"/>
  <c r="J125"/>
  <c r="BK147"/>
  <c i="11" r="J203"/>
  <c r="J176"/>
  <c r="J145"/>
  <c r="J198"/>
  <c r="BK171"/>
  <c r="BK151"/>
  <c r="J206"/>
  <c r="BK186"/>
  <c r="J161"/>
  <c r="BK146"/>
  <c r="J128"/>
  <c r="BK175"/>
  <c r="BK140"/>
  <c r="J193"/>
  <c r="BK172"/>
  <c r="BK154"/>
  <c r="J201"/>
  <c r="J185"/>
  <c r="J177"/>
  <c r="J158"/>
  <c r="BK184"/>
  <c r="BK159"/>
  <c r="BK134"/>
  <c r="BK179"/>
  <c r="J150"/>
  <c i="12" r="J161"/>
  <c r="J128"/>
  <c r="BK156"/>
  <c r="BK137"/>
  <c r="BK149"/>
  <c r="BK163"/>
  <c r="BK135"/>
  <c r="J151"/>
  <c r="J163"/>
  <c r="BK146"/>
  <c r="BK165"/>
  <c r="J130"/>
  <c i="13" r="J223"/>
  <c r="J205"/>
  <c r="J192"/>
  <c r="J175"/>
  <c r="J160"/>
  <c r="BK132"/>
  <c r="J239"/>
  <c r="BK213"/>
  <c r="BK190"/>
  <c r="J168"/>
  <c r="J147"/>
  <c r="BK234"/>
  <c r="BK218"/>
  <c r="BK205"/>
  <c r="J195"/>
  <c r="BK179"/>
  <c r="BK164"/>
  <c r="BK154"/>
  <c r="BK135"/>
  <c r="BK228"/>
  <c r="J215"/>
  <c r="J196"/>
  <c r="BK170"/>
  <c r="BK152"/>
  <c r="BK237"/>
  <c r="J228"/>
  <c r="J210"/>
  <c r="J187"/>
  <c r="J146"/>
  <c r="BK217"/>
  <c r="BK187"/>
  <c r="BK171"/>
  <c r="J155"/>
  <c r="BK137"/>
  <c i="14" r="J297"/>
  <c r="BK275"/>
  <c r="BK254"/>
  <c r="J227"/>
  <c r="J206"/>
  <c r="BK160"/>
  <c r="J276"/>
  <c r="J267"/>
  <c r="BK247"/>
  <c r="J228"/>
  <c r="BK193"/>
  <c r="BK287"/>
  <c r="J261"/>
  <c r="J215"/>
  <c r="BK200"/>
  <c r="BK174"/>
  <c r="BK292"/>
  <c r="BK269"/>
  <c r="BK237"/>
  <c r="J217"/>
  <c r="BK197"/>
  <c r="J177"/>
  <c r="BK161"/>
  <c r="BK149"/>
  <c r="J266"/>
  <c r="BK252"/>
  <c r="J226"/>
  <c r="J187"/>
  <c r="BK172"/>
  <c r="J154"/>
  <c r="J141"/>
  <c r="J296"/>
  <c r="J273"/>
  <c r="J251"/>
  <c r="J244"/>
  <c r="BK222"/>
  <c r="J209"/>
  <c r="BK177"/>
  <c r="BK163"/>
  <c r="BK147"/>
  <c r="J232"/>
  <c r="BK209"/>
  <c r="J183"/>
  <c r="J163"/>
  <c r="J145"/>
  <c r="J136"/>
  <c i="15" r="BK175"/>
  <c r="BK156"/>
  <c r="J198"/>
  <c r="J157"/>
  <c r="BK151"/>
  <c r="BK187"/>
  <c r="J192"/>
  <c r="J177"/>
  <c r="J167"/>
  <c r="BK142"/>
  <c r="BK154"/>
  <c r="J179"/>
  <c r="BK157"/>
  <c r="J186"/>
  <c r="BK167"/>
  <c r="BK143"/>
  <c i="16" r="J138"/>
  <c r="BK150"/>
  <c r="BK136"/>
  <c r="BK141"/>
  <c r="J148"/>
  <c r="BK135"/>
  <c i="17" r="J191"/>
  <c r="J169"/>
  <c r="J158"/>
  <c r="BK138"/>
  <c r="BK165"/>
  <c r="J178"/>
  <c r="J137"/>
  <c r="J171"/>
  <c r="J144"/>
  <c r="J170"/>
  <c r="J165"/>
  <c r="BK154"/>
  <c r="BK144"/>
  <c r="J161"/>
  <c r="J145"/>
  <c i="18" r="BK175"/>
  <c r="BK163"/>
  <c r="J138"/>
  <c r="BK172"/>
  <c r="BK147"/>
  <c r="BK169"/>
  <c r="J180"/>
  <c r="BK157"/>
  <c r="J146"/>
  <c r="J177"/>
  <c r="J159"/>
  <c r="BK138"/>
  <c r="J150"/>
  <c r="J135"/>
  <c i="19" r="J160"/>
  <c r="J157"/>
  <c r="J178"/>
  <c r="BK136"/>
  <c r="BK166"/>
  <c r="J141"/>
  <c r="BK174"/>
  <c r="BK177"/>
  <c r="J162"/>
  <c r="BK169"/>
  <c r="J144"/>
  <c i="20" r="BK148"/>
  <c r="J161"/>
  <c r="BK177"/>
  <c r="BK160"/>
  <c r="BK136"/>
  <c r="J148"/>
  <c r="J136"/>
  <c r="BK144"/>
  <c r="J171"/>
  <c r="BK156"/>
  <c i="21" r="J185"/>
  <c r="J164"/>
  <c r="BK179"/>
  <c r="BK151"/>
  <c r="J134"/>
  <c r="J150"/>
  <c r="J176"/>
  <c r="BK144"/>
  <c r="BK164"/>
  <c r="J180"/>
  <c r="J168"/>
  <c r="J183"/>
  <c r="BK163"/>
  <c r="BK143"/>
  <c i="22" r="BK172"/>
  <c r="J165"/>
  <c r="BK140"/>
  <c r="J180"/>
  <c r="J152"/>
  <c r="J177"/>
  <c r="BK160"/>
  <c r="BK142"/>
  <c r="BK182"/>
  <c r="BK159"/>
  <c r="BK178"/>
  <c r="J162"/>
  <c r="BK141"/>
  <c i="23" r="BK149"/>
  <c r="J147"/>
  <c r="BK142"/>
  <c r="J148"/>
  <c r="BK136"/>
  <c i="24" r="F39"/>
  <c i="1" r="BB121"/>
  <c i="25" r="BK155"/>
  <c r="BK183"/>
  <c r="BK163"/>
  <c r="BK170"/>
  <c r="BK157"/>
  <c r="BK137"/>
  <c r="J168"/>
  <c r="J182"/>
  <c r="J163"/>
  <c r="J139"/>
  <c i="26" r="BK160"/>
  <c r="BK162"/>
  <c r="BK164"/>
  <c r="BK139"/>
  <c r="BK146"/>
  <c r="J148"/>
  <c r="J138"/>
  <c r="J140"/>
  <c i="27" r="BK192"/>
  <c r="BK181"/>
  <c r="J153"/>
  <c r="BK185"/>
  <c r="J164"/>
  <c r="J148"/>
  <c r="BK199"/>
  <c r="BK176"/>
  <c r="BK149"/>
  <c r="J181"/>
  <c r="BK156"/>
  <c r="J192"/>
  <c r="J176"/>
  <c r="BK147"/>
  <c r="J182"/>
  <c r="J160"/>
  <c r="J143"/>
  <c i="28" r="F40"/>
  <c i="1" r="BC125"/>
  <c i="29" r="BK171"/>
  <c r="BK180"/>
  <c r="J147"/>
  <c r="BK168"/>
  <c r="BK144"/>
  <c r="J174"/>
  <c r="BK148"/>
  <c r="J136"/>
  <c r="J179"/>
  <c r="J176"/>
  <c r="BK159"/>
  <c r="J157"/>
  <c i="30" r="BK175"/>
  <c r="BK153"/>
  <c r="BK178"/>
  <c r="J159"/>
  <c r="J175"/>
  <c r="BK144"/>
  <c r="J173"/>
  <c r="BK149"/>
  <c r="J174"/>
  <c r="BK147"/>
  <c r="J134"/>
  <c r="BK168"/>
  <c r="J135"/>
  <c i="31" r="BK139"/>
  <c r="J134"/>
  <c r="J152"/>
  <c r="J145"/>
  <c r="J137"/>
  <c r="J136"/>
  <c i="32" r="J172"/>
  <c r="BK159"/>
  <c r="BK148"/>
  <c r="BK177"/>
  <c r="BK155"/>
  <c r="J185"/>
  <c r="J137"/>
  <c r="J180"/>
  <c r="BK150"/>
  <c r="J136"/>
  <c r="BK172"/>
  <c r="BK140"/>
  <c r="BK145"/>
  <c r="J161"/>
  <c r="BK137"/>
  <c i="33" r="J172"/>
  <c r="J139"/>
  <c r="J138"/>
  <c r="J165"/>
  <c r="BK143"/>
  <c r="BK164"/>
  <c r="J146"/>
  <c r="J166"/>
  <c r="J163"/>
  <c r="BK169"/>
  <c r="BK150"/>
  <c i="34" r="J172"/>
  <c r="BK163"/>
  <c r="BK136"/>
  <c r="J136"/>
  <c r="BK161"/>
  <c r="J169"/>
  <c r="J141"/>
  <c r="BK167"/>
  <c r="BK137"/>
  <c r="J154"/>
  <c i="35" r="J176"/>
  <c r="BK146"/>
  <c r="BK165"/>
  <c r="BK137"/>
  <c r="J168"/>
  <c r="J169"/>
  <c r="BK149"/>
  <c r="BK166"/>
  <c r="J137"/>
  <c r="BK169"/>
  <c r="J151"/>
  <c i="36" r="J233"/>
  <c r="J224"/>
  <c r="J204"/>
  <c r="J183"/>
  <c r="BK152"/>
  <c r="J237"/>
  <c r="BK216"/>
  <c r="J177"/>
  <c r="BK161"/>
  <c r="J146"/>
  <c r="J222"/>
  <c r="J202"/>
  <c r="BK179"/>
  <c r="J158"/>
  <c r="J132"/>
  <c r="BK230"/>
  <c r="BK215"/>
  <c r="BK185"/>
  <c r="J165"/>
  <c r="BK148"/>
  <c r="J133"/>
  <c r="J207"/>
  <c r="BK195"/>
  <c r="J176"/>
  <c r="BK158"/>
  <c r="BK130"/>
  <c r="J206"/>
  <c r="J184"/>
  <c r="J154"/>
  <c r="BK136"/>
  <c i="37" r="BK220"/>
  <c r="BK197"/>
  <c r="J181"/>
  <c r="BK161"/>
  <c r="J147"/>
  <c r="J227"/>
  <c r="BK208"/>
  <c r="J196"/>
  <c r="BK177"/>
  <c r="J156"/>
  <c r="J133"/>
  <c r="J222"/>
  <c r="J206"/>
  <c r="BK188"/>
  <c r="J175"/>
  <c r="J165"/>
  <c r="J140"/>
  <c r="J233"/>
  <c r="BK213"/>
  <c r="BK193"/>
  <c r="BK173"/>
  <c r="J159"/>
  <c r="BK132"/>
  <c r="J234"/>
  <c r="BK215"/>
  <c r="BK199"/>
  <c r="BK183"/>
  <c r="J166"/>
  <c r="J145"/>
  <c r="BK229"/>
  <c r="J218"/>
  <c r="BK190"/>
  <c r="BK175"/>
  <c r="BK151"/>
  <c r="BK140"/>
  <c i="38" r="BK158"/>
  <c r="BK140"/>
  <c r="J158"/>
  <c r="J151"/>
  <c r="BK153"/>
  <c r="BK137"/>
  <c r="J149"/>
  <c r="J145"/>
  <c r="J155"/>
  <c r="J137"/>
  <c r="J147"/>
  <c r="BK133"/>
  <c r="J129"/>
  <c i="39" r="BK274"/>
  <c r="BK259"/>
  <c r="BK251"/>
  <c r="J231"/>
  <c r="BK216"/>
  <c r="BK200"/>
  <c r="J168"/>
  <c r="BK145"/>
  <c r="BK265"/>
  <c r="BK233"/>
  <c r="J215"/>
  <c r="BK193"/>
  <c r="J167"/>
  <c r="BK136"/>
  <c r="J266"/>
  <c r="BK241"/>
  <c r="J221"/>
  <c r="BK198"/>
  <c r="BK159"/>
  <c r="J270"/>
  <c r="BK242"/>
  <c r="J233"/>
  <c r="J188"/>
  <c r="BK171"/>
  <c r="J147"/>
  <c r="BK269"/>
  <c r="BK234"/>
  <c r="J207"/>
  <c r="J152"/>
  <c r="J275"/>
  <c r="J226"/>
  <c r="BK206"/>
  <c r="J173"/>
  <c r="BK165"/>
  <c r="J143"/>
  <c i="40" r="BK140"/>
  <c r="J172"/>
  <c r="BK177"/>
  <c r="BK159"/>
  <c r="BK150"/>
  <c r="J174"/>
  <c r="J156"/>
  <c r="BK147"/>
  <c r="J171"/>
  <c r="J145"/>
  <c i="41" r="J168"/>
  <c r="J184"/>
  <c r="J160"/>
  <c r="J178"/>
  <c r="J157"/>
  <c r="BK184"/>
  <c r="BK148"/>
  <c r="J142"/>
  <c r="BK157"/>
  <c r="J174"/>
  <c r="BK137"/>
  <c i="42" r="BK153"/>
  <c r="J183"/>
  <c r="J173"/>
  <c r="BK156"/>
  <c r="BK148"/>
  <c r="BK143"/>
  <c r="J182"/>
  <c r="BK146"/>
  <c r="J147"/>
  <c i="43" r="J161"/>
  <c r="BK139"/>
  <c r="BK170"/>
  <c r="J166"/>
  <c r="BK147"/>
  <c r="BK154"/>
  <c r="BK158"/>
  <c r="BK138"/>
  <c r="J168"/>
  <c i="44" r="J155"/>
  <c i="45" r="BK159"/>
  <c i="47" r="BK133"/>
  <c r="BK125"/>
  <c r="BK135"/>
  <c i="48" r="BK180"/>
  <c r="BK162"/>
  <c r="BK149"/>
  <c r="BK157"/>
  <c r="J181"/>
  <c r="J164"/>
  <c r="J141"/>
  <c i="79" r="J164"/>
  <c r="BK142"/>
  <c r="BK278"/>
  <c r="BK265"/>
  <c r="J176"/>
  <c r="J159"/>
  <c r="J240"/>
  <c r="J225"/>
  <c r="BK202"/>
  <c i="80" r="J183"/>
  <c r="J171"/>
  <c r="J156"/>
  <c r="BK143"/>
  <c r="J264"/>
  <c r="J216"/>
  <c r="BK193"/>
  <c r="J170"/>
  <c r="J152"/>
  <c r="J138"/>
  <c r="BK251"/>
  <c r="J233"/>
  <c r="BK214"/>
  <c r="J191"/>
  <c r="J175"/>
  <c r="J144"/>
  <c r="BK134"/>
  <c r="J256"/>
  <c r="BK235"/>
  <c r="J223"/>
  <c r="J201"/>
  <c r="BK173"/>
  <c r="BK144"/>
  <c i="81" r="BK279"/>
  <c r="J268"/>
  <c r="BK244"/>
  <c r="BK216"/>
  <c r="BK199"/>
  <c r="J177"/>
  <c r="J157"/>
  <c r="BK140"/>
  <c r="BK264"/>
  <c r="BK247"/>
  <c r="J220"/>
  <c r="J174"/>
  <c r="J161"/>
  <c r="BK241"/>
  <c r="J231"/>
  <c r="BK198"/>
  <c r="BK179"/>
  <c r="BK149"/>
  <c r="J271"/>
  <c r="BK257"/>
  <c r="BK234"/>
  <c r="J216"/>
  <c r="J191"/>
  <c r="BK174"/>
  <c r="BK159"/>
  <c r="J146"/>
  <c r="J279"/>
  <c r="J264"/>
  <c r="BK249"/>
  <c r="J230"/>
  <c r="J205"/>
  <c r="BK175"/>
  <c r="BK153"/>
  <c r="BK143"/>
  <c r="J278"/>
  <c r="J263"/>
  <c r="J250"/>
  <c r="BK235"/>
  <c r="BK220"/>
  <c r="BK203"/>
  <c r="BK180"/>
  <c r="J159"/>
  <c r="J140"/>
  <c i="4" r="J269"/>
  <c i="13" r="J197"/>
  <c r="J166"/>
  <c r="J144"/>
  <c r="BK215"/>
  <c r="J186"/>
  <c r="J169"/>
  <c r="BK151"/>
  <c r="J136"/>
  <c i="14" r="J295"/>
  <c r="J274"/>
  <c r="J253"/>
  <c r="J222"/>
  <c r="BK201"/>
  <c r="J286"/>
  <c r="J258"/>
  <c r="BK243"/>
  <c r="J197"/>
  <c r="J285"/>
  <c r="J268"/>
  <c r="BK253"/>
  <c r="J224"/>
  <c r="BK205"/>
  <c r="J184"/>
  <c r="BK294"/>
  <c r="J250"/>
  <c r="BK234"/>
  <c r="BK261"/>
  <c r="J234"/>
  <c r="BK189"/>
  <c r="J171"/>
  <c r="BK152"/>
  <c r="BK135"/>
  <c r="J292"/>
  <c r="BK278"/>
  <c r="J252"/>
  <c r="BK239"/>
  <c r="BK221"/>
  <c r="J198"/>
  <c r="J172"/>
  <c r="J149"/>
  <c r="J138"/>
  <c r="BK215"/>
  <c r="BK187"/>
  <c r="J169"/>
  <c r="J150"/>
  <c r="J140"/>
  <c i="15" r="J183"/>
  <c r="BK155"/>
  <c r="J190"/>
  <c r="BK148"/>
  <c r="J165"/>
  <c r="BK196"/>
  <c r="BK198"/>
  <c r="BK185"/>
  <c r="J172"/>
  <c r="J148"/>
  <c r="J178"/>
  <c r="J142"/>
  <c r="BK174"/>
  <c r="J147"/>
  <c r="BK197"/>
  <c r="J164"/>
  <c r="J138"/>
  <c i="16" r="BK143"/>
  <c r="J139"/>
  <c r="J149"/>
  <c r="J150"/>
  <c r="BK146"/>
  <c r="J133"/>
  <c r="BK133"/>
  <c i="17" r="J173"/>
  <c r="J159"/>
  <c r="J182"/>
  <c r="BK155"/>
  <c r="J177"/>
  <c r="BK191"/>
  <c r="BK173"/>
  <c r="J151"/>
  <c r="J181"/>
  <c r="J176"/>
  <c r="J153"/>
  <c r="J143"/>
  <c r="BK164"/>
  <c r="J147"/>
  <c i="18" r="BK184"/>
  <c r="BK152"/>
  <c r="J182"/>
  <c r="J161"/>
  <c r="J181"/>
  <c r="BK159"/>
  <c r="J176"/>
  <c r="BK154"/>
  <c r="J154"/>
  <c r="J164"/>
  <c r="J172"/>
  <c r="BK144"/>
  <c r="BK151"/>
  <c i="19" r="BK181"/>
  <c r="BK150"/>
  <c r="J152"/>
  <c r="BK158"/>
  <c r="BK167"/>
  <c r="BK172"/>
  <c r="J149"/>
  <c r="J177"/>
  <c r="J172"/>
  <c r="J148"/>
  <c r="J168"/>
  <c r="J143"/>
  <c i="20" r="BK163"/>
  <c r="J165"/>
  <c r="J137"/>
  <c r="J155"/>
  <c r="J142"/>
  <c r="J164"/>
  <c r="BK179"/>
  <c r="J170"/>
  <c r="BK153"/>
  <c r="J163"/>
  <c r="J147"/>
  <c i="21" r="BK183"/>
  <c r="J160"/>
  <c r="BK175"/>
  <c r="J152"/>
  <c r="BK137"/>
  <c r="J154"/>
  <c r="J136"/>
  <c r="J173"/>
  <c r="J138"/>
  <c r="J145"/>
  <c r="BK170"/>
  <c r="BK138"/>
  <c r="BK177"/>
  <c r="BK158"/>
  <c r="J137"/>
  <c i="22" r="BK180"/>
  <c r="J192"/>
  <c r="J164"/>
  <c r="J137"/>
  <c r="BK176"/>
  <c r="BK150"/>
  <c r="BK175"/>
  <c r="BK156"/>
  <c r="J140"/>
  <c r="J179"/>
  <c r="BK151"/>
  <c r="J186"/>
  <c r="BK165"/>
  <c r="BK155"/>
  <c r="J147"/>
  <c i="23" r="BK148"/>
  <c r="J153"/>
  <c r="BK150"/>
  <c r="BK141"/>
  <c r="BK152"/>
  <c i="24" r="J129"/>
  <c i="25" r="BK166"/>
  <c r="BK150"/>
  <c r="J138"/>
  <c r="J181"/>
  <c r="BK148"/>
  <c r="BK181"/>
  <c r="BK185"/>
  <c r="BK161"/>
  <c r="BK145"/>
  <c r="BK171"/>
  <c r="J155"/>
  <c r="J171"/>
  <c r="J157"/>
  <c r="BK141"/>
  <c i="26" r="BK161"/>
  <c r="BK148"/>
  <c r="J153"/>
  <c r="J160"/>
  <c r="J136"/>
  <c r="J161"/>
  <c r="J146"/>
  <c r="J144"/>
  <c i="27" r="J198"/>
  <c r="BK183"/>
  <c r="BK158"/>
  <c r="BK143"/>
  <c r="BK179"/>
  <c r="J154"/>
  <c r="J146"/>
  <c r="J185"/>
  <c r="BK164"/>
  <c r="J183"/>
  <c r="BK160"/>
  <c r="J199"/>
  <c r="J178"/>
  <c r="J173"/>
  <c r="J136"/>
  <c r="J169"/>
  <c r="BK150"/>
  <c i="28" r="J129"/>
  <c i="29" r="BK187"/>
  <c r="BK177"/>
  <c r="BK138"/>
  <c r="J164"/>
  <c r="J144"/>
  <c r="J161"/>
  <c r="BK141"/>
  <c r="J160"/>
  <c r="BK139"/>
  <c r="BK179"/>
  <c r="BK153"/>
  <c r="J169"/>
  <c r="J141"/>
  <c r="J175"/>
  <c r="J154"/>
  <c r="BK155"/>
  <c r="BK135"/>
  <c i="30" r="J172"/>
  <c r="J154"/>
  <c r="J138"/>
  <c r="BK152"/>
  <c r="J168"/>
  <c r="BK174"/>
  <c r="BK135"/>
  <c r="J161"/>
  <c r="BK138"/>
  <c r="BK159"/>
  <c r="J171"/>
  <c r="BK165"/>
  <c i="31" r="J146"/>
  <c r="BK148"/>
  <c r="BK133"/>
  <c r="BK143"/>
  <c r="J144"/>
  <c r="J154"/>
  <c i="32" r="J177"/>
  <c r="BK161"/>
  <c r="J151"/>
  <c r="BK180"/>
  <c r="J157"/>
  <c r="J169"/>
  <c r="BK136"/>
  <c r="J176"/>
  <c r="J141"/>
  <c r="BK160"/>
  <c r="J135"/>
  <c r="J139"/>
  <c r="J162"/>
  <c i="33" r="BK158"/>
  <c r="BK137"/>
  <c r="BK162"/>
  <c r="J170"/>
  <c r="J144"/>
  <c r="BK166"/>
  <c r="J137"/>
  <c r="BK163"/>
  <c r="J154"/>
  <c r="BK174"/>
  <c r="BK149"/>
  <c i="34" r="BK174"/>
  <c r="BK155"/>
  <c r="J144"/>
  <c r="BK166"/>
  <c r="J149"/>
  <c r="J162"/>
  <c r="BK140"/>
  <c r="BK169"/>
  <c r="BK154"/>
  <c r="J171"/>
  <c r="J151"/>
  <c i="35" r="BK159"/>
  <c r="J149"/>
  <c r="BK178"/>
  <c r="J179"/>
  <c r="J161"/>
  <c r="J165"/>
  <c r="BK138"/>
  <c r="BK157"/>
  <c r="J138"/>
  <c r="J170"/>
  <c r="J147"/>
  <c i="36" r="BK231"/>
  <c r="J211"/>
  <c r="J196"/>
  <c r="J182"/>
  <c r="BK149"/>
  <c r="J129"/>
  <c r="J212"/>
  <c r="J178"/>
  <c r="BK164"/>
  <c r="BK151"/>
  <c r="BK237"/>
  <c r="J219"/>
  <c r="BK205"/>
  <c r="BK163"/>
  <c r="J139"/>
  <c r="BK232"/>
  <c r="J197"/>
  <c r="J173"/>
  <c r="J155"/>
  <c r="BK135"/>
  <c r="J210"/>
  <c r="J194"/>
  <c r="J172"/>
  <c r="BK155"/>
  <c r="J128"/>
  <c r="BK209"/>
  <c r="BK186"/>
  <c r="BK159"/>
  <c r="J144"/>
  <c i="39" r="J210"/>
  <c r="BK173"/>
  <c r="BK146"/>
  <c r="J274"/>
  <c r="J264"/>
  <c r="BK222"/>
  <c r="BK189"/>
  <c r="J159"/>
  <c r="BK283"/>
  <c r="BK264"/>
  <c r="J243"/>
  <c r="BK224"/>
  <c r="J205"/>
  <c r="BK174"/>
  <c r="J262"/>
  <c r="BK235"/>
  <c r="BK196"/>
  <c r="J180"/>
  <c r="J153"/>
  <c r="J137"/>
  <c r="J260"/>
  <c r="J224"/>
  <c r="BK202"/>
  <c r="BK168"/>
  <c r="BK141"/>
  <c r="J245"/>
  <c r="BK213"/>
  <c r="BK188"/>
  <c r="BK167"/>
  <c r="J144"/>
  <c i="40" r="BK145"/>
  <c r="J138"/>
  <c r="BK139"/>
  <c r="BK142"/>
  <c r="BK158"/>
  <c r="J170"/>
  <c r="BK138"/>
  <c r="BK136"/>
  <c r="BK154"/>
  <c i="41" r="J167"/>
  <c r="BK142"/>
  <c r="J175"/>
  <c r="BK156"/>
  <c r="BK181"/>
  <c r="BK141"/>
  <c r="J138"/>
  <c r="J153"/>
  <c r="J149"/>
  <c i="42" r="J164"/>
  <c r="BK184"/>
  <c r="J161"/>
  <c r="BK185"/>
  <c r="BK159"/>
  <c r="BK163"/>
  <c r="J170"/>
  <c r="BK174"/>
  <c r="J156"/>
  <c r="BK182"/>
  <c i="43" r="J173"/>
  <c r="J146"/>
  <c r="BK171"/>
  <c r="J162"/>
  <c r="J152"/>
  <c r="J160"/>
  <c r="J139"/>
  <c r="J144"/>
  <c r="J148"/>
  <c r="J137"/>
  <c i="44" r="J154"/>
  <c r="J144"/>
  <c r="BK159"/>
  <c r="J140"/>
  <c r="J162"/>
  <c r="BK139"/>
  <c r="BK163"/>
  <c r="BK140"/>
  <c r="BK153"/>
  <c r="BK136"/>
  <c r="J128"/>
  <c r="J165"/>
  <c r="BK157"/>
  <c r="BK145"/>
  <c r="J130"/>
  <c i="45" r="J208"/>
  <c r="BK202"/>
  <c r="J191"/>
  <c r="BK174"/>
  <c r="J165"/>
  <c r="BK148"/>
  <c r="J211"/>
  <c r="J186"/>
  <c r="BK167"/>
  <c r="BK146"/>
  <c r="BK213"/>
  <c r="BK198"/>
  <c r="BK180"/>
  <c r="J169"/>
  <c r="BK129"/>
  <c r="BK205"/>
  <c r="BK197"/>
  <c r="BK181"/>
  <c r="J170"/>
  <c r="BK157"/>
  <c r="J168"/>
  <c r="BK150"/>
  <c r="BK131"/>
  <c r="BK192"/>
  <c r="BK177"/>
  <c r="J146"/>
  <c r="BK190"/>
  <c r="BK168"/>
  <c r="J152"/>
  <c r="J129"/>
  <c i="46" r="J140"/>
  <c r="J159"/>
  <c r="BK159"/>
  <c r="BK141"/>
  <c r="BK147"/>
  <c r="J151"/>
  <c r="BK135"/>
  <c r="J125"/>
  <c r="BK146"/>
  <c r="BK158"/>
  <c r="BK140"/>
  <c i="48" r="J147"/>
  <c r="J162"/>
  <c r="J134"/>
  <c r="BK165"/>
  <c r="BK131"/>
  <c r="J151"/>
  <c i="49" r="J171"/>
  <c r="BK158"/>
  <c r="BK177"/>
  <c r="J174"/>
  <c r="J147"/>
  <c r="J167"/>
  <c r="BK179"/>
  <c r="J139"/>
  <c r="J151"/>
  <c r="BK129"/>
  <c r="J166"/>
  <c r="BK166"/>
  <c r="J145"/>
  <c r="J130"/>
  <c i="50" r="J165"/>
  <c r="J151"/>
  <c r="BK162"/>
  <c r="J135"/>
  <c r="J139"/>
  <c r="J152"/>
  <c r="BK151"/>
  <c i="51" r="BK176"/>
  <c r="J149"/>
  <c r="J180"/>
  <c r="BK150"/>
  <c r="J176"/>
  <c r="BK145"/>
  <c r="BK136"/>
  <c r="J160"/>
  <c r="BK137"/>
  <c r="BK168"/>
  <c r="BK175"/>
  <c r="BK152"/>
  <c r="J173"/>
  <c r="BK155"/>
  <c i="52" r="BK193"/>
  <c r="BK172"/>
  <c r="J150"/>
  <c r="BK192"/>
  <c r="BK176"/>
  <c r="J162"/>
  <c r="J156"/>
  <c r="J137"/>
  <c r="BK154"/>
  <c r="BK137"/>
  <c r="BK186"/>
  <c r="BK173"/>
  <c r="J152"/>
  <c r="BK185"/>
  <c r="J168"/>
  <c r="J146"/>
  <c i="53" r="BK188"/>
  <c r="J159"/>
  <c r="J188"/>
  <c r="J162"/>
  <c r="J197"/>
  <c r="BK152"/>
  <c r="BK140"/>
  <c r="BK167"/>
  <c r="BK142"/>
  <c r="J177"/>
  <c r="BK195"/>
  <c r="J183"/>
  <c r="J141"/>
  <c r="J178"/>
  <c r="J190"/>
  <c r="BK172"/>
  <c r="J138"/>
  <c i="54" r="BK176"/>
  <c r="J188"/>
  <c r="BK156"/>
  <c r="BK189"/>
  <c r="BK148"/>
  <c r="J183"/>
  <c r="BK158"/>
  <c r="J185"/>
  <c r="J149"/>
  <c r="J189"/>
  <c r="J174"/>
  <c r="J137"/>
  <c r="J173"/>
  <c r="BK145"/>
  <c r="BK135"/>
  <c r="J159"/>
  <c i="55" r="J168"/>
  <c r="BK155"/>
  <c r="J179"/>
  <c r="BK149"/>
  <c r="J135"/>
  <c r="BK154"/>
  <c r="BK183"/>
  <c r="J170"/>
  <c r="BK161"/>
  <c r="BK162"/>
  <c r="BK180"/>
  <c r="BK170"/>
  <c r="BK147"/>
  <c i="56" r="J180"/>
  <c r="J152"/>
  <c r="BK183"/>
  <c r="BK154"/>
  <c r="BK181"/>
  <c r="J164"/>
  <c r="BK155"/>
  <c r="BK139"/>
  <c r="J159"/>
  <c r="J172"/>
  <c r="BK141"/>
  <c r="J173"/>
  <c r="J146"/>
  <c i="57" r="BK158"/>
  <c r="BK163"/>
  <c r="BK138"/>
  <c r="J162"/>
  <c r="J140"/>
  <c r="BK141"/>
  <c r="BK154"/>
  <c r="J161"/>
  <c r="BK152"/>
  <c r="BK137"/>
  <c i="58" r="J257"/>
  <c r="J224"/>
  <c r="J199"/>
  <c r="J159"/>
  <c r="J135"/>
  <c r="BK237"/>
  <c r="BK222"/>
  <c r="J201"/>
  <c r="J180"/>
  <c r="BK154"/>
  <c r="BK133"/>
  <c r="J245"/>
  <c r="J223"/>
  <c r="J191"/>
  <c r="J167"/>
  <c r="J134"/>
  <c r="J264"/>
  <c r="J250"/>
  <c r="J198"/>
  <c r="J162"/>
  <c r="BK145"/>
  <c r="BK134"/>
  <c r="J251"/>
  <c r="BK231"/>
  <c r="J213"/>
  <c r="J176"/>
  <c r="BK159"/>
  <c r="J140"/>
  <c r="BK241"/>
  <c r="BK218"/>
  <c r="J207"/>
  <c i="78" r="J212"/>
  <c r="BK141"/>
  <c r="J267"/>
  <c i="79" r="BK167"/>
  <c r="BK136"/>
  <c i="80" r="BK244"/>
  <c r="BK228"/>
  <c r="J210"/>
  <c r="BK185"/>
  <c r="J166"/>
  <c r="BK133"/>
  <c r="BK256"/>
  <c r="J249"/>
  <c r="J219"/>
  <c r="BK168"/>
  <c r="J145"/>
  <c r="BK260"/>
  <c r="BK239"/>
  <c r="BK224"/>
  <c r="J202"/>
  <c r="J184"/>
  <c r="BK180"/>
  <c r="J165"/>
  <c r="J150"/>
  <c r="BK254"/>
  <c r="J218"/>
  <c r="J197"/>
  <c r="J176"/>
  <c r="BK151"/>
  <c r="J133"/>
  <c r="BK248"/>
  <c r="BK229"/>
  <c r="J208"/>
  <c r="J185"/>
  <c r="BK161"/>
  <c r="J142"/>
  <c r="BK258"/>
  <c r="J238"/>
  <c r="J224"/>
  <c r="BK198"/>
  <c r="BK175"/>
  <c r="BK146"/>
  <c i="81" r="J277"/>
  <c r="BK265"/>
  <c r="J245"/>
  <c r="J215"/>
  <c r="J197"/>
  <c r="BK173"/>
  <c r="J153"/>
  <c r="BK136"/>
  <c r="J261"/>
  <c r="J238"/>
  <c r="J211"/>
  <c r="J169"/>
  <c r="J152"/>
  <c r="BK237"/>
  <c r="BK213"/>
  <c r="BK187"/>
  <c r="BK166"/>
  <c r="BK132"/>
  <c r="BK260"/>
  <c r="J235"/>
  <c r="BK218"/>
  <c r="J196"/>
  <c r="J181"/>
  <c r="BK163"/>
  <c r="BK152"/>
  <c r="J136"/>
  <c r="BK277"/>
  <c r="J262"/>
  <c r="J244"/>
  <c r="J229"/>
  <c r="BK195"/>
  <c r="BK177"/>
  <c r="J163"/>
  <c r="J148"/>
  <c r="J134"/>
  <c r="BK267"/>
  <c r="J252"/>
  <c r="J243"/>
  <c r="BK217"/>
  <c r="BK182"/>
  <c r="BK154"/>
  <c r="BK133"/>
  <c i="3" r="BK141"/>
  <c r="BK179"/>
  <c r="BK155"/>
  <c r="BK134"/>
  <c r="J189"/>
  <c r="BK176"/>
  <c r="BK162"/>
  <c r="BK206"/>
  <c r="BK183"/>
  <c i="4" r="BK288"/>
  <c r="BK284"/>
  <c r="BK280"/>
  <c r="J277"/>
  <c r="J276"/>
  <c r="BK274"/>
  <c r="J272"/>
  <c r="BK267"/>
  <c r="BK259"/>
  <c r="J258"/>
  <c r="J253"/>
  <c r="J251"/>
  <c r="BK248"/>
  <c r="J246"/>
  <c r="J245"/>
  <c r="BK244"/>
  <c r="BK243"/>
  <c r="BK235"/>
  <c r="J231"/>
  <c r="BK226"/>
  <c r="BK212"/>
  <c r="BK187"/>
  <c r="J148"/>
  <c r="J266"/>
  <c r="BK253"/>
  <c r="BK245"/>
  <c r="J208"/>
  <c r="BK189"/>
  <c r="BK177"/>
  <c r="BK164"/>
  <c r="J290"/>
  <c r="BK276"/>
  <c r="BK266"/>
  <c r="J259"/>
  <c r="J238"/>
  <c r="J225"/>
  <c r="BK220"/>
  <c r="J207"/>
  <c r="J202"/>
  <c r="J186"/>
  <c r="J175"/>
  <c r="J165"/>
  <c r="BK152"/>
  <c r="J134"/>
  <c r="J242"/>
  <c r="J226"/>
  <c r="J197"/>
  <c r="J176"/>
  <c r="BK161"/>
  <c r="BK135"/>
  <c r="BK278"/>
  <c r="J261"/>
  <c r="J247"/>
  <c r="BK236"/>
  <c r="BK229"/>
  <c r="BK216"/>
  <c r="BK207"/>
  <c r="J182"/>
  <c r="BK160"/>
  <c r="BK149"/>
  <c r="J284"/>
  <c r="BK277"/>
  <c r="J263"/>
  <c r="BK242"/>
  <c r="BK214"/>
  <c r="BK195"/>
  <c r="BK181"/>
  <c r="BK175"/>
  <c r="BK153"/>
  <c r="J233"/>
  <c r="BK206"/>
  <c r="BK176"/>
  <c r="BK154"/>
  <c r="BK136"/>
  <c i="5" r="BK182"/>
  <c r="J170"/>
  <c r="BK149"/>
  <c r="J138"/>
  <c r="BK181"/>
  <c r="J174"/>
  <c r="BK169"/>
  <c r="BK154"/>
  <c r="J143"/>
  <c r="BK192"/>
  <c r="J181"/>
  <c r="J169"/>
  <c r="J144"/>
  <c r="J142"/>
  <c r="BK175"/>
  <c r="J150"/>
  <c r="BK138"/>
  <c r="BK173"/>
  <c r="J152"/>
  <c r="J146"/>
  <c i="6" r="BK168"/>
  <c r="J153"/>
  <c r="J193"/>
  <c r="J185"/>
  <c r="J169"/>
  <c r="BK137"/>
  <c r="BK178"/>
  <c r="J144"/>
  <c r="BK189"/>
  <c r="BK166"/>
  <c r="BK200"/>
  <c r="BK172"/>
  <c r="J158"/>
  <c r="J146"/>
  <c r="J179"/>
  <c r="J161"/>
  <c r="BK142"/>
  <c r="BK196"/>
  <c r="BK183"/>
  <c r="BK157"/>
  <c r="J145"/>
  <c i="7" r="BK169"/>
  <c r="J193"/>
  <c r="BK161"/>
  <c r="J144"/>
  <c r="BK173"/>
  <c r="BK160"/>
  <c r="BK143"/>
  <c r="J180"/>
  <c r="J143"/>
  <c r="J177"/>
  <c r="J187"/>
  <c r="J170"/>
  <c r="J183"/>
  <c r="BK170"/>
  <c r="BK153"/>
  <c r="J168"/>
  <c r="J155"/>
  <c i="8" r="J181"/>
  <c r="J164"/>
  <c r="J145"/>
  <c r="J189"/>
  <c r="BK154"/>
  <c r="J188"/>
  <c r="J175"/>
  <c r="J163"/>
  <c r="J154"/>
  <c r="J141"/>
  <c r="BK183"/>
  <c r="BK171"/>
  <c r="J150"/>
  <c r="J138"/>
  <c r="BK176"/>
  <c r="BK167"/>
  <c r="J142"/>
  <c i="9" r="J148"/>
  <c r="BK196"/>
  <c r="J177"/>
  <c r="BK145"/>
  <c r="BK173"/>
  <c r="BK142"/>
  <c r="BK174"/>
  <c r="J140"/>
  <c r="BK168"/>
  <c r="BK141"/>
  <c r="J188"/>
  <c r="J174"/>
  <c r="J156"/>
  <c r="J143"/>
  <c r="BK161"/>
  <c r="BK153"/>
  <c r="BK186"/>
  <c r="BK152"/>
  <c i="10" r="J159"/>
  <c r="BK136"/>
  <c r="BK162"/>
  <c r="J146"/>
  <c r="J154"/>
  <c r="J169"/>
  <c r="J157"/>
  <c r="J144"/>
  <c r="BK132"/>
  <c r="BK158"/>
  <c r="J135"/>
  <c r="J127"/>
  <c r="BK159"/>
  <c r="BK138"/>
  <c i="11" r="J184"/>
  <c r="BK152"/>
  <c r="BK135"/>
  <c r="BK190"/>
  <c r="BK169"/>
  <c r="BK145"/>
  <c r="BK192"/>
  <c r="BK153"/>
  <c r="J197"/>
  <c r="J167"/>
  <c r="J202"/>
  <c r="BK176"/>
  <c r="J156"/>
  <c r="BK205"/>
  <c r="J188"/>
  <c r="J174"/>
  <c r="J136"/>
  <c r="J195"/>
  <c r="BK165"/>
  <c r="BK144"/>
  <c r="J129"/>
  <c r="J162"/>
  <c r="BK127"/>
  <c i="12" r="BK139"/>
  <c r="J158"/>
  <c r="J140"/>
  <c r="J160"/>
  <c r="J146"/>
  <c r="J162"/>
  <c r="J139"/>
  <c r="BK126"/>
  <c r="BK145"/>
  <c r="BK162"/>
  <c r="J143"/>
  <c r="BK151"/>
  <c i="13" r="J236"/>
  <c r="J222"/>
  <c r="BK204"/>
  <c r="J188"/>
  <c r="J174"/>
  <c r="J150"/>
  <c r="BK235"/>
  <c r="BK242"/>
  <c r="J217"/>
  <c r="BK196"/>
  <c r="J172"/>
  <c r="J149"/>
  <c r="J132"/>
  <c r="J232"/>
  <c r="J219"/>
  <c r="BK198"/>
  <c r="BK189"/>
  <c r="BK173"/>
  <c r="J156"/>
  <c r="J137"/>
  <c r="J224"/>
  <c r="BK210"/>
  <c r="BK188"/>
  <c r="BK163"/>
  <c r="BK141"/>
  <c r="BK239"/>
  <c r="BK224"/>
  <c r="J212"/>
  <c r="J170"/>
  <c r="BK138"/>
  <c r="BK195"/>
  <c r="J152"/>
  <c r="J139"/>
  <c i="14" r="BK299"/>
  <c r="BK285"/>
  <c r="J259"/>
  <c r="BK230"/>
  <c r="BK203"/>
  <c r="J298"/>
  <c r="J260"/>
  <c r="J237"/>
  <c r="BK196"/>
  <c r="J291"/>
  <c r="BK276"/>
  <c r="J249"/>
  <c r="J212"/>
  <c r="BK188"/>
  <c r="BK306"/>
  <c r="J281"/>
  <c r="BK248"/>
  <c r="J231"/>
  <c r="BK212"/>
  <c r="J185"/>
  <c r="BK171"/>
  <c r="J159"/>
  <c r="J147"/>
  <c r="J293"/>
  <c r="BK277"/>
  <c r="BK268"/>
  <c r="J256"/>
  <c r="BK206"/>
  <c r="J181"/>
  <c r="BK169"/>
  <c r="BK150"/>
  <c r="BK139"/>
  <c r="BK289"/>
  <c r="BK281"/>
  <c r="J255"/>
  <c r="BK241"/>
  <c r="BK226"/>
  <c r="J216"/>
  <c r="BK190"/>
  <c r="J160"/>
  <c r="J142"/>
  <c r="J239"/>
  <c r="J214"/>
  <c r="J186"/>
  <c r="BK167"/>
  <c r="BK146"/>
  <c r="J137"/>
  <c i="15" r="J168"/>
  <c r="J152"/>
  <c r="J189"/>
  <c r="BK199"/>
  <c r="J199"/>
  <c r="J169"/>
  <c r="BK183"/>
  <c r="BK164"/>
  <c r="BK138"/>
  <c r="J156"/>
  <c r="J181"/>
  <c r="BK150"/>
  <c r="J139"/>
  <c r="BK168"/>
  <c r="J153"/>
  <c r="BK136"/>
  <c i="16" r="J136"/>
  <c r="BK132"/>
  <c r="J152"/>
  <c r="BK140"/>
  <c r="BK139"/>
  <c r="J134"/>
  <c i="17" r="BK178"/>
  <c r="BK168"/>
  <c r="J142"/>
  <c r="J163"/>
  <c r="BK169"/>
  <c r="BK175"/>
  <c r="J155"/>
  <c r="BK182"/>
  <c r="BK177"/>
  <c r="BK158"/>
  <c r="BK141"/>
  <c r="J156"/>
  <c r="J141"/>
  <c i="18" r="J170"/>
  <c r="BK142"/>
  <c r="J184"/>
  <c r="J171"/>
  <c r="BK145"/>
  <c r="BK166"/>
  <c r="BK165"/>
  <c r="BK146"/>
  <c r="J173"/>
  <c r="BK168"/>
  <c r="J142"/>
  <c r="J147"/>
  <c i="19" r="BK152"/>
  <c r="J180"/>
  <c r="J139"/>
  <c r="BK138"/>
  <c r="BK154"/>
  <c r="BK178"/>
  <c r="BK137"/>
  <c r="J150"/>
  <c r="J164"/>
  <c r="J136"/>
  <c i="20" r="J140"/>
  <c r="J156"/>
  <c r="J179"/>
  <c r="J151"/>
  <c r="J139"/>
  <c r="BK157"/>
  <c r="BK173"/>
  <c r="J159"/>
  <c r="J173"/>
  <c r="J157"/>
  <c r="J143"/>
  <c i="21" r="J171"/>
  <c r="J182"/>
  <c r="J163"/>
  <c r="J141"/>
  <c r="BK178"/>
  <c r="J149"/>
  <c r="BK168"/>
  <c r="BK173"/>
  <c r="J178"/>
  <c r="J148"/>
  <c r="J169"/>
  <c r="BK146"/>
  <c i="22" r="BK183"/>
  <c r="J145"/>
  <c r="BK145"/>
  <c r="BK192"/>
  <c r="BK137"/>
  <c r="J172"/>
  <c r="J150"/>
  <c r="J191"/>
  <c r="BK166"/>
  <c r="BK138"/>
  <c r="J159"/>
  <c r="BK157"/>
  <c i="23" r="J133"/>
  <c r="BK138"/>
  <c r="J138"/>
  <c r="BK133"/>
  <c r="J141"/>
  <c i="24" r="F40"/>
  <c i="1" r="BC121"/>
  <c i="25" r="J165"/>
  <c r="BK140"/>
  <c r="BK178"/>
  <c r="J150"/>
  <c r="J185"/>
  <c r="BK165"/>
  <c r="BK173"/>
  <c r="BK164"/>
  <c r="J148"/>
  <c i="26" r="J163"/>
  <c r="BK166"/>
  <c r="J162"/>
  <c r="J137"/>
  <c r="BK145"/>
  <c r="J158"/>
  <c r="BK134"/>
  <c i="27" r="BK189"/>
  <c r="BK161"/>
  <c r="J147"/>
  <c r="J196"/>
  <c r="BK163"/>
  <c r="J144"/>
  <c r="J189"/>
  <c r="BK159"/>
  <c r="BK188"/>
  <c r="BK169"/>
  <c r="J140"/>
  <c r="BK180"/>
  <c r="J166"/>
  <c r="J163"/>
  <c r="BK146"/>
  <c i="28" r="F41"/>
  <c i="1" r="BD125"/>
  <c i="29" r="J166"/>
  <c r="BK184"/>
  <c r="BK150"/>
  <c r="BK170"/>
  <c r="BK146"/>
  <c r="J172"/>
  <c r="J143"/>
  <c r="J168"/>
  <c r="BK154"/>
  <c r="J177"/>
  <c r="BK136"/>
  <c r="BK164"/>
  <c r="J140"/>
  <c i="30" r="J169"/>
  <c r="J147"/>
  <c r="BK173"/>
  <c r="J140"/>
  <c r="BK170"/>
  <c r="J139"/>
  <c r="BK171"/>
  <c r="J177"/>
  <c r="BK146"/>
  <c r="BK141"/>
  <c r="BK155"/>
  <c i="31" r="BK152"/>
  <c r="J139"/>
  <c r="BK156"/>
  <c r="J135"/>
  <c r="BK142"/>
  <c r="J133"/>
  <c i="32" r="J179"/>
  <c r="J170"/>
  <c r="J155"/>
  <c r="BK185"/>
  <c r="BK166"/>
  <c r="J187"/>
  <c r="J147"/>
  <c r="BK183"/>
  <c r="BK158"/>
  <c r="J138"/>
  <c r="J154"/>
  <c r="BK153"/>
  <c r="BK173"/>
  <c r="J159"/>
  <c i="33" r="J174"/>
  <c r="BK153"/>
  <c r="BK170"/>
  <c r="J161"/>
  <c r="J141"/>
  <c r="BK147"/>
  <c r="BK167"/>
  <c r="BK136"/>
  <c r="J147"/>
  <c r="J143"/>
  <c i="34" r="J179"/>
  <c r="BK148"/>
  <c r="BK168"/>
  <c r="BK178"/>
  <c r="J157"/>
  <c r="J170"/>
  <c r="BK142"/>
  <c r="BK172"/>
  <c r="J148"/>
  <c r="J155"/>
  <c r="J137"/>
  <c i="35" r="J153"/>
  <c r="BK167"/>
  <c r="J142"/>
  <c r="J171"/>
  <c r="J177"/>
  <c r="BK153"/>
  <c r="BK177"/>
  <c r="BK154"/>
  <c r="BK171"/>
  <c r="J150"/>
  <c i="36" r="J234"/>
  <c r="BK218"/>
  <c r="BK201"/>
  <c r="BK181"/>
  <c r="J145"/>
  <c r="BK137"/>
  <c r="BK219"/>
  <c r="J192"/>
  <c r="J171"/>
  <c r="BK154"/>
  <c r="J135"/>
  <c r="BK208"/>
  <c r="J188"/>
  <c r="BK167"/>
  <c r="BK142"/>
  <c r="BK234"/>
  <c r="BK222"/>
  <c r="BK192"/>
  <c r="BK176"/>
  <c r="J164"/>
  <c r="BK145"/>
  <c r="BK196"/>
  <c r="J214"/>
  <c r="BK191"/>
  <c r="BK168"/>
  <c r="BK143"/>
  <c r="BK229"/>
  <c r="BK200"/>
  <c r="BK182"/>
  <c r="J142"/>
  <c i="37" r="BK235"/>
  <c r="J214"/>
  <c r="J193"/>
  <c r="J180"/>
  <c r="J162"/>
  <c r="J138"/>
  <c r="BK231"/>
  <c r="J216"/>
  <c r="J197"/>
  <c r="BK182"/>
  <c r="BK157"/>
  <c r="BK147"/>
  <c r="BK226"/>
  <c r="BK210"/>
  <c r="J186"/>
  <c r="J171"/>
  <c r="J163"/>
  <c r="BK135"/>
  <c r="BK216"/>
  <c r="J203"/>
  <c r="J194"/>
  <c r="BK178"/>
  <c r="BK165"/>
  <c r="J158"/>
  <c r="J129"/>
  <c r="J220"/>
  <c r="J205"/>
  <c r="BK194"/>
  <c r="J182"/>
  <c r="J164"/>
  <c r="BK142"/>
  <c r="J230"/>
  <c r="BK221"/>
  <c r="BK205"/>
  <c r="BK181"/>
  <c r="BK168"/>
  <c r="BK145"/>
  <c r="BK129"/>
  <c i="38" r="BK150"/>
  <c r="J132"/>
  <c r="BK155"/>
  <c r="BK142"/>
  <c r="J125"/>
  <c r="J138"/>
  <c r="J156"/>
  <c r="BK147"/>
  <c r="J128"/>
  <c r="BK149"/>
  <c r="BK130"/>
  <c r="BK152"/>
  <c i="39" r="BK284"/>
  <c r="BK266"/>
  <c r="J253"/>
  <c r="BK232"/>
  <c r="BK219"/>
  <c r="J206"/>
  <c r="J187"/>
  <c r="BK156"/>
  <c r="J140"/>
  <c r="J250"/>
  <c r="J227"/>
  <c r="J208"/>
  <c r="BK180"/>
  <c r="J149"/>
  <c r="J268"/>
  <c r="J252"/>
  <c r="J236"/>
  <c r="BK220"/>
  <c r="J193"/>
  <c r="J170"/>
  <c r="BK279"/>
  <c r="BK256"/>
  <c r="J239"/>
  <c r="BK208"/>
  <c r="BK161"/>
  <c r="J146"/>
  <c r="J279"/>
  <c r="J251"/>
  <c r="J229"/>
  <c r="BK199"/>
  <c r="BK162"/>
  <c r="J276"/>
  <c r="J257"/>
  <c r="J234"/>
  <c r="J202"/>
  <c r="J174"/>
  <c r="J162"/>
  <c r="BK140"/>
  <c i="40" r="J146"/>
  <c r="J143"/>
  <c r="J151"/>
  <c r="BK172"/>
  <c r="BK178"/>
  <c r="J154"/>
  <c r="BK167"/>
  <c r="J142"/>
  <c r="J139"/>
  <c r="BK170"/>
  <c r="BK153"/>
  <c i="41" r="J152"/>
  <c r="J177"/>
  <c r="BK178"/>
  <c r="BK170"/>
  <c r="BK152"/>
  <c r="BK173"/>
  <c r="BK155"/>
  <c r="BK162"/>
  <c r="J163"/>
  <c i="42" r="BK178"/>
  <c r="BK152"/>
  <c r="J181"/>
  <c r="J140"/>
  <c r="BK168"/>
  <c r="BK142"/>
  <c r="BK181"/>
  <c r="J163"/>
  <c r="BK170"/>
  <c r="BK167"/>
  <c r="J168"/>
  <c i="43" r="BK175"/>
  <c r="BK155"/>
  <c r="BK135"/>
  <c r="J169"/>
  <c r="BK156"/>
  <c r="J156"/>
  <c r="BK160"/>
  <c r="J143"/>
  <c r="J167"/>
  <c r="J164"/>
  <c i="44" r="J158"/>
  <c r="BK128"/>
  <c r="BK143"/>
  <c r="BK158"/>
  <c r="J134"/>
  <c r="J153"/>
  <c r="BK134"/>
  <c r="J159"/>
  <c r="BK127"/>
  <c r="J152"/>
  <c r="BK133"/>
  <c r="BK126"/>
  <c r="BK160"/>
  <c r="BK141"/>
  <c r="J127"/>
  <c i="45" r="J204"/>
  <c r="J200"/>
  <c r="BK183"/>
  <c r="BK166"/>
  <c r="BK133"/>
  <c r="BK195"/>
  <c r="BK179"/>
  <c r="J143"/>
  <c r="BK207"/>
  <c r="J188"/>
  <c r="BK175"/>
  <c r="BK149"/>
  <c r="BK209"/>
  <c r="BK201"/>
  <c r="BK189"/>
  <c r="J173"/>
  <c r="BK161"/>
  <c r="J166"/>
  <c r="J149"/>
  <c r="J138"/>
  <c r="J198"/>
  <c r="J185"/>
  <c r="J156"/>
  <c r="BK194"/>
  <c r="BK176"/>
  <c r="J159"/>
  <c r="J130"/>
  <c i="46" r="J145"/>
  <c r="BK127"/>
  <c r="J134"/>
  <c r="J135"/>
  <c r="BK154"/>
  <c r="J137"/>
  <c r="J149"/>
  <c r="BK130"/>
  <c r="BK133"/>
  <c r="BK148"/>
  <c r="BK129"/>
  <c i="47" r="J137"/>
  <c r="J142"/>
  <c r="J129"/>
  <c r="J132"/>
  <c r="J127"/>
  <c r="J140"/>
  <c i="48" r="BK183"/>
  <c r="J163"/>
  <c r="J152"/>
  <c r="BK164"/>
  <c r="J130"/>
  <c r="J165"/>
  <c r="BK144"/>
  <c r="BK182"/>
  <c r="BK160"/>
  <c r="BK145"/>
  <c r="J135"/>
  <c r="J175"/>
  <c r="J157"/>
  <c r="J174"/>
  <c r="J156"/>
  <c r="J153"/>
  <c i="49" r="BK174"/>
  <c r="BK154"/>
  <c r="BK163"/>
  <c r="J133"/>
  <c r="J148"/>
  <c r="J157"/>
  <c r="J129"/>
  <c r="J155"/>
  <c r="BK134"/>
  <c r="J142"/>
  <c r="BK170"/>
  <c r="BK130"/>
  <c r="BK144"/>
  <c i="50" r="BK158"/>
  <c r="J164"/>
  <c r="J140"/>
  <c r="BK143"/>
  <c r="BK155"/>
  <c r="BK139"/>
  <c r="BK150"/>
  <c r="J158"/>
  <c r="J138"/>
  <c r="J148"/>
  <c i="51" r="J167"/>
  <c r="J181"/>
  <c r="BK159"/>
  <c r="BK179"/>
  <c r="BK166"/>
  <c r="J134"/>
  <c r="J152"/>
  <c r="BK180"/>
  <c r="BK164"/>
  <c r="J137"/>
  <c r="J153"/>
  <c r="BK135"/>
  <c r="J171"/>
  <c r="J147"/>
  <c i="52" r="J182"/>
  <c r="BK170"/>
  <c r="BK146"/>
  <c r="J181"/>
  <c r="J165"/>
  <c r="J144"/>
  <c r="J184"/>
  <c r="J149"/>
  <c r="J194"/>
  <c r="J177"/>
  <c r="J163"/>
  <c r="J138"/>
  <c r="BK163"/>
  <c r="BK143"/>
  <c i="53" r="J185"/>
  <c r="BK164"/>
  <c r="J192"/>
  <c r="J151"/>
  <c r="BK192"/>
  <c r="J153"/>
  <c r="BK141"/>
  <c r="J172"/>
  <c r="J155"/>
  <c r="J180"/>
  <c r="BK193"/>
  <c r="J174"/>
  <c r="BK185"/>
  <c r="BK169"/>
  <c r="BK155"/>
  <c r="BK176"/>
  <c r="J154"/>
  <c i="54" r="BK193"/>
  <c r="BK163"/>
  <c r="BK181"/>
  <c r="BK138"/>
  <c r="BK155"/>
  <c r="BK173"/>
  <c r="BK151"/>
  <c r="J171"/>
  <c r="J152"/>
  <c r="J135"/>
  <c r="BK169"/>
  <c r="BK186"/>
  <c r="BK150"/>
  <c r="BK136"/>
  <c r="BK174"/>
  <c i="55" r="BK177"/>
  <c r="J157"/>
  <c r="J140"/>
  <c r="BK168"/>
  <c r="J145"/>
  <c r="BK174"/>
  <c r="BK145"/>
  <c r="BK181"/>
  <c r="J159"/>
  <c r="BK158"/>
  <c r="BK176"/>
  <c r="BK165"/>
  <c r="BK152"/>
  <c r="BK134"/>
  <c i="56" r="J165"/>
  <c r="BK148"/>
  <c r="BK173"/>
  <c r="J151"/>
  <c r="J136"/>
  <c r="BK169"/>
  <c r="BK151"/>
  <c r="BK179"/>
  <c r="BK145"/>
  <c r="J166"/>
  <c r="BK135"/>
  <c r="J155"/>
  <c r="J134"/>
  <c i="57" r="J136"/>
  <c r="J171"/>
  <c r="J149"/>
  <c r="J163"/>
  <c r="BK135"/>
  <c r="BK150"/>
  <c r="BK157"/>
  <c r="BK139"/>
  <c i="58" r="J261"/>
  <c r="BK238"/>
  <c r="J202"/>
  <c r="BK172"/>
  <c r="J145"/>
  <c r="BK240"/>
  <c r="J226"/>
  <c r="J208"/>
  <c r="BK182"/>
  <c r="J170"/>
  <c r="BK144"/>
  <c r="J249"/>
  <c r="BK224"/>
  <c r="BK200"/>
  <c r="BK181"/>
  <c r="J153"/>
  <c r="J263"/>
  <c r="BK244"/>
  <c r="BK180"/>
  <c r="J158"/>
  <c r="J146"/>
  <c r="J137"/>
  <c r="BK266"/>
  <c r="J242"/>
  <c r="J214"/>
  <c r="BK173"/>
  <c r="J165"/>
  <c r="BK260"/>
  <c r="J244"/>
  <c r="J217"/>
  <c r="J204"/>
  <c r="J186"/>
  <c r="BK157"/>
  <c r="J148"/>
  <c r="J268"/>
  <c r="BK262"/>
  <c r="J237"/>
  <c r="BK234"/>
  <c r="J220"/>
  <c r="J195"/>
  <c r="BK153"/>
  <c r="J255"/>
  <c r="J218"/>
  <c r="J200"/>
  <c r="BK192"/>
  <c r="J149"/>
  <c i="59" r="BK182"/>
  <c r="BK151"/>
  <c r="J131"/>
  <c r="J188"/>
  <c r="J162"/>
  <c r="J137"/>
  <c r="J218"/>
  <c r="J195"/>
  <c r="J183"/>
  <c r="J174"/>
  <c r="BK160"/>
  <c r="J140"/>
  <c r="BK209"/>
  <c r="BK190"/>
  <c r="BK174"/>
  <c r="J148"/>
  <c r="BK132"/>
  <c r="BK219"/>
  <c r="J196"/>
  <c r="BK185"/>
  <c r="J152"/>
  <c r="J227"/>
  <c r="J212"/>
  <c r="BK186"/>
  <c r="BK163"/>
  <c r="BK224"/>
  <c r="J208"/>
  <c r="BK197"/>
  <c r="J182"/>
  <c r="BK162"/>
  <c r="BK145"/>
  <c r="J160"/>
  <c r="J139"/>
  <c i="60" r="BK193"/>
  <c r="J174"/>
  <c r="J157"/>
  <c r="J208"/>
  <c r="J192"/>
  <c r="J178"/>
  <c r="J158"/>
  <c r="BK138"/>
  <c r="J194"/>
  <c r="J173"/>
  <c r="BK165"/>
  <c r="J150"/>
  <c r="BK203"/>
  <c r="BK168"/>
  <c r="J143"/>
  <c r="J193"/>
  <c r="BK178"/>
  <c r="J204"/>
  <c r="J186"/>
  <c r="J161"/>
  <c r="J151"/>
  <c r="BK136"/>
  <c r="J138"/>
  <c i="61" r="J191"/>
  <c r="J170"/>
  <c r="J148"/>
  <c r="J187"/>
  <c r="BK143"/>
  <c r="BK196"/>
  <c r="J180"/>
  <c r="J164"/>
  <c r="J150"/>
  <c r="J185"/>
  <c r="BK160"/>
  <c r="BK197"/>
  <c r="J174"/>
  <c r="BK190"/>
  <c r="J168"/>
  <c r="BK142"/>
  <c r="BK175"/>
  <c r="BK154"/>
  <c r="J159"/>
  <c r="J143"/>
  <c i="62" r="BK178"/>
  <c r="J165"/>
  <c r="BK146"/>
  <c r="BK159"/>
  <c r="J135"/>
  <c r="BK169"/>
  <c r="BK138"/>
  <c r="J172"/>
  <c r="J139"/>
  <c r="BK172"/>
  <c r="BK174"/>
  <c r="BK154"/>
  <c r="J146"/>
  <c r="J144"/>
  <c r="J164"/>
  <c i="63" r="J191"/>
  <c r="J172"/>
  <c r="J153"/>
  <c r="J136"/>
  <c r="J173"/>
  <c r="BK153"/>
  <c r="BK190"/>
  <c r="BK178"/>
  <c r="BK154"/>
  <c r="BK175"/>
  <c r="BK162"/>
  <c r="J149"/>
  <c r="BK159"/>
  <c r="J178"/>
  <c r="J164"/>
  <c r="BK152"/>
  <c r="J150"/>
  <c i="64" r="BK177"/>
  <c r="BK143"/>
  <c r="J164"/>
  <c r="J136"/>
  <c r="BK147"/>
  <c r="BK178"/>
  <c r="BK179"/>
  <c r="J147"/>
  <c r="J138"/>
  <c r="BK165"/>
  <c r="J144"/>
  <c r="BK168"/>
  <c r="J160"/>
  <c i="65" r="BK181"/>
  <c r="J169"/>
  <c r="J156"/>
  <c r="BK135"/>
  <c r="BK168"/>
  <c r="J148"/>
  <c r="J138"/>
  <c r="BK173"/>
  <c r="BK144"/>
  <c r="BK183"/>
  <c r="BK172"/>
  <c r="J160"/>
  <c r="BK148"/>
  <c r="BK136"/>
  <c r="J167"/>
  <c r="BK147"/>
  <c i="66" r="BK190"/>
  <c r="BK166"/>
  <c r="BK185"/>
  <c r="BK157"/>
  <c r="BK200"/>
  <c r="BK169"/>
  <c r="J142"/>
  <c r="J185"/>
  <c r="J172"/>
  <c r="BK159"/>
  <c r="J152"/>
  <c r="J197"/>
  <c r="BK179"/>
  <c r="J139"/>
  <c r="J180"/>
  <c r="J158"/>
  <c r="BK144"/>
  <c r="BK186"/>
  <c r="J162"/>
  <c r="J141"/>
  <c i="67" r="BK169"/>
  <c r="BK134"/>
  <c r="J175"/>
  <c r="BK159"/>
  <c r="J146"/>
  <c r="J170"/>
  <c r="J150"/>
  <c r="J179"/>
  <c r="J160"/>
  <c r="BK138"/>
  <c r="J172"/>
  <c r="BK150"/>
  <c r="J134"/>
  <c r="BK149"/>
  <c r="J181"/>
  <c r="J153"/>
  <c i="68" r="J186"/>
  <c r="J170"/>
  <c r="BK157"/>
  <c r="J145"/>
  <c r="J136"/>
  <c r="J172"/>
  <c r="BK145"/>
  <c r="BK180"/>
  <c r="BK148"/>
  <c r="BK163"/>
  <c r="J146"/>
  <c r="BK181"/>
  <c r="BK167"/>
  <c r="BK141"/>
  <c r="J150"/>
  <c r="BK176"/>
  <c r="BK168"/>
  <c r="BK143"/>
  <c i="69" r="BK166"/>
  <c r="BK171"/>
  <c r="J150"/>
  <c r="BK172"/>
  <c r="BK138"/>
  <c r="J138"/>
  <c r="J171"/>
  <c r="BK153"/>
  <c r="J167"/>
  <c r="J178"/>
  <c r="J153"/>
  <c r="BK167"/>
  <c r="J147"/>
  <c i="70" r="J191"/>
  <c r="BK174"/>
  <c r="J164"/>
  <c r="BK192"/>
  <c r="BK152"/>
  <c r="J193"/>
  <c r="BK172"/>
  <c r="J140"/>
  <c r="BK164"/>
  <c r="BK148"/>
  <c r="J166"/>
  <c r="J146"/>
  <c r="BK194"/>
  <c r="J179"/>
  <c r="BK157"/>
  <c r="BK191"/>
  <c r="J168"/>
  <c r="BK138"/>
  <c i="71" r="J177"/>
  <c r="J152"/>
  <c r="J193"/>
  <c r="BK177"/>
  <c r="J156"/>
  <c r="BK137"/>
  <c r="BK172"/>
  <c r="J149"/>
  <c r="BK138"/>
  <c r="BK164"/>
  <c r="J185"/>
  <c r="J163"/>
  <c r="J183"/>
  <c r="BK161"/>
  <c r="J138"/>
  <c r="J173"/>
  <c r="BK140"/>
  <c i="72" r="BK164"/>
  <c r="J130"/>
  <c r="BK143"/>
  <c r="J157"/>
  <c r="J135"/>
  <c r="J152"/>
  <c r="J169"/>
  <c r="J146"/>
  <c r="J137"/>
  <c r="J162"/>
  <c r="J136"/>
  <c i="73" r="BK225"/>
  <c r="J202"/>
  <c r="BK190"/>
  <c r="J174"/>
  <c r="J161"/>
  <c r="J147"/>
  <c r="BK135"/>
  <c r="J219"/>
  <c r="J193"/>
  <c r="J182"/>
  <c r="BK160"/>
  <c r="J148"/>
  <c r="BK222"/>
  <c r="J203"/>
  <c r="J178"/>
  <c r="J150"/>
  <c r="BK136"/>
  <c r="J204"/>
  <c r="BK199"/>
  <c r="J169"/>
  <c r="J153"/>
  <c r="J225"/>
  <c r="J210"/>
  <c r="BK178"/>
  <c r="J158"/>
  <c r="BK137"/>
  <c r="BK211"/>
  <c r="BK192"/>
  <c r="BK176"/>
  <c r="BK162"/>
  <c i="74" r="BK241"/>
  <c r="J217"/>
  <c r="J202"/>
  <c r="J194"/>
  <c r="J182"/>
  <c r="BK174"/>
  <c r="J162"/>
  <c r="J137"/>
  <c r="BK233"/>
  <c r="J209"/>
  <c r="J190"/>
  <c r="BK154"/>
  <c r="BK142"/>
  <c r="J134"/>
  <c r="J223"/>
  <c r="J204"/>
  <c r="J193"/>
  <c r="BK172"/>
  <c r="BK162"/>
  <c r="J150"/>
  <c r="BK137"/>
  <c r="BK216"/>
  <c r="J192"/>
  <c r="BK176"/>
  <c r="BK151"/>
  <c r="J139"/>
  <c r="BK131"/>
  <c r="J227"/>
  <c r="J219"/>
  <c r="J211"/>
  <c r="J201"/>
  <c r="J187"/>
  <c r="J174"/>
  <c r="J160"/>
  <c r="BK140"/>
  <c i="75" r="BK207"/>
  <c r="BK176"/>
  <c r="BK157"/>
  <c r="BK133"/>
  <c r="BK209"/>
  <c r="BK193"/>
  <c r="J164"/>
  <c r="BK138"/>
  <c r="J209"/>
  <c r="BK198"/>
  <c r="BK188"/>
  <c r="J170"/>
  <c r="BK154"/>
  <c r="J135"/>
  <c r="J212"/>
  <c r="BK200"/>
  <c r="J185"/>
  <c r="J160"/>
  <c r="BK148"/>
  <c r="BK208"/>
  <c r="BK189"/>
  <c r="J166"/>
  <c r="BK190"/>
  <c r="BK180"/>
  <c r="BK155"/>
  <c r="BK130"/>
  <c i="76" r="J200"/>
  <c r="J168"/>
  <c r="J158"/>
  <c r="J214"/>
  <c r="BK206"/>
  <c r="BK192"/>
  <c r="BK169"/>
  <c r="J155"/>
  <c r="J130"/>
  <c r="J162"/>
  <c r="J143"/>
  <c r="J192"/>
  <c r="BK162"/>
  <c r="J127"/>
  <c r="BK201"/>
  <c r="BK181"/>
  <c r="BK172"/>
  <c r="J149"/>
  <c r="BK127"/>
  <c r="BK188"/>
  <c r="J179"/>
  <c r="J171"/>
  <c r="BK156"/>
  <c r="J134"/>
  <c r="BK196"/>
  <c r="BK179"/>
  <c r="J163"/>
  <c r="BK144"/>
  <c i="77" r="BK209"/>
  <c r="J196"/>
  <c r="BK177"/>
  <c r="J166"/>
  <c r="J133"/>
  <c r="J195"/>
  <c r="BK180"/>
  <c r="J156"/>
  <c r="BK133"/>
  <c r="BK191"/>
  <c r="BK175"/>
  <c r="J159"/>
  <c r="J136"/>
  <c r="J205"/>
  <c r="J190"/>
  <c r="J170"/>
  <c r="J161"/>
  <c r="J214"/>
  <c r="BK204"/>
  <c r="J209"/>
  <c r="J200"/>
  <c r="BK186"/>
  <c r="BK170"/>
  <c r="BK152"/>
  <c r="BK167"/>
  <c r="J179"/>
  <c r="J168"/>
  <c r="J157"/>
  <c r="J140"/>
  <c r="BK128"/>
  <c i="78" r="BK260"/>
  <c r="J231"/>
  <c r="BK220"/>
  <c r="BK208"/>
  <c r="J192"/>
  <c r="BK169"/>
  <c r="J279"/>
  <c r="BK271"/>
  <c r="J261"/>
  <c r="J249"/>
  <c r="J234"/>
  <c r="J227"/>
  <c r="BK224"/>
  <c r="BK180"/>
  <c r="BK143"/>
  <c r="J276"/>
  <c r="BK252"/>
  <c r="J240"/>
  <c r="BK219"/>
  <c r="J189"/>
  <c r="BK171"/>
  <c r="BK148"/>
  <c r="BK282"/>
  <c r="BK268"/>
  <c r="J250"/>
  <c r="BK242"/>
  <c r="BK194"/>
  <c r="J177"/>
  <c r="J162"/>
  <c r="BK142"/>
  <c r="BK275"/>
  <c r="J266"/>
  <c r="BK210"/>
  <c r="BK192"/>
  <c r="J175"/>
  <c r="J154"/>
  <c r="BK144"/>
  <c r="BK255"/>
  <c r="BK240"/>
  <c r="J191"/>
  <c r="J166"/>
  <c r="BK147"/>
  <c r="J135"/>
  <c r="BK261"/>
  <c r="BK241"/>
  <c r="J196"/>
  <c r="J187"/>
  <c r="BK175"/>
  <c r="BK164"/>
  <c r="J136"/>
  <c i="79" r="J269"/>
  <c r="BK244"/>
  <c r="J234"/>
  <c r="BK224"/>
  <c r="BK218"/>
  <c r="J203"/>
  <c r="J196"/>
  <c r="BK186"/>
  <c r="J177"/>
  <c r="BK164"/>
  <c r="BK153"/>
  <c r="BK284"/>
  <c r="BK276"/>
  <c r="BK256"/>
  <c r="BK257"/>
  <c r="BK239"/>
  <c r="BK225"/>
  <c r="J205"/>
  <c r="BK201"/>
  <c r="J182"/>
  <c r="J156"/>
  <c r="J138"/>
  <c r="J267"/>
  <c r="J244"/>
  <c r="BK223"/>
  <c r="J208"/>
  <c r="J199"/>
  <c r="BK168"/>
  <c r="J144"/>
  <c r="BK134"/>
  <c r="BK270"/>
  <c r="BK241"/>
  <c r="J227"/>
  <c r="J212"/>
  <c r="BK199"/>
  <c r="J186"/>
  <c r="BK174"/>
  <c r="J162"/>
  <c r="J147"/>
  <c r="J276"/>
  <c r="BK255"/>
  <c r="BK180"/>
  <c r="J150"/>
  <c r="J261"/>
  <c r="J246"/>
  <c r="BK236"/>
  <c r="BK200"/>
  <c r="BK187"/>
  <c r="J160"/>
  <c r="BK143"/>
  <c r="BK133"/>
  <c i="80" r="J241"/>
  <c r="BK206"/>
  <c r="J195"/>
  <c r="BK177"/>
  <c r="BK163"/>
  <c r="J265"/>
  <c r="BK250"/>
  <c r="J204"/>
  <c r="BK189"/>
  <c r="J161"/>
  <c r="BK147"/>
  <c r="J262"/>
  <c r="BK241"/>
  <c r="BK212"/>
  <c r="BK192"/>
  <c r="BK170"/>
  <c r="J155"/>
  <c r="BK137"/>
  <c r="J231"/>
  <c r="BK213"/>
  <c r="J189"/>
  <c r="J164"/>
  <c r="BK149"/>
  <c r="J258"/>
  <c r="J244"/>
  <c r="J227"/>
  <c r="J206"/>
  <c r="BK179"/>
  <c r="BK167"/>
  <c r="J141"/>
  <c r="J261"/>
  <c r="BK246"/>
  <c r="J229"/>
  <c r="BK204"/>
  <c r="J181"/>
  <c r="BK160"/>
  <c r="BK136"/>
  <c i="81" r="BK274"/>
  <c r="BK258"/>
  <c r="J234"/>
  <c r="J212"/>
  <c r="BK185"/>
  <c r="J166"/>
  <c r="J151"/>
  <c r="J132"/>
  <c r="J260"/>
  <c r="J242"/>
  <c r="BK214"/>
  <c r="J199"/>
  <c r="J192"/>
  <c r="J175"/>
  <c r="BK148"/>
  <c r="J239"/>
  <c r="BK222"/>
  <c r="J206"/>
  <c r="J183"/>
  <c r="J156"/>
  <c r="BK276"/>
  <c r="J241"/>
  <c r="J223"/>
  <c r="J202"/>
  <c r="J190"/>
  <c r="J172"/>
  <c r="BK158"/>
  <c r="J142"/>
  <c r="J276"/>
  <c r="J259"/>
  <c r="J246"/>
  <c r="J224"/>
  <c r="BK212"/>
  <c r="BK191"/>
  <c r="J164"/>
  <c r="J145"/>
  <c r="J139"/>
  <c r="BK268"/>
  <c r="BK259"/>
  <c r="BK236"/>
  <c r="J222"/>
  <c r="BK209"/>
  <c r="J188"/>
  <c r="J170"/>
  <c r="BK145"/>
  <c i="13" r="J199"/>
  <c r="BK133"/>
  <c r="BK181"/>
  <c r="BK158"/>
  <c r="BK140"/>
  <c i="14" r="BK305"/>
  <c r="BK288"/>
  <c r="BK273"/>
  <c r="BK257"/>
  <c r="BK228"/>
  <c r="BK207"/>
  <c r="J194"/>
  <c r="J282"/>
  <c r="BK265"/>
  <c r="BK246"/>
  <c r="BK225"/>
  <c r="J189"/>
  <c r="J278"/>
  <c r="J257"/>
  <c r="BK240"/>
  <c r="BK208"/>
  <c r="BK198"/>
  <c r="J305"/>
  <c r="J270"/>
  <c r="J240"/>
  <c r="J221"/>
  <c r="J201"/>
  <c r="J180"/>
  <c r="BK168"/>
  <c r="BK154"/>
  <c r="BK143"/>
  <c r="BK286"/>
  <c r="BK274"/>
  <c r="BK264"/>
  <c r="J241"/>
  <c r="J205"/>
  <c r="BK179"/>
  <c r="BK166"/>
  <c r="J146"/>
  <c r="J301"/>
  <c r="BK283"/>
  <c r="BK259"/>
  <c r="J245"/>
  <c r="J230"/>
  <c r="J219"/>
  <c r="BK194"/>
  <c r="J170"/>
  <c r="J156"/>
  <c r="BK137"/>
  <c r="BK213"/>
  <c r="BK184"/>
  <c r="BK170"/>
  <c r="J153"/>
  <c r="J143"/>
  <c i="15" r="BK188"/>
  <c r="J162"/>
  <c r="J145"/>
  <c r="J185"/>
  <c r="J141"/>
  <c r="BK152"/>
  <c r="BK189"/>
  <c r="J137"/>
  <c r="J180"/>
  <c r="J171"/>
  <c r="J144"/>
  <c r="BK169"/>
  <c r="BK195"/>
  <c r="BK178"/>
  <c r="BK144"/>
  <c r="BK137"/>
  <c r="J174"/>
  <c r="J155"/>
  <c i="16" r="BK148"/>
  <c r="J155"/>
  <c r="J147"/>
  <c r="BK153"/>
  <c r="J135"/>
  <c r="J132"/>
  <c i="17" r="BK190"/>
  <c r="J172"/>
  <c r="BK156"/>
  <c r="J179"/>
  <c r="J154"/>
  <c r="BK176"/>
  <c r="BK188"/>
  <c r="J160"/>
  <c r="J180"/>
  <c r="J187"/>
  <c r="BK163"/>
  <c r="BK151"/>
  <c r="J136"/>
  <c r="BK148"/>
  <c i="18" r="BK173"/>
  <c r="BK158"/>
  <c r="BK181"/>
  <c r="J156"/>
  <c r="BK178"/>
  <c r="J141"/>
  <c r="J174"/>
  <c r="J151"/>
  <c r="J163"/>
  <c r="BK161"/>
  <c r="J152"/>
  <c r="BK177"/>
  <c r="BK137"/>
  <c i="19" r="J161"/>
  <c r="J156"/>
  <c r="BK160"/>
  <c r="J174"/>
  <c r="BK180"/>
  <c r="BK157"/>
  <c r="BK139"/>
  <c r="J154"/>
  <c r="BK170"/>
  <c r="BK143"/>
  <c r="BK145"/>
  <c i="20" r="J166"/>
  <c r="BK141"/>
  <c r="J169"/>
  <c r="J149"/>
  <c r="BK180"/>
  <c r="BK137"/>
  <c r="J167"/>
  <c r="BK149"/>
  <c r="BK166"/>
  <c r="J153"/>
  <c r="BK140"/>
  <c i="21" r="BK172"/>
  <c r="J157"/>
  <c r="J170"/>
  <c r="BK149"/>
  <c r="BK182"/>
  <c r="J147"/>
  <c r="BK154"/>
  <c r="J181"/>
  <c r="BK141"/>
  <c r="BK167"/>
  <c r="BK136"/>
  <c r="J167"/>
  <c r="BK150"/>
  <c i="22" r="J184"/>
  <c r="J166"/>
  <c r="J178"/>
  <c r="J144"/>
  <c r="BK190"/>
  <c r="BK154"/>
  <c r="J181"/>
  <c r="BK158"/>
  <c r="BK144"/>
  <c r="J183"/>
  <c r="BK168"/>
  <c r="BK143"/>
  <c r="BK169"/>
  <c r="J149"/>
  <c i="23" r="J134"/>
  <c r="BK135"/>
  <c r="J145"/>
  <c r="BK143"/>
  <c r="BK137"/>
  <c r="J136"/>
  <c i="25" r="J175"/>
  <c r="J161"/>
  <c r="BK142"/>
  <c r="BK184"/>
  <c r="J176"/>
  <c r="J142"/>
  <c r="BK151"/>
  <c r="J166"/>
  <c r="J144"/>
  <c r="J178"/>
  <c r="BK167"/>
  <c r="BK176"/>
  <c r="J152"/>
  <c r="J145"/>
  <c i="26" r="BK150"/>
  <c r="BK136"/>
  <c r="J145"/>
  <c r="BK158"/>
  <c r="J151"/>
  <c r="J150"/>
  <c r="J155"/>
  <c r="J139"/>
  <c i="27" r="J187"/>
  <c r="J179"/>
  <c r="J150"/>
  <c r="BK184"/>
  <c r="J155"/>
  <c r="BK140"/>
  <c r="BK182"/>
  <c r="J158"/>
  <c r="BK177"/>
  <c r="BK148"/>
  <c r="BK187"/>
  <c r="BK171"/>
  <c r="J186"/>
  <c r="J168"/>
  <c r="BK151"/>
  <c i="28" r="BK129"/>
  <c i="29" r="J184"/>
  <c r="BK173"/>
  <c r="J134"/>
  <c r="J155"/>
  <c r="BK172"/>
  <c r="J150"/>
  <c r="BK178"/>
  <c r="J151"/>
  <c r="J187"/>
  <c r="BK165"/>
  <c r="J182"/>
  <c r="J145"/>
  <c r="J173"/>
  <c r="BK149"/>
  <c r="J149"/>
  <c i="30" r="BK176"/>
  <c r="J165"/>
  <c r="J144"/>
  <c r="BK169"/>
  <c r="BK181"/>
  <c r="J156"/>
  <c r="J153"/>
  <c r="J164"/>
  <c r="J143"/>
  <c r="J160"/>
  <c r="J137"/>
  <c r="J167"/>
  <c r="J148"/>
  <c i="31" r="BK149"/>
  <c r="BK134"/>
  <c r="BK155"/>
  <c r="J149"/>
  <c r="J151"/>
  <c r="J138"/>
  <c r="J142"/>
  <c i="32" r="J173"/>
  <c r="J160"/>
  <c r="BK135"/>
  <c r="BK176"/>
  <c r="J146"/>
  <c r="BK168"/>
  <c r="J134"/>
  <c r="BK179"/>
  <c r="BK143"/>
  <c r="J182"/>
  <c r="BK146"/>
  <c r="BK162"/>
  <c r="BK138"/>
  <c r="J150"/>
  <c i="33" r="BK165"/>
  <c r="BK141"/>
  <c r="J140"/>
  <c r="J155"/>
  <c r="BK179"/>
  <c r="J159"/>
  <c r="BK140"/>
  <c r="J157"/>
  <c r="BK171"/>
  <c r="J148"/>
  <c r="J153"/>
  <c r="BK138"/>
  <c i="34" r="J167"/>
  <c r="J140"/>
  <c r="J163"/>
  <c r="BK179"/>
  <c r="BK150"/>
  <c r="J178"/>
  <c r="BK146"/>
  <c r="J147"/>
  <c r="BK157"/>
  <c r="BK181"/>
  <c r="BK159"/>
  <c r="BK149"/>
  <c i="35" r="J166"/>
  <c r="BK140"/>
  <c r="J148"/>
  <c r="BK173"/>
  <c r="J178"/>
  <c r="J157"/>
  <c r="J164"/>
  <c r="BK142"/>
  <c r="BK158"/>
  <c i="36" r="J235"/>
  <c r="BK227"/>
  <c r="BK206"/>
  <c r="BK193"/>
  <c r="J153"/>
  <c r="J138"/>
  <c r="BK223"/>
  <c r="J209"/>
  <c r="J181"/>
  <c r="J162"/>
  <c r="J149"/>
  <c r="BK224"/>
  <c r="BK207"/>
  <c r="J185"/>
  <c r="J159"/>
  <c r="BK138"/>
  <c r="BK235"/>
  <c r="J223"/>
  <c r="BK183"/>
  <c r="J163"/>
  <c r="BK140"/>
  <c r="BK228"/>
  <c r="J199"/>
  <c r="BK177"/>
  <c r="J161"/>
  <c r="J131"/>
  <c r="J215"/>
  <c r="BK197"/>
  <c r="J179"/>
  <c r="BK150"/>
  <c r="BK129"/>
  <c i="37" r="BK228"/>
  <c r="BK201"/>
  <c r="J187"/>
  <c r="BK172"/>
  <c r="BK156"/>
  <c r="J136"/>
  <c r="J217"/>
  <c r="BK202"/>
  <c r="BK185"/>
  <c r="BK170"/>
  <c r="BK144"/>
  <c r="J219"/>
  <c r="BK204"/>
  <c r="BK180"/>
  <c r="BK166"/>
  <c r="J157"/>
  <c r="J228"/>
  <c r="BK200"/>
  <c r="BK179"/>
  <c r="BK160"/>
  <c r="BK141"/>
  <c r="F33"/>
  <c i="39" r="J154"/>
  <c r="BK270"/>
  <c r="J242"/>
  <c r="BK201"/>
  <c r="J183"/>
  <c r="J161"/>
  <c r="BK275"/>
  <c r="BK263"/>
  <c r="BK239"/>
  <c r="J219"/>
  <c r="J204"/>
  <c r="J185"/>
  <c r="BK137"/>
  <c r="J255"/>
  <c r="BK218"/>
  <c r="J192"/>
  <c r="BK177"/>
  <c r="J148"/>
  <c r="BK262"/>
  <c r="J232"/>
  <c r="J203"/>
  <c r="BK169"/>
  <c r="BK143"/>
  <c r="J282"/>
  <c r="J258"/>
  <c r="J244"/>
  <c r="BK215"/>
  <c r="BK185"/>
  <c r="J171"/>
  <c r="BK154"/>
  <c i="40" r="J166"/>
  <c r="J150"/>
  <c r="J162"/>
  <c r="J176"/>
  <c r="BK161"/>
  <c r="J136"/>
  <c r="J161"/>
  <c r="BK166"/>
  <c r="BK174"/>
  <c r="J158"/>
  <c i="41" r="J173"/>
  <c r="J146"/>
  <c r="BK166"/>
  <c r="J181"/>
  <c r="BK153"/>
  <c r="BK176"/>
  <c r="BK145"/>
  <c r="J159"/>
  <c r="BK146"/>
  <c r="BK167"/>
  <c i="42" r="J184"/>
  <c r="BK137"/>
  <c r="BK149"/>
  <c r="J171"/>
  <c r="BK172"/>
  <c r="BK173"/>
  <c r="BK139"/>
  <c r="BK147"/>
  <c r="J141"/>
  <c r="BK138"/>
  <c i="43" r="J165"/>
  <c r="BK141"/>
  <c r="J170"/>
  <c r="BK161"/>
  <c r="J135"/>
  <c r="BK146"/>
  <c r="BK136"/>
  <c r="J141"/>
  <c i="44" r="BK149"/>
  <c r="J145"/>
  <c r="BK144"/>
  <c r="J137"/>
  <c r="BK164"/>
  <c r="J141"/>
  <c r="BK165"/>
  <c r="J170"/>
  <c r="J150"/>
  <c r="BK131"/>
  <c r="BK170"/>
  <c r="J147"/>
  <c r="J139"/>
  <c r="J126"/>
  <c i="45" r="J203"/>
  <c r="J196"/>
  <c r="BK182"/>
  <c r="J163"/>
  <c r="J128"/>
  <c r="J210"/>
  <c r="BK184"/>
  <c r="BK158"/>
  <c r="J133"/>
  <c r="BK212"/>
  <c r="J197"/>
  <c r="J187"/>
  <c r="J174"/>
  <c r="J145"/>
  <c r="BK211"/>
  <c r="J202"/>
  <c r="J183"/>
  <c r="BK154"/>
  <c r="BK164"/>
  <c r="J148"/>
  <c r="J136"/>
  <c r="BK208"/>
  <c r="BK186"/>
  <c r="BK163"/>
  <c r="BK128"/>
  <c r="BK173"/>
  <c r="J162"/>
  <c r="J150"/>
  <c i="46" r="BK151"/>
  <c r="J130"/>
  <c r="J141"/>
  <c r="J153"/>
  <c r="BK157"/>
  <c r="BK145"/>
  <c r="J150"/>
  <c r="J133"/>
  <c r="J152"/>
  <c r="J127"/>
  <c r="J146"/>
  <c i="47" r="BK140"/>
  <c r="BK127"/>
  <c r="BK134"/>
  <c r="BK141"/>
  <c r="BK136"/>
  <c i="48" r="BK181"/>
  <c r="J169"/>
  <c r="BK151"/>
  <c r="BK175"/>
  <c r="BK134"/>
  <c r="J166"/>
  <c r="J148"/>
  <c r="J180"/>
  <c r="BK166"/>
  <c r="J150"/>
  <c r="J136"/>
  <c r="J177"/>
  <c r="BK139"/>
  <c r="J185"/>
  <c r="J160"/>
  <c r="BK129"/>
  <c i="49" r="J170"/>
  <c r="BK155"/>
  <c r="BK142"/>
  <c r="BK159"/>
  <c r="J165"/>
  <c r="BK175"/>
  <c r="BK152"/>
  <c r="BK172"/>
  <c r="J146"/>
  <c r="BK164"/>
  <c r="BK141"/>
  <c r="BK173"/>
  <c r="BK156"/>
  <c r="J137"/>
  <c i="50" r="BK167"/>
  <c r="BK145"/>
  <c r="BK159"/>
  <c r="BK154"/>
  <c r="BK140"/>
  <c r="BK152"/>
  <c r="BK135"/>
  <c r="J145"/>
  <c r="J155"/>
  <c i="51" r="BK181"/>
  <c r="J150"/>
  <c r="BK171"/>
  <c r="J144"/>
  <c r="BK172"/>
  <c r="BK144"/>
  <c r="BK183"/>
  <c r="J138"/>
  <c r="J172"/>
  <c r="J151"/>
  <c r="BK160"/>
  <c r="J145"/>
  <c r="J177"/>
  <c r="BK156"/>
  <c i="52" r="J187"/>
  <c r="BK155"/>
  <c r="BK141"/>
  <c r="J186"/>
  <c r="BK178"/>
  <c r="J164"/>
  <c r="J155"/>
  <c r="J196"/>
  <c r="BK158"/>
  <c r="BK140"/>
  <c r="BK184"/>
  <c r="J172"/>
  <c r="BK162"/>
  <c r="BK187"/>
  <c r="J173"/>
  <c r="BK147"/>
  <c i="53" r="BK201"/>
  <c r="BK158"/>
  <c r="J184"/>
  <c r="BK159"/>
  <c r="J187"/>
  <c r="J158"/>
  <c r="BK144"/>
  <c r="J191"/>
  <c r="J157"/>
  <c r="J195"/>
  <c r="J145"/>
  <c r="J186"/>
  <c r="BK202"/>
  <c r="J182"/>
  <c r="BK163"/>
  <c r="J179"/>
  <c r="BK145"/>
  <c i="54" r="BK180"/>
  <c r="J156"/>
  <c r="J179"/>
  <c r="J141"/>
  <c r="J162"/>
  <c r="BK182"/>
  <c r="J155"/>
  <c r="J184"/>
  <c r="J153"/>
  <c r="J136"/>
  <c r="J175"/>
  <c r="J147"/>
  <c r="BK160"/>
  <c r="J142"/>
  <c r="BK175"/>
  <c r="BK139"/>
  <c i="55" r="BK160"/>
  <c r="J147"/>
  <c r="BK172"/>
  <c r="BK150"/>
  <c r="J138"/>
  <c r="BK164"/>
  <c r="J139"/>
  <c r="J169"/>
  <c r="BK140"/>
  <c r="J153"/>
  <c r="J177"/>
  <c r="J164"/>
  <c r="J146"/>
  <c i="56" r="J175"/>
  <c r="BK159"/>
  <c r="J137"/>
  <c r="J169"/>
  <c r="J141"/>
  <c r="BK178"/>
  <c r="BK168"/>
  <c r="BK147"/>
  <c r="BK180"/>
  <c r="J144"/>
  <c r="BK162"/>
  <c r="BK137"/>
  <c r="J168"/>
  <c r="J135"/>
  <c i="57" r="J151"/>
  <c r="BK143"/>
  <c r="J165"/>
  <c r="BK146"/>
  <c r="BK149"/>
  <c r="J169"/>
  <c r="J141"/>
  <c r="J156"/>
  <c r="J137"/>
  <c i="58" r="J260"/>
  <c r="J228"/>
  <c r="J206"/>
  <c r="J182"/>
  <c r="BK149"/>
  <c r="BK253"/>
  <c r="BK235"/>
  <c r="BK217"/>
  <c r="J192"/>
  <c r="J179"/>
  <c r="BK162"/>
  <c r="BK267"/>
  <c r="J240"/>
  <c r="J205"/>
  <c r="BK179"/>
  <c r="BK143"/>
  <c r="J266"/>
  <c r="BK254"/>
  <c r="J209"/>
  <c r="BK165"/>
  <c r="BK151"/>
  <c r="J142"/>
  <c r="BK273"/>
  <c r="BK245"/>
  <c r="J225"/>
  <c r="BK199"/>
  <c r="BK183"/>
  <c r="BK167"/>
  <c r="J152"/>
  <c r="J256"/>
  <c r="BK230"/>
  <c r="BK215"/>
  <c r="J197"/>
  <c i="59" r="J237"/>
  <c r="BK234"/>
  <c r="J228"/>
  <c r="BK204"/>
  <c r="BK171"/>
  <c r="J149"/>
  <c r="BK133"/>
  <c r="J210"/>
  <c r="BK194"/>
  <c r="J180"/>
  <c r="BK184"/>
  <c r="BK144"/>
  <c r="BK233"/>
  <c r="BK218"/>
  <c r="J194"/>
  <c r="J172"/>
  <c r="J234"/>
  <c r="BK215"/>
  <c r="BK195"/>
  <c r="BK146"/>
  <c r="J235"/>
  <c r="J220"/>
  <c r="BK199"/>
  <c r="BK180"/>
  <c r="J171"/>
  <c r="J146"/>
  <c r="J136"/>
  <c r="BK149"/>
  <c i="60" r="BK201"/>
  <c r="BK173"/>
  <c r="BK150"/>
  <c r="J205"/>
  <c r="BK188"/>
  <c r="J172"/>
  <c r="BK161"/>
  <c r="J201"/>
  <c r="J191"/>
  <c r="BK169"/>
  <c r="BK158"/>
  <c r="BK152"/>
  <c r="BK205"/>
  <c r="BK162"/>
  <c r="BK207"/>
  <c r="J184"/>
  <c r="BK157"/>
  <c r="J198"/>
  <c r="J175"/>
  <c r="J154"/>
  <c r="J148"/>
  <c r="BK139"/>
  <c i="61" r="J196"/>
  <c r="BK171"/>
  <c r="BK147"/>
  <c r="BK185"/>
  <c r="J137"/>
  <c r="J189"/>
  <c r="J173"/>
  <c r="J160"/>
  <c r="J144"/>
  <c r="J183"/>
  <c r="BK167"/>
  <c r="BK183"/>
  <c r="BK170"/>
  <c r="BK181"/>
  <c r="J161"/>
  <c r="BK186"/>
  <c r="J162"/>
  <c r="BK168"/>
  <c r="BK144"/>
  <c r="J139"/>
  <c i="62" r="J174"/>
  <c r="J154"/>
  <c r="J136"/>
  <c r="J152"/>
  <c r="J177"/>
  <c r="BK160"/>
  <c r="J134"/>
  <c r="BK155"/>
  <c r="J160"/>
  <c r="BK157"/>
  <c r="J175"/>
  <c r="J137"/>
  <c r="BK145"/>
  <c i="63" r="J189"/>
  <c r="J180"/>
  <c r="J154"/>
  <c r="BK185"/>
  <c r="BK172"/>
  <c r="J155"/>
  <c r="J139"/>
  <c r="J170"/>
  <c r="J188"/>
  <c r="J171"/>
  <c r="J156"/>
  <c r="BK146"/>
  <c r="J141"/>
  <c r="BK180"/>
  <c r="J169"/>
  <c r="BK156"/>
  <c r="BK144"/>
  <c i="64" r="J155"/>
  <c r="BK136"/>
  <c r="J159"/>
  <c r="BK163"/>
  <c r="J143"/>
  <c r="BK141"/>
  <c r="BK159"/>
  <c r="J139"/>
  <c r="BK171"/>
  <c r="BK149"/>
  <c r="J169"/>
  <c r="J162"/>
  <c r="J137"/>
  <c i="65" r="BK171"/>
  <c r="J157"/>
  <c r="J140"/>
  <c r="J173"/>
  <c r="J158"/>
  <c r="BK184"/>
  <c r="BK160"/>
  <c r="J139"/>
  <c r="BK182"/>
  <c r="BK169"/>
  <c r="BK153"/>
  <c r="J145"/>
  <c r="J183"/>
  <c r="J172"/>
  <c r="J149"/>
  <c r="J134"/>
  <c i="66" r="BK172"/>
  <c r="BK151"/>
  <c r="J160"/>
  <c r="J198"/>
  <c r="J161"/>
  <c r="BK140"/>
  <c r="J182"/>
  <c r="J170"/>
  <c r="J154"/>
  <c r="BK141"/>
  <c r="J191"/>
  <c r="BK154"/>
  <c r="J186"/>
  <c r="BK164"/>
  <c r="J147"/>
  <c r="BK191"/>
  <c r="BK178"/>
  <c r="J157"/>
  <c i="67" r="J186"/>
  <c r="J148"/>
  <c r="BK177"/>
  <c r="BK160"/>
  <c r="BK147"/>
  <c r="J140"/>
  <c r="J158"/>
  <c r="J141"/>
  <c r="BK172"/>
  <c r="BK153"/>
  <c r="J173"/>
  <c r="BK162"/>
  <c r="J138"/>
  <c r="BK181"/>
  <c r="BK186"/>
  <c r="BK156"/>
  <c r="BK145"/>
  <c i="68" r="BK179"/>
  <c r="J164"/>
  <c r="J152"/>
  <c r="J139"/>
  <c r="J181"/>
  <c r="BK147"/>
  <c r="BK175"/>
  <c r="J177"/>
  <c r="BK138"/>
  <c r="J176"/>
  <c r="BK156"/>
  <c r="BK177"/>
  <c r="J154"/>
  <c r="J144"/>
  <c r="BK170"/>
  <c r="BK152"/>
  <c r="J134"/>
  <c i="69" r="J149"/>
  <c r="J164"/>
  <c r="J141"/>
  <c r="BK151"/>
  <c r="BK140"/>
  <c r="BK174"/>
  <c r="BK137"/>
  <c r="BK144"/>
  <c r="BK160"/>
  <c r="BK179"/>
  <c r="J144"/>
  <c i="70" r="BK184"/>
  <c r="J173"/>
  <c r="J163"/>
  <c r="J137"/>
  <c r="BK142"/>
  <c r="J182"/>
  <c r="BK165"/>
  <c r="BK146"/>
  <c r="J184"/>
  <c r="BK160"/>
  <c r="J177"/>
  <c r="J150"/>
  <c r="BK137"/>
  <c r="BK178"/>
  <c r="J153"/>
  <c r="J181"/>
  <c r="BK153"/>
  <c i="71" r="J186"/>
  <c r="BK163"/>
  <c r="J194"/>
  <c r="J174"/>
  <c r="BK152"/>
  <c r="BK170"/>
  <c r="BK143"/>
  <c r="BK183"/>
  <c r="BK156"/>
  <c r="J191"/>
  <c r="J165"/>
  <c r="J139"/>
  <c r="J153"/>
  <c r="BK184"/>
  <c r="BK153"/>
  <c r="J143"/>
  <c i="72" r="BK166"/>
  <c r="J167"/>
  <c r="J141"/>
  <c r="J128"/>
  <c r="J148"/>
  <c r="J129"/>
  <c r="BK150"/>
  <c r="BK162"/>
  <c r="BK138"/>
  <c r="BK160"/>
  <c r="J150"/>
  <c i="73" r="J222"/>
  <c r="J206"/>
  <c r="BK194"/>
  <c r="BK181"/>
  <c r="J164"/>
  <c r="BK151"/>
  <c r="J140"/>
  <c r="BK223"/>
  <c r="BK195"/>
  <c r="BK183"/>
  <c r="J170"/>
  <c r="J144"/>
  <c r="J220"/>
  <c r="BK201"/>
  <c r="J181"/>
  <c r="J156"/>
  <c r="J138"/>
  <c r="J212"/>
  <c r="BK193"/>
  <c r="J168"/>
  <c r="BK150"/>
  <c r="BK226"/>
  <c r="J207"/>
  <c r="BK177"/>
  <c r="BK154"/>
  <c r="BK133"/>
  <c r="BK204"/>
  <c r="BK191"/>
  <c r="BK168"/>
  <c r="BK147"/>
  <c i="74" r="BK222"/>
  <c r="J208"/>
  <c r="J195"/>
  <c r="BK180"/>
  <c r="J163"/>
  <c r="J147"/>
  <c r="BK238"/>
  <c r="BK219"/>
  <c r="BK193"/>
  <c r="BK178"/>
  <c r="J149"/>
  <c r="BK139"/>
  <c r="J233"/>
  <c r="BK221"/>
  <c r="BK199"/>
  <c r="BK186"/>
  <c r="BK163"/>
  <c r="BK152"/>
  <c r="J141"/>
  <c r="BK227"/>
  <c r="BK212"/>
  <c r="J198"/>
  <c r="BK182"/>
  <c r="BK167"/>
  <c r="BK230"/>
  <c r="J218"/>
  <c r="BK208"/>
  <c r="J196"/>
  <c r="BK185"/>
  <c r="BK171"/>
  <c r="J153"/>
  <c r="J131"/>
  <c i="75" r="BK194"/>
  <c r="BK172"/>
  <c r="J159"/>
  <c r="J136"/>
  <c r="BK211"/>
  <c r="J187"/>
  <c r="J171"/>
  <c r="J154"/>
  <c r="J213"/>
  <c r="J205"/>
  <c r="J192"/>
  <c r="BK173"/>
  <c r="J163"/>
  <c r="BK150"/>
  <c r="J128"/>
  <c r="J211"/>
  <c r="BK196"/>
  <c r="BK187"/>
  <c r="J173"/>
  <c r="J152"/>
  <c r="BK134"/>
  <c r="J200"/>
  <c r="J168"/>
  <c r="J156"/>
  <c r="J184"/>
  <c r="BK174"/>
  <c r="J147"/>
  <c r="BK131"/>
  <c i="76" r="J206"/>
  <c r="BK185"/>
  <c r="BK161"/>
  <c r="J133"/>
  <c r="BK210"/>
  <c r="J195"/>
  <c r="J180"/>
  <c r="J138"/>
  <c r="J210"/>
  <c r="J198"/>
  <c r="BK145"/>
  <c r="J207"/>
  <c r="BK166"/>
  <c r="BK128"/>
  <c r="BK205"/>
  <c r="J182"/>
  <c r="BK171"/>
  <c r="J150"/>
  <c r="J201"/>
  <c r="BK184"/>
  <c r="J175"/>
  <c r="BK154"/>
  <c r="BK140"/>
  <c r="J205"/>
  <c r="J187"/>
  <c r="J154"/>
  <c r="BK153"/>
  <c i="77" r="BK205"/>
  <c r="J194"/>
  <c r="BK173"/>
  <c r="J158"/>
  <c r="J212"/>
  <c r="BK190"/>
  <c r="BK166"/>
  <c r="BK155"/>
  <c r="BK129"/>
  <c r="BK187"/>
  <c r="BK171"/>
  <c r="J149"/>
  <c r="BK127"/>
  <c r="J127"/>
  <c r="BK210"/>
  <c r="BK211"/>
  <c r="J202"/>
  <c r="BK193"/>
  <c r="BK179"/>
  <c r="J148"/>
  <c r="BK136"/>
  <c r="J128"/>
  <c r="J187"/>
  <c r="J174"/>
  <c r="J153"/>
  <c r="BK143"/>
  <c i="78" r="J271"/>
  <c r="J241"/>
  <c r="BK232"/>
  <c r="J223"/>
  <c r="BK211"/>
  <c r="BK201"/>
  <c r="J188"/>
  <c r="J157"/>
  <c r="J146"/>
  <c r="J275"/>
  <c r="BK269"/>
  <c r="BK253"/>
  <c r="J242"/>
  <c r="BK202"/>
  <c r="BK174"/>
  <c r="J140"/>
  <c r="J264"/>
  <c r="BK250"/>
  <c r="BK223"/>
  <c r="J208"/>
  <c r="BK196"/>
  <c r="BK179"/>
  <c r="BK162"/>
  <c r="J137"/>
  <c r="BK276"/>
  <c r="BK254"/>
  <c r="J220"/>
  <c r="J199"/>
  <c r="BK181"/>
  <c r="J165"/>
  <c r="BK151"/>
  <c r="BK280"/>
  <c r="J255"/>
  <c r="J226"/>
  <c r="J183"/>
  <c r="J171"/>
  <c r="BK149"/>
  <c r="BK274"/>
  <c r="J237"/>
  <c r="J229"/>
  <c r="BK177"/>
  <c r="BK167"/>
  <c r="J152"/>
  <c r="BK140"/>
  <c r="J268"/>
  <c r="BK234"/>
  <c r="J222"/>
  <c r="BK200"/>
  <c r="BK188"/>
  <c r="BK182"/>
  <c r="BK159"/>
  <c i="79" r="J274"/>
  <c r="J255"/>
  <c r="BK248"/>
  <c r="J235"/>
  <c r="BK231"/>
  <c r="J222"/>
  <c r="BK213"/>
  <c r="J184"/>
  <c r="BK179"/>
  <c r="BK169"/>
  <c r="BK154"/>
  <c r="J133"/>
  <c r="BK272"/>
  <c r="BK271"/>
  <c r="J251"/>
  <c r="BK243"/>
  <c r="BK230"/>
  <c r="BK210"/>
  <c r="BK204"/>
  <c r="J172"/>
  <c r="J154"/>
  <c r="BK144"/>
  <c r="J282"/>
  <c r="J252"/>
  <c r="BK235"/>
  <c r="BK214"/>
  <c r="BK183"/>
  <c r="BK166"/>
  <c r="J142"/>
  <c r="J132"/>
  <c r="J259"/>
  <c r="BK238"/>
  <c r="BK253"/>
  <c r="BK162"/>
  <c r="BK140"/>
  <c r="J254"/>
  <c r="J241"/>
  <c r="BK227"/>
  <c r="BK184"/>
  <c r="J148"/>
  <c r="BK137"/>
  <c i="80" r="BK264"/>
  <c r="J236"/>
  <c r="J221"/>
  <c r="BK205"/>
  <c r="BK171"/>
  <c r="BK155"/>
  <c r="BK262"/>
  <c r="J246"/>
  <c r="BK216"/>
  <c r="BK196"/>
  <c r="J148"/>
  <c r="BK135"/>
  <c r="J259"/>
  <c r="BK237"/>
  <c r="J222"/>
  <c r="J203"/>
  <c i="81" r="BK193"/>
  <c i="2" r="BK124"/>
  <c r="BK122"/>
  <c i="1" r="AS138"/>
  <c i="2" r="F36"/>
  <c i="3" r="J204"/>
  <c r="BK201"/>
  <c r="BK193"/>
  <c r="J174"/>
  <c r="J160"/>
  <c r="J141"/>
  <c r="J132"/>
  <c r="BK205"/>
  <c r="J173"/>
  <c r="BK156"/>
  <c r="BK210"/>
  <c r="BK181"/>
  <c r="J147"/>
  <c r="J199"/>
  <c r="BK188"/>
  <c r="J178"/>
  <c r="J156"/>
  <c r="J148"/>
  <c r="J200"/>
  <c r="BK191"/>
  <c r="J172"/>
  <c r="J158"/>
  <c r="J146"/>
  <c r="BK137"/>
  <c r="J198"/>
  <c r="BK180"/>
  <c r="J169"/>
  <c r="J152"/>
  <c r="BK203"/>
  <c r="J180"/>
  <c r="J157"/>
  <c i="4" r="J289"/>
  <c r="J183"/>
  <c r="J139"/>
  <c r="J268"/>
  <c r="J250"/>
  <c r="J228"/>
  <c r="BK204"/>
  <c r="BK174"/>
  <c r="J163"/>
  <c r="BK289"/>
  <c r="J274"/>
  <c r="J265"/>
  <c r="J256"/>
  <c r="BK239"/>
  <c r="BK208"/>
  <c r="J180"/>
  <c r="J155"/>
  <c r="J145"/>
  <c r="BK263"/>
  <c r="J240"/>
  <c r="BK222"/>
  <c r="BK196"/>
  <c r="BK165"/>
  <c r="J152"/>
  <c r="J281"/>
  <c r="BK265"/>
  <c r="J255"/>
  <c r="BK238"/>
  <c r="BK230"/>
  <c r="J221"/>
  <c r="BK211"/>
  <c r="BK194"/>
  <c r="BK169"/>
  <c r="BK141"/>
  <c r="BK281"/>
  <c r="BK258"/>
  <c r="J239"/>
  <c r="J205"/>
  <c r="J185"/>
  <c r="J170"/>
  <c r="J137"/>
  <c r="J213"/>
  <c r="BK191"/>
  <c r="BK155"/>
  <c r="BK139"/>
  <c i="5" r="J191"/>
  <c r="BK176"/>
  <c r="BK160"/>
  <c r="J148"/>
  <c r="BK195"/>
  <c r="BK184"/>
  <c r="J176"/>
  <c r="BK167"/>
  <c r="J158"/>
  <c r="BK146"/>
  <c r="J194"/>
  <c r="BK180"/>
  <c r="BK166"/>
  <c r="J186"/>
  <c r="BK163"/>
  <c r="J149"/>
  <c r="BK178"/>
  <c r="BK161"/>
  <c r="J140"/>
  <c i="6" r="J165"/>
  <c r="J142"/>
  <c r="BK191"/>
  <c r="J177"/>
  <c r="J140"/>
  <c r="BK185"/>
  <c r="BK153"/>
  <c r="J191"/>
  <c r="BK173"/>
  <c r="J148"/>
  <c r="J181"/>
  <c r="J160"/>
  <c r="BK143"/>
  <c r="J174"/>
  <c r="BK154"/>
  <c r="BK141"/>
  <c r="BK194"/>
  <c r="BK181"/>
  <c r="J151"/>
  <c r="BK140"/>
  <c i="7" r="BK178"/>
  <c r="BK142"/>
  <c r="J175"/>
  <c r="BK193"/>
  <c r="J176"/>
  <c r="J165"/>
  <c r="BK146"/>
  <c r="BK140"/>
  <c r="BK174"/>
  <c r="J140"/>
  <c r="BK183"/>
  <c r="J181"/>
  <c r="J166"/>
  <c r="J137"/>
  <c r="BK165"/>
  <c r="J142"/>
  <c r="BK190"/>
  <c r="J157"/>
  <c i="8" r="BK190"/>
  <c r="J176"/>
  <c r="J153"/>
  <c r="BK192"/>
  <c r="J162"/>
  <c r="J144"/>
  <c r="BK173"/>
  <c r="J160"/>
  <c r="J148"/>
  <c r="J137"/>
  <c r="J177"/>
  <c r="BK157"/>
  <c r="BK140"/>
  <c r="BK185"/>
  <c r="BK172"/>
  <c r="J149"/>
  <c i="9" r="J183"/>
  <c r="BK190"/>
  <c r="BK172"/>
  <c r="BK148"/>
  <c r="J190"/>
  <c r="J165"/>
  <c r="J185"/>
  <c r="J166"/>
  <c r="J139"/>
  <c r="J163"/>
  <c r="J137"/>
  <c r="BK181"/>
  <c r="J157"/>
  <c r="BK144"/>
  <c r="BK162"/>
  <c r="BK139"/>
  <c r="J184"/>
  <c r="J151"/>
  <c i="10" r="J150"/>
  <c r="BK131"/>
  <c r="J155"/>
  <c r="BK140"/>
  <c r="BK151"/>
  <c r="J130"/>
  <c r="J162"/>
  <c r="J147"/>
  <c r="J134"/>
  <c r="J163"/>
  <c r="J137"/>
  <c r="J166"/>
  <c r="BK149"/>
  <c r="J132"/>
  <c i="11" r="BK193"/>
  <c r="BK173"/>
  <c r="J146"/>
  <c r="J127"/>
  <c r="J189"/>
  <c r="J159"/>
  <c r="BK128"/>
  <c r="BK194"/>
  <c r="BK163"/>
  <c r="BK150"/>
  <c r="J205"/>
  <c r="J190"/>
  <c r="J160"/>
  <c r="BK188"/>
  <c r="J169"/>
  <c r="J143"/>
  <c r="J200"/>
  <c r="BK187"/>
  <c r="J179"/>
  <c r="BK164"/>
  <c r="BK204"/>
  <c r="BK174"/>
  <c r="BK155"/>
  <c r="BK138"/>
  <c r="BK201"/>
  <c r="BK168"/>
  <c r="J140"/>
  <c i="12" r="BK148"/>
  <c r="BK161"/>
  <c r="BK143"/>
  <c r="J126"/>
  <c r="J145"/>
  <c r="J164"/>
  <c r="J144"/>
  <c r="BK167"/>
  <c r="BK128"/>
  <c r="J154"/>
  <c r="BK136"/>
  <c r="J149"/>
  <c i="13" r="BK231"/>
  <c r="J207"/>
  <c r="BK201"/>
  <c r="J185"/>
  <c r="BK162"/>
  <c r="BK142"/>
  <c r="BK240"/>
  <c r="J211"/>
  <c r="BK193"/>
  <c r="J173"/>
  <c r="J161"/>
  <c r="J141"/>
  <c r="J237"/>
  <c r="J220"/>
  <c r="BK211"/>
  <c r="J200"/>
  <c r="BK186"/>
  <c r="BK160"/>
  <c r="J140"/>
  <c r="J234"/>
  <c r="BK222"/>
  <c r="BK200"/>
  <c r="J179"/>
  <c r="J157"/>
  <c r="J138"/>
  <c i="37" r="J144"/>
  <c i="38" r="J146"/>
  <c r="BK159"/>
  <c r="J150"/>
  <c r="BK126"/>
  <c r="BK135"/>
  <c r="J130"/>
  <c r="J141"/>
  <c r="BK141"/>
  <c r="BK148"/>
  <c r="BK138"/>
  <c r="BK127"/>
  <c i="39" r="BK276"/>
  <c r="BK260"/>
  <c r="BK240"/>
  <c r="J222"/>
  <c r="BK204"/>
  <c r="J175"/>
  <c r="BK153"/>
  <c r="J277"/>
  <c r="J259"/>
  <c r="J241"/>
  <c r="J217"/>
  <c r="J190"/>
  <c r="J158"/>
  <c r="BK271"/>
  <c r="BK250"/>
  <c r="J225"/>
  <c r="BK212"/>
  <c r="BK186"/>
  <c r="J145"/>
  <c r="BK258"/>
  <c r="BK237"/>
  <c r="J198"/>
  <c r="J172"/>
  <c r="J151"/>
  <c r="BK273"/>
  <c r="BK245"/>
  <c r="J214"/>
  <c r="BK183"/>
  <c r="BK149"/>
  <c r="J135"/>
  <c r="J256"/>
  <c r="J228"/>
  <c r="J196"/>
  <c r="J181"/>
  <c r="J169"/>
  <c r="BK148"/>
  <c i="40" r="BK173"/>
  <c r="J163"/>
  <c r="J180"/>
  <c r="BK180"/>
  <c r="BK151"/>
  <c r="BK156"/>
  <c r="BK176"/>
  <c r="BK148"/>
  <c r="BK135"/>
  <c r="BK163"/>
  <c r="J135"/>
  <c i="41" r="J179"/>
  <c r="J162"/>
  <c r="BK179"/>
  <c r="J164"/>
  <c r="BK139"/>
  <c r="BK159"/>
  <c r="BK147"/>
  <c r="J170"/>
  <c r="J144"/>
  <c r="J148"/>
  <c i="42" r="J160"/>
  <c r="J176"/>
  <c r="BK183"/>
  <c r="J167"/>
  <c r="J139"/>
  <c r="J175"/>
  <c r="BK160"/>
  <c r="BK161"/>
  <c r="J166"/>
  <c r="J137"/>
  <c r="J148"/>
  <c i="43" r="J171"/>
  <c r="BK153"/>
  <c r="J134"/>
  <c r="BK168"/>
  <c r="BK151"/>
  <c r="J151"/>
  <c r="BK164"/>
  <c r="J145"/>
  <c r="BK172"/>
  <c r="J154"/>
  <c i="44" r="J160"/>
  <c r="BK167"/>
  <c r="BK166"/>
  <c r="BK152"/>
  <c r="J132"/>
  <c r="J149"/>
  <c r="BK137"/>
  <c r="BK129"/>
  <c r="BK148"/>
  <c r="BK168"/>
  <c r="BK130"/>
  <c r="J168"/>
  <c r="J151"/>
  <c r="J138"/>
  <c i="45" r="BK172"/>
  <c r="J157"/>
  <c r="J213"/>
  <c r="BK193"/>
  <c r="J160"/>
  <c r="BK145"/>
  <c r="J205"/>
  <c r="J190"/>
  <c r="J176"/>
  <c r="BK153"/>
  <c r="BK127"/>
  <c r="BK204"/>
  <c r="BK196"/>
  <c r="J175"/>
  <c r="BK162"/>
  <c r="J134"/>
  <c r="J147"/>
  <c r="BK134"/>
  <c r="J195"/>
  <c r="J184"/>
  <c r="BK160"/>
  <c r="J180"/>
  <c r="BK170"/>
  <c r="J154"/>
  <c i="46" r="J158"/>
  <c r="BK134"/>
  <c r="BK153"/>
  <c r="J126"/>
  <c r="BK128"/>
  <c r="J155"/>
  <c r="BK136"/>
  <c r="BK126"/>
  <c r="J128"/>
  <c r="BK150"/>
  <c r="BK139"/>
  <c i="47" r="J138"/>
  <c r="J126"/>
  <c r="BK126"/>
  <c r="J133"/>
  <c r="BK128"/>
  <c r="J124"/>
  <c r="BK131"/>
  <c i="48" r="J171"/>
  <c r="BK154"/>
  <c r="BK179"/>
  <c r="J149"/>
  <c r="J172"/>
  <c r="BK150"/>
  <c r="BK133"/>
  <c r="BK168"/>
  <c r="BK153"/>
  <c r="J139"/>
  <c r="J173"/>
  <c r="BK159"/>
  <c r="J131"/>
  <c r="J167"/>
  <c r="BK167"/>
  <c r="BK130"/>
  <c i="49" r="J162"/>
  <c r="J141"/>
  <c r="BK136"/>
  <c r="BK167"/>
  <c r="J176"/>
  <c r="BK160"/>
  <c r="BK137"/>
  <c r="J150"/>
  <c r="BK133"/>
  <c r="BK139"/>
  <c r="BK171"/>
  <c r="BK131"/>
  <c r="BK149"/>
  <c r="J135"/>
  <c i="50" r="BK134"/>
  <c r="BK148"/>
  <c r="BK160"/>
  <c r="J149"/>
  <c r="J134"/>
  <c r="BK137"/>
  <c r="BK147"/>
  <c i="51" r="BK158"/>
  <c r="J182"/>
  <c r="J166"/>
  <c r="J185"/>
  <c r="J168"/>
  <c r="J143"/>
  <c r="BK153"/>
  <c r="BK173"/>
  <c r="J157"/>
  <c r="BK163"/>
  <c r="BK148"/>
  <c r="J183"/>
  <c r="J158"/>
  <c r="J136"/>
  <c i="52" r="BK171"/>
  <c r="J153"/>
  <c r="J139"/>
  <c r="BK183"/>
  <c r="J170"/>
  <c r="J157"/>
  <c r="BK148"/>
  <c r="BK195"/>
  <c r="J151"/>
  <c r="J183"/>
  <c r="BK166"/>
  <c r="BK149"/>
  <c r="J195"/>
  <c r="J179"/>
  <c r="BK153"/>
  <c r="BK175"/>
  <c i="53" r="BK174"/>
  <c r="J147"/>
  <c r="BK182"/>
  <c r="BK138"/>
  <c r="J166"/>
  <c r="BK151"/>
  <c r="BK137"/>
  <c r="BK170"/>
  <c r="J150"/>
  <c r="BK186"/>
  <c r="BK147"/>
  <c r="J189"/>
  <c r="BK154"/>
  <c r="BK187"/>
  <c r="BK178"/>
  <c r="J144"/>
  <c i="54" r="J191"/>
  <c r="J154"/>
  <c r="BK171"/>
  <c r="J148"/>
  <c r="BK170"/>
  <c r="BK137"/>
  <c r="J165"/>
  <c r="J193"/>
  <c r="J166"/>
  <c r="J140"/>
  <c r="J181"/>
  <c r="J145"/>
  <c r="J170"/>
  <c r="BK141"/>
  <c r="J167"/>
  <c i="55" r="J166"/>
  <c r="BK151"/>
  <c r="BK138"/>
  <c r="J155"/>
  <c r="BK141"/>
  <c r="J180"/>
  <c r="J149"/>
  <c r="J176"/>
  <c r="J162"/>
  <c r="BK169"/>
  <c r="BK136"/>
  <c r="BK171"/>
  <c r="J154"/>
  <c r="BK139"/>
  <c i="56" r="BK164"/>
  <c r="J153"/>
  <c r="BK134"/>
  <c r="BK161"/>
  <c r="J138"/>
  <c r="J171"/>
  <c r="BK158"/>
  <c r="BK143"/>
  <c r="BK177"/>
  <c r="BK136"/>
  <c r="BK153"/>
  <c r="J176"/>
  <c r="BK152"/>
  <c i="57" r="J172"/>
  <c r="J138"/>
  <c r="BK142"/>
  <c r="BK156"/>
  <c r="BK171"/>
  <c r="J146"/>
  <c r="J158"/>
  <c r="BK169"/>
  <c r="J153"/>
  <c r="BK136"/>
  <c i="58" r="J259"/>
  <c r="BK233"/>
  <c r="J212"/>
  <c r="J185"/>
  <c r="BK158"/>
  <c r="BK258"/>
  <c r="J233"/>
  <c r="BK209"/>
  <c r="BK178"/>
  <c r="BK148"/>
  <c r="BK251"/>
  <c r="J227"/>
  <c r="BK193"/>
  <c r="BK170"/>
  <c r="J141"/>
  <c r="BK256"/>
  <c r="BK204"/>
  <c r="J156"/>
  <c r="J144"/>
  <c r="BK136"/>
  <c r="J248"/>
  <c r="BK219"/>
  <c r="BK186"/>
  <c r="J171"/>
  <c r="J157"/>
  <c r="J138"/>
  <c r="J252"/>
  <c r="J229"/>
  <c r="BK212"/>
  <c r="J189"/>
  <c r="BK164"/>
  <c r="J154"/>
  <c r="BK138"/>
  <c r="J267"/>
  <c r="J258"/>
  <c r="J235"/>
  <c r="BK223"/>
  <c r="BK207"/>
  <c r="BK175"/>
  <c r="J150"/>
  <c r="BK248"/>
  <c r="J232"/>
  <c r="BK213"/>
  <c r="J193"/>
  <c r="BK176"/>
  <c r="J143"/>
  <c i="59" r="BK227"/>
  <c r="BK220"/>
  <c r="BK208"/>
  <c r="J193"/>
  <c r="BK172"/>
  <c r="BK134"/>
  <c r="BK189"/>
  <c r="BK170"/>
  <c r="BK159"/>
  <c r="J135"/>
  <c r="J226"/>
  <c r="J205"/>
  <c r="BK192"/>
  <c r="J176"/>
  <c r="J164"/>
  <c r="BK158"/>
  <c r="J232"/>
  <c r="BK229"/>
  <c r="BK221"/>
  <c r="BK205"/>
  <c r="J201"/>
  <c r="BK157"/>
  <c r="BK138"/>
  <c r="BK228"/>
  <c r="J197"/>
  <c r="J175"/>
  <c r="BK142"/>
  <c r="J217"/>
  <c r="J203"/>
  <c r="J184"/>
  <c r="J145"/>
  <c r="J133"/>
  <c r="BK211"/>
  <c r="BK201"/>
  <c r="BK191"/>
  <c r="BK176"/>
  <c r="BK152"/>
  <c r="J138"/>
  <c r="J159"/>
  <c r="BK143"/>
  <c i="60" r="J196"/>
  <c r="J183"/>
  <c r="J169"/>
  <c r="BK149"/>
  <c r="J202"/>
  <c r="BK175"/>
  <c r="BK163"/>
  <c r="BK147"/>
  <c r="BK195"/>
  <c r="J181"/>
  <c r="J163"/>
  <c r="J136"/>
  <c r="BK187"/>
  <c r="J147"/>
  <c r="BK137"/>
  <c r="J185"/>
  <c r="J164"/>
  <c r="J203"/>
  <c r="BK185"/>
  <c r="J162"/>
  <c r="J153"/>
  <c r="J142"/>
  <c i="61" r="J197"/>
  <c r="BK174"/>
  <c r="BK158"/>
  <c r="BK137"/>
  <c r="BK178"/>
  <c r="J198"/>
  <c r="BK182"/>
  <c r="J167"/>
  <c r="BK151"/>
  <c r="J190"/>
  <c r="BK156"/>
  <c r="BK189"/>
  <c r="BK177"/>
  <c r="J151"/>
  <c r="BK176"/>
  <c r="BK149"/>
  <c r="J184"/>
  <c r="BK159"/>
  <c r="J175"/>
  <c r="BK146"/>
  <c r="BK136"/>
  <c i="62" r="J166"/>
  <c r="J150"/>
  <c r="J163"/>
  <c r="J141"/>
  <c r="J171"/>
  <c r="BK152"/>
  <c r="BK179"/>
  <c r="BK147"/>
  <c r="BK175"/>
  <c r="BK173"/>
  <c r="J161"/>
  <c r="J148"/>
  <c r="BK150"/>
  <c r="BK135"/>
  <c r="BK141"/>
  <c i="63" r="J185"/>
  <c r="J175"/>
  <c r="J160"/>
  <c r="BK138"/>
  <c r="BK170"/>
  <c r="J146"/>
  <c r="J137"/>
  <c r="BK179"/>
  <c r="BK155"/>
  <c r="BK177"/>
  <c r="BK163"/>
  <c r="BK147"/>
  <c r="BK149"/>
  <c r="BK191"/>
  <c r="J163"/>
  <c r="BK148"/>
  <c r="J147"/>
  <c i="64" r="J161"/>
  <c r="J151"/>
  <c r="BK170"/>
  <c r="BK153"/>
  <c r="BK172"/>
  <c r="BK146"/>
  <c r="J157"/>
  <c r="J178"/>
  <c r="J156"/>
  <c r="BK142"/>
  <c r="BK174"/>
  <c r="BK156"/>
  <c r="J171"/>
  <c r="BK164"/>
  <c r="J142"/>
  <c i="65" r="J177"/>
  <c r="BK159"/>
  <c r="BK137"/>
  <c r="J163"/>
  <c r="J151"/>
  <c r="BK141"/>
  <c r="J174"/>
  <c r="BK150"/>
  <c r="BK134"/>
  <c r="BK177"/>
  <c r="BK164"/>
  <c r="BK149"/>
  <c r="BK186"/>
  <c r="BK174"/>
  <c r="BK151"/>
  <c i="66" r="J201"/>
  <c r="J168"/>
  <c r="BK180"/>
  <c r="BK156"/>
  <c r="J199"/>
  <c r="BK162"/>
  <c r="BK139"/>
  <c r="J184"/>
  <c r="J169"/>
  <c r="J153"/>
  <c r="BK201"/>
  <c r="BK192"/>
  <c r="BK173"/>
  <c r="J189"/>
  <c r="J173"/>
  <c r="BK148"/>
  <c r="BK137"/>
  <c r="BK174"/>
  <c r="BK142"/>
  <c i="67" r="J163"/>
  <c r="BK180"/>
  <c r="J166"/>
  <c r="BK158"/>
  <c r="J144"/>
  <c r="J167"/>
  <c r="BK144"/>
  <c r="J176"/>
  <c r="J155"/>
  <c r="J180"/>
  <c r="BK167"/>
  <c r="BK143"/>
  <c r="BK184"/>
  <c r="J143"/>
  <c r="BK179"/>
  <c r="BK152"/>
  <c i="68" r="BK183"/>
  <c r="J167"/>
  <c r="J153"/>
  <c r="J135"/>
  <c r="BK166"/>
  <c r="BK139"/>
  <c r="J173"/>
  <c r="BK184"/>
  <c r="J151"/>
  <c r="BK136"/>
  <c r="BK169"/>
  <c r="BK154"/>
  <c r="J175"/>
  <c r="J149"/>
  <c r="BK172"/>
  <c r="BK160"/>
  <c r="J138"/>
  <c i="69" r="BK162"/>
  <c r="BK170"/>
  <c r="J151"/>
  <c r="J137"/>
  <c r="J163"/>
  <c r="BK159"/>
  <c r="BK181"/>
  <c r="J162"/>
  <c r="BK141"/>
  <c r="J155"/>
  <c r="J172"/>
  <c r="BK180"/>
  <c r="BK161"/>
  <c r="J140"/>
  <c i="70" r="BK183"/>
  <c r="BK166"/>
  <c r="BK145"/>
  <c r="BK154"/>
  <c r="J141"/>
  <c r="J180"/>
  <c r="BK149"/>
  <c r="BK188"/>
  <c r="J149"/>
  <c r="J172"/>
  <c r="J159"/>
  <c r="J188"/>
  <c r="J169"/>
  <c r="BK144"/>
  <c r="BK173"/>
  <c r="J147"/>
  <c i="71" r="BK181"/>
  <c r="BK168"/>
  <c r="BK142"/>
  <c r="BK185"/>
  <c r="J160"/>
  <c r="BK147"/>
  <c r="BK182"/>
  <c r="J161"/>
  <c r="BK141"/>
  <c r="BK186"/>
  <c r="BK169"/>
  <c r="BK193"/>
  <c r="J178"/>
  <c r="BK145"/>
  <c r="J164"/>
  <c r="BK157"/>
  <c r="BK188"/>
  <c r="J158"/>
  <c r="BK144"/>
  <c i="72" r="J165"/>
  <c r="BK131"/>
  <c r="J155"/>
  <c r="BK135"/>
  <c r="BK151"/>
  <c r="BK132"/>
  <c r="BK153"/>
  <c r="BK140"/>
  <c r="BK152"/>
  <c r="BK139"/>
  <c r="BK129"/>
  <c r="J153"/>
  <c r="BK130"/>
  <c i="73" r="J213"/>
  <c r="J198"/>
  <c r="J186"/>
  <c r="J172"/>
  <c r="BK159"/>
  <c r="BK143"/>
  <c r="J134"/>
  <c r="BK202"/>
  <c r="J187"/>
  <c r="J177"/>
  <c r="BK158"/>
  <c r="BK142"/>
  <c r="BK216"/>
  <c r="BK196"/>
  <c r="J159"/>
  <c r="J139"/>
  <c r="BK213"/>
  <c r="J200"/>
  <c r="BK184"/>
  <c r="J154"/>
  <c r="BK140"/>
  <c r="BK214"/>
  <c r="J184"/>
  <c r="J155"/>
  <c r="J135"/>
  <c r="BK212"/>
  <c r="J196"/>
  <c r="BK187"/>
  <c r="J166"/>
  <c r="J151"/>
  <c i="74" r="BK239"/>
  <c r="BK215"/>
  <c r="BK200"/>
  <c r="J185"/>
  <c r="BK177"/>
  <c r="BK169"/>
  <c r="J152"/>
  <c r="J241"/>
  <c r="J225"/>
  <c r="BK202"/>
  <c r="BK181"/>
  <c r="BK150"/>
  <c r="J135"/>
  <c r="J228"/>
  <c r="J213"/>
  <c r="BK201"/>
  <c r="J189"/>
  <c r="J164"/>
  <c r="BK153"/>
  <c r="J144"/>
  <c r="BK236"/>
  <c r="BK211"/>
  <c r="BK195"/>
  <c r="J179"/>
  <c r="BK164"/>
  <c r="BK138"/>
  <c r="J159"/>
  <c r="BK226"/>
  <c r="BK213"/>
  <c r="J205"/>
  <c r="BK192"/>
  <c r="J180"/>
  <c r="J161"/>
  <c r="BK146"/>
  <c i="75" r="J204"/>
  <c r="BK178"/>
  <c r="J162"/>
  <c r="BK146"/>
  <c r="J131"/>
  <c r="J201"/>
  <c r="BK186"/>
  <c r="J172"/>
  <c r="BK158"/>
  <c r="J134"/>
  <c r="J208"/>
  <c r="J193"/>
  <c r="BK177"/>
  <c r="BK162"/>
  <c r="BK147"/>
  <c r="J127"/>
  <c r="BK203"/>
  <c r="J194"/>
  <c r="J180"/>
  <c r="J161"/>
  <c r="J150"/>
  <c r="J181"/>
  <c r="BK153"/>
  <c r="BK181"/>
  <c r="BK152"/>
  <c r="J140"/>
  <c i="76" r="BK198"/>
  <c r="BK182"/>
  <c r="J160"/>
  <c r="J131"/>
  <c r="J209"/>
  <c r="BK194"/>
  <c r="BK165"/>
  <c r="BK149"/>
  <c r="J212"/>
  <c r="J202"/>
  <c r="BK146"/>
  <c r="BK211"/>
  <c r="BK174"/>
  <c r="J156"/>
  <c r="BK207"/>
  <c r="J193"/>
  <c r="J178"/>
  <c r="BK170"/>
  <c r="J140"/>
  <c r="BK204"/>
  <c r="BK187"/>
  <c r="J176"/>
  <c r="BK168"/>
  <c r="BK151"/>
  <c r="BK136"/>
  <c r="BK208"/>
  <c r="BK183"/>
  <c r="BK155"/>
  <c r="BK147"/>
  <c i="77" r="J207"/>
  <c r="J198"/>
  <c r="J178"/>
  <c r="J169"/>
  <c r="J152"/>
  <c r="BK192"/>
  <c r="J182"/>
  <c r="J163"/>
  <c r="BK146"/>
  <c r="BK188"/>
  <c r="BK172"/>
  <c r="BK151"/>
  <c r="BK208"/>
  <c r="J197"/>
  <c r="BK174"/>
  <c r="BK164"/>
  <c r="BK148"/>
  <c r="BK144"/>
  <c r="BK203"/>
  <c r="J204"/>
  <c r="BK194"/>
  <c r="J181"/>
  <c r="J155"/>
  <c r="J150"/>
  <c r="J130"/>
  <c r="BK135"/>
  <c r="J162"/>
  <c r="BK154"/>
  <c r="J144"/>
  <c r="J134"/>
  <c i="78" r="J282"/>
  <c r="BK228"/>
  <c r="J218"/>
  <c r="J206"/>
  <c r="BK189"/>
  <c r="J184"/>
  <c r="BK165"/>
  <c r="BK277"/>
  <c r="J270"/>
  <c r="J257"/>
  <c r="BK248"/>
  <c r="BK233"/>
  <c r="BK225"/>
  <c r="J207"/>
  <c r="BK178"/>
  <c r="J139"/>
  <c r="J260"/>
  <c r="J251"/>
  <c r="J233"/>
  <c r="BK191"/>
  <c r="J170"/>
  <c r="J144"/>
  <c r="J280"/>
  <c r="BK265"/>
  <c r="BK246"/>
  <c r="BK218"/>
  <c r="J197"/>
  <c r="J167"/>
  <c r="BK156"/>
  <c r="BK133"/>
  <c r="BK272"/>
  <c r="J263"/>
  <c r="BK197"/>
  <c r="J182"/>
  <c r="J159"/>
  <c r="J148"/>
  <c r="BK270"/>
  <c r="J239"/>
  <c r="J174"/>
  <c r="J149"/>
  <c r="BK138"/>
  <c r="BK266"/>
  <c r="J246"/>
  <c r="J230"/>
  <c r="J203"/>
  <c r="BK190"/>
  <c r="BK183"/>
  <c r="J161"/>
  <c r="J145"/>
  <c i="79" r="J271"/>
  <c r="J253"/>
  <c r="J233"/>
  <c r="BK229"/>
  <c r="BK219"/>
  <c r="J211"/>
  <c r="J198"/>
  <c r="BK192"/>
  <c r="J175"/>
  <c r="J158"/>
  <c r="BK138"/>
  <c r="J280"/>
  <c r="BK267"/>
  <c r="J278"/>
  <c r="J232"/>
  <c r="J224"/>
  <c r="BK206"/>
  <c r="J200"/>
  <c r="BK190"/>
  <c r="J149"/>
  <c r="J143"/>
  <c r="J247"/>
  <c r="J231"/>
  <c r="BK216"/>
  <c r="J204"/>
  <c r="J190"/>
  <c r="J178"/>
  <c r="BK145"/>
  <c r="J135"/>
  <c r="J272"/>
  <c r="J250"/>
  <c r="J236"/>
  <c r="BK226"/>
  <c r="J218"/>
  <c r="J191"/>
  <c r="J183"/>
  <c r="BK170"/>
  <c r="BK157"/>
  <c r="J141"/>
  <c r="J257"/>
  <c r="BK172"/>
  <c r="J155"/>
  <c r="J134"/>
  <c r="BK251"/>
  <c r="BK233"/>
  <c r="BK208"/>
  <c r="J179"/>
  <c r="BK147"/>
  <c r="BK135"/>
  <c i="80" r="J251"/>
  <c r="BK231"/>
  <c r="BK218"/>
  <c r="J194"/>
  <c r="BK174"/>
  <c r="BK159"/>
  <c r="J263"/>
  <c r="J253"/>
  <c r="BK222"/>
  <c r="J209"/>
  <c r="BK166"/>
  <c r="J159"/>
  <c r="J143"/>
  <c r="BK261"/>
  <c r="BK238"/>
  <c r="BK220"/>
  <c r="BK186"/>
  <c r="BK181"/>
  <c r="J169"/>
  <c r="J154"/>
  <c r="J140"/>
  <c r="BK234"/>
  <c r="BK208"/>
  <c r="J188"/>
  <c r="J160"/>
  <c r="J146"/>
  <c r="J254"/>
  <c r="BK245"/>
  <c r="J228"/>
  <c r="J207"/>
  <c r="J196"/>
  <c r="BK176"/>
  <c r="BK148"/>
  <c r="BK263"/>
  <c r="J247"/>
  <c r="J230"/>
  <c r="J215"/>
  <c r="BK195"/>
  <c r="J179"/>
  <c r="J149"/>
  <c r="J134"/>
  <c i="81" r="BK272"/>
  <c r="J257"/>
  <c r="BK238"/>
  <c r="BK228"/>
  <c r="BK201"/>
  <c r="J180"/>
  <c r="J158"/>
  <c r="BK141"/>
  <c r="BK271"/>
  <c r="J248"/>
  <c r="BK227"/>
  <c r="BK205"/>
  <c r="J195"/>
  <c r="BK188"/>
  <c r="J167"/>
  <c r="J240"/>
  <c r="J226"/>
  <c r="BK197"/>
  <c r="J185"/>
  <c r="BK170"/>
  <c r="BK137"/>
  <c r="BK266"/>
  <c r="BK251"/>
  <c r="J227"/>
  <c r="BK206"/>
  <c r="BK192"/>
  <c r="J179"/>
  <c r="BK162"/>
  <c r="J149"/>
  <c r="BK134"/>
  <c r="J267"/>
  <c r="BK252"/>
  <c r="BK243"/>
  <c r="J221"/>
  <c r="J209"/>
  <c r="BK172"/>
  <c r="BK160"/>
  <c r="BK142"/>
  <c r="J274"/>
  <c r="J266"/>
  <c r="J254"/>
  <c r="BK240"/>
  <c r="BK229"/>
  <c r="J214"/>
  <c r="J201"/>
  <c r="BK171"/>
  <c r="BK157"/>
  <c r="J144"/>
  <c i="2" l="1" r="T121"/>
  <c i="3" r="P129"/>
  <c r="BK145"/>
  <c r="J145"/>
  <c r="J102"/>
  <c r="P168"/>
  <c i="4" r="P151"/>
  <c r="T159"/>
  <c r="T210"/>
  <c i="5" r="P147"/>
  <c r="BK164"/>
  <c r="J164"/>
  <c r="J105"/>
  <c r="P172"/>
  <c r="R190"/>
  <c r="R189"/>
  <c i="6" r="R136"/>
  <c r="P159"/>
  <c r="R175"/>
  <c i="7" r="BK147"/>
  <c r="J147"/>
  <c r="J103"/>
  <c r="T147"/>
  <c r="P167"/>
  <c r="R189"/>
  <c r="R188"/>
  <c i="8" r="T136"/>
  <c r="R151"/>
  <c r="BK161"/>
  <c r="J161"/>
  <c r="J106"/>
  <c r="T161"/>
  <c r="P187"/>
  <c r="P186"/>
  <c i="9" r="R147"/>
  <c r="P167"/>
  <c r="BK171"/>
  <c r="J171"/>
  <c r="J106"/>
  <c r="T171"/>
  <c i="10" r="BK124"/>
  <c r="J124"/>
  <c r="J98"/>
  <c r="R143"/>
  <c r="R156"/>
  <c i="11" r="R126"/>
  <c r="T142"/>
  <c i="12" r="BK141"/>
  <c r="J141"/>
  <c r="J102"/>
  <c r="P153"/>
  <c i="13" r="P131"/>
  <c r="T153"/>
  <c r="P167"/>
  <c r="T167"/>
  <c r="P182"/>
  <c r="T182"/>
  <c i="14" r="P158"/>
  <c r="R162"/>
  <c r="P175"/>
  <c r="T175"/>
  <c r="P182"/>
  <c r="T182"/>
  <c r="P192"/>
  <c r="T192"/>
  <c r="BK195"/>
  <c r="J195"/>
  <c r="J106"/>
  <c r="T195"/>
  <c r="BK303"/>
  <c r="BK302"/>
  <c r="J302"/>
  <c r="J109"/>
  <c i="15" r="BK135"/>
  <c r="P146"/>
  <c r="T158"/>
  <c r="R166"/>
  <c r="T166"/>
  <c r="BK194"/>
  <c r="J194"/>
  <c r="J109"/>
  <c i="16" r="P131"/>
  <c r="P142"/>
  <c i="17" r="BK150"/>
  <c r="J150"/>
  <c r="J103"/>
  <c r="T157"/>
  <c r="P166"/>
  <c r="P186"/>
  <c r="P185"/>
  <c i="18" r="P143"/>
  <c r="R167"/>
  <c i="19" r="P135"/>
  <c r="T159"/>
  <c i="20" r="BK135"/>
  <c r="J135"/>
  <c r="J102"/>
  <c r="T145"/>
  <c r="R154"/>
  <c r="P175"/>
  <c r="P174"/>
  <c i="21" r="T142"/>
  <c r="BK166"/>
  <c r="J166"/>
  <c r="J106"/>
  <c i="22" r="BK136"/>
  <c r="J136"/>
  <c r="J102"/>
  <c r="BK146"/>
  <c r="J146"/>
  <c r="J103"/>
  <c r="T153"/>
  <c r="P163"/>
  <c r="BK188"/>
  <c r="BK187"/>
  <c r="J187"/>
  <c r="J109"/>
  <c i="23" r="BK139"/>
  <c r="J139"/>
  <c r="J103"/>
  <c r="BK146"/>
  <c r="J146"/>
  <c r="J105"/>
  <c i="25" r="R136"/>
  <c r="P147"/>
  <c r="BK156"/>
  <c r="J156"/>
  <c r="J106"/>
  <c r="R156"/>
  <c r="BK180"/>
  <c r="J180"/>
  <c r="J110"/>
  <c i="26" r="R133"/>
  <c r="T147"/>
  <c i="27" r="BK135"/>
  <c r="J135"/>
  <c r="J102"/>
  <c r="T145"/>
  <c r="BK170"/>
  <c r="J170"/>
  <c r="J106"/>
  <c r="P194"/>
  <c r="P193"/>
  <c i="29" r="P133"/>
  <c r="T167"/>
  <c i="30" r="BK158"/>
  <c r="J158"/>
  <c r="J105"/>
  <c i="32" r="R133"/>
  <c i="33" r="BK152"/>
  <c r="J152"/>
  <c r="J104"/>
  <c i="34" r="R156"/>
  <c i="36" r="T180"/>
  <c i="37" r="P149"/>
  <c i="39" r="T194"/>
  <c i="42" r="T155"/>
  <c i="43" r="P157"/>
  <c i="57" r="T144"/>
  <c r="P155"/>
  <c r="T167"/>
  <c r="T166"/>
  <c i="58" r="BK132"/>
  <c r="J132"/>
  <c r="J100"/>
  <c r="P190"/>
  <c i="59" r="T130"/>
  <c r="P153"/>
  <c r="BK156"/>
  <c r="J156"/>
  <c r="J102"/>
  <c r="BK168"/>
  <c r="J168"/>
  <c r="J104"/>
  <c i="60" r="R135"/>
  <c r="T159"/>
  <c r="T171"/>
  <c r="R200"/>
  <c r="R199"/>
  <c i="61" r="BK135"/>
  <c r="J135"/>
  <c r="J102"/>
  <c r="R145"/>
  <c r="T157"/>
  <c r="R165"/>
  <c r="BK195"/>
  <c r="J195"/>
  <c r="J109"/>
  <c i="62" r="R142"/>
  <c r="T162"/>
  <c i="63" r="T165"/>
  <c r="BK187"/>
  <c r="J187"/>
  <c r="J109"/>
  <c i="64" r="BK145"/>
  <c r="J145"/>
  <c r="J103"/>
  <c r="BK158"/>
  <c r="J158"/>
  <c r="J106"/>
  <c i="65" r="BK133"/>
  <c r="J133"/>
  <c r="J102"/>
  <c r="R133"/>
  <c r="P154"/>
  <c r="BK161"/>
  <c r="J161"/>
  <c r="J105"/>
  <c r="T161"/>
  <c i="66" r="P146"/>
  <c r="BK163"/>
  <c r="J163"/>
  <c r="J105"/>
  <c r="R163"/>
  <c r="BK171"/>
  <c r="J171"/>
  <c r="J107"/>
  <c i="4" r="BK133"/>
  <c r="R151"/>
  <c r="BK166"/>
  <c r="J166"/>
  <c r="J103"/>
  <c r="P210"/>
  <c i="5" r="T136"/>
  <c r="P156"/>
  <c r="T172"/>
  <c r="T190"/>
  <c r="T189"/>
  <c i="6" r="T136"/>
  <c r="R159"/>
  <c r="P175"/>
  <c r="T198"/>
  <c r="T197"/>
  <c i="7" r="P147"/>
  <c r="T151"/>
  <c r="R159"/>
  <c r="P163"/>
  <c r="BK189"/>
  <c r="J189"/>
  <c r="J110"/>
  <c i="8" r="BK136"/>
  <c r="BK151"/>
  <c r="J151"/>
  <c r="J104"/>
  <c r="P165"/>
  <c r="T187"/>
  <c r="T186"/>
  <c i="9" r="BK136"/>
  <c r="T147"/>
  <c r="BK175"/>
  <c r="J175"/>
  <c r="J107"/>
  <c r="BK192"/>
  <c r="J192"/>
  <c r="J110"/>
  <c i="10" r="P124"/>
  <c r="BK156"/>
  <c r="J156"/>
  <c r="J100"/>
  <c r="BK160"/>
  <c r="J160"/>
  <c r="J101"/>
  <c i="11" r="T132"/>
  <c r="T191"/>
  <c i="12" r="R125"/>
  <c r="R124"/>
  <c r="P141"/>
  <c r="R153"/>
  <c i="13" r="R153"/>
  <c r="T159"/>
  <c r="T191"/>
  <c i="14" r="BK134"/>
  <c r="J134"/>
  <c r="J100"/>
  <c r="BK162"/>
  <c r="J162"/>
  <c r="J102"/>
  <c r="BK175"/>
  <c r="J175"/>
  <c r="J103"/>
  <c r="R175"/>
  <c r="BK182"/>
  <c r="J182"/>
  <c r="J104"/>
  <c r="R182"/>
  <c r="BK192"/>
  <c r="J192"/>
  <c r="J105"/>
  <c r="R192"/>
  <c r="P195"/>
  <c i="15" r="R135"/>
  <c r="BK158"/>
  <c r="J158"/>
  <c r="J104"/>
  <c r="P170"/>
  <c i="16" r="BK131"/>
  <c r="J131"/>
  <c r="J102"/>
  <c r="R142"/>
  <c i="17" r="R135"/>
  <c r="BK157"/>
  <c r="J157"/>
  <c r="J104"/>
  <c r="P162"/>
  <c r="R162"/>
  <c r="BK186"/>
  <c r="J186"/>
  <c r="J109"/>
  <c i="18" r="T143"/>
  <c r="BK167"/>
  <c r="J167"/>
  <c r="J106"/>
  <c i="19" r="BK146"/>
  <c r="J146"/>
  <c r="J103"/>
  <c r="P159"/>
  <c i="20" r="R145"/>
  <c r="BK154"/>
  <c r="J154"/>
  <c r="J105"/>
  <c r="P154"/>
  <c r="BK175"/>
  <c r="J175"/>
  <c r="J109"/>
  <c i="21" r="BK142"/>
  <c r="J142"/>
  <c r="J103"/>
  <c r="R166"/>
  <c i="22" r="R136"/>
  <c r="P153"/>
  <c r="BK163"/>
  <c r="J163"/>
  <c r="J106"/>
  <c r="R163"/>
  <c r="P188"/>
  <c r="P187"/>
  <c i="23" r="R139"/>
  <c i="25" r="BK136"/>
  <c r="J136"/>
  <c r="J102"/>
  <c r="BK143"/>
  <c r="J143"/>
  <c r="J103"/>
  <c r="P160"/>
  <c i="26" r="T133"/>
  <c r="P147"/>
  <c i="27" r="P145"/>
  <c r="R170"/>
  <c i="29" r="R133"/>
  <c r="BK156"/>
  <c r="J156"/>
  <c r="J104"/>
  <c r="T156"/>
  <c r="R163"/>
  <c i="30" r="T133"/>
  <c r="R151"/>
  <c r="BK162"/>
  <c r="J162"/>
  <c r="J106"/>
  <c i="31" r="T132"/>
  <c r="BK147"/>
  <c r="J147"/>
  <c r="J104"/>
  <c r="T147"/>
  <c i="32" r="R142"/>
  <c r="P156"/>
  <c r="P167"/>
  <c i="33" r="P135"/>
  <c r="R145"/>
  <c r="BK156"/>
  <c r="J156"/>
  <c r="J105"/>
  <c r="R160"/>
  <c i="34" r="T135"/>
  <c r="BK152"/>
  <c r="J152"/>
  <c r="J104"/>
  <c r="BK160"/>
  <c r="J160"/>
  <c r="J106"/>
  <c r="BK176"/>
  <c r="J176"/>
  <c r="J109"/>
  <c i="35" r="BK135"/>
  <c r="J135"/>
  <c r="J102"/>
  <c r="T145"/>
  <c r="BK156"/>
  <c r="J156"/>
  <c r="J105"/>
  <c r="R156"/>
  <c r="P175"/>
  <c r="P174"/>
  <c i="36" r="P127"/>
  <c r="R156"/>
  <c r="R180"/>
  <c r="P203"/>
  <c r="R203"/>
  <c i="37" r="BK127"/>
  <c r="J127"/>
  <c r="J98"/>
  <c r="BK134"/>
  <c r="J134"/>
  <c r="J99"/>
  <c r="T149"/>
  <c i="38" r="T124"/>
  <c r="R143"/>
  <c i="45" r="P199"/>
  <c i="47" r="P123"/>
  <c i="48" r="BK132"/>
  <c r="J132"/>
  <c r="J101"/>
  <c r="T132"/>
  <c i="49" r="P140"/>
  <c i="50" r="P133"/>
  <c r="T142"/>
  <c r="T157"/>
  <c i="51" r="R133"/>
  <c r="P154"/>
  <c r="BK161"/>
  <c r="J161"/>
  <c r="J105"/>
  <c r="T161"/>
  <c i="52" r="R145"/>
  <c r="BK169"/>
  <c r="J169"/>
  <c r="J106"/>
  <c r="P191"/>
  <c r="P190"/>
  <c i="53" r="P146"/>
  <c r="BK168"/>
  <c r="J168"/>
  <c r="J105"/>
  <c r="BK171"/>
  <c r="J171"/>
  <c r="J106"/>
  <c r="R171"/>
  <c r="BK199"/>
  <c r="BK198"/>
  <c r="J198"/>
  <c r="J109"/>
  <c i="54" r="T143"/>
  <c r="R164"/>
  <c r="P168"/>
  <c i="55" r="BK142"/>
  <c r="J142"/>
  <c r="J103"/>
  <c r="R156"/>
  <c r="R163"/>
  <c i="56" r="T142"/>
  <c r="BK163"/>
  <c r="J163"/>
  <c r="J105"/>
  <c r="R163"/>
  <c i="57" r="T134"/>
  <c r="R148"/>
  <c i="58" r="T190"/>
  <c i="59" r="BK181"/>
  <c r="J181"/>
  <c r="J105"/>
  <c i="60" r="P135"/>
  <c r="R159"/>
  <c r="P171"/>
  <c r="T200"/>
  <c r="T199"/>
  <c i="61" r="P135"/>
  <c r="BK157"/>
  <c r="J157"/>
  <c r="J104"/>
  <c r="T169"/>
  <c i="62" r="P142"/>
  <c r="P162"/>
  <c i="63" r="R135"/>
  <c r="BK157"/>
  <c r="J157"/>
  <c r="J104"/>
  <c r="T168"/>
  <c r="R187"/>
  <c r="R186"/>
  <c i="64" r="P135"/>
  <c r="R158"/>
  <c i="65" r="P133"/>
  <c r="BK154"/>
  <c r="J154"/>
  <c r="J104"/>
  <c r="T154"/>
  <c r="R161"/>
  <c i="66" r="BK136"/>
  <c r="J136"/>
  <c r="J102"/>
  <c r="R146"/>
  <c r="R155"/>
  <c r="T155"/>
  <c r="P163"/>
  <c r="T171"/>
  <c r="T196"/>
  <c r="T195"/>
  <c i="67" r="R142"/>
  <c r="BK165"/>
  <c r="J165"/>
  <c r="J106"/>
  <c i="68" r="T142"/>
  <c r="R165"/>
  <c i="69" r="P135"/>
  <c r="T145"/>
  <c r="P158"/>
  <c i="70" r="R136"/>
  <c r="R151"/>
  <c r="R162"/>
  <c r="BK171"/>
  <c r="J171"/>
  <c r="J107"/>
  <c r="R190"/>
  <c r="R189"/>
  <c i="71" r="T151"/>
  <c r="R162"/>
  <c r="T171"/>
  <c i="72" r="P142"/>
  <c r="T145"/>
  <c r="P158"/>
  <c r="T158"/>
  <c i="73" r="P130"/>
  <c r="P152"/>
  <c r="T163"/>
  <c r="T171"/>
  <c r="T197"/>
  <c r="P224"/>
  <c i="74" r="BK130"/>
  <c r="J130"/>
  <c r="J98"/>
  <c r="P158"/>
  <c r="BK175"/>
  <c r="J175"/>
  <c r="J102"/>
  <c r="BK188"/>
  <c r="J188"/>
  <c r="J103"/>
  <c r="R207"/>
  <c r="R232"/>
  <c r="R237"/>
  <c i="75" r="BK142"/>
  <c r="J142"/>
  <c r="J103"/>
  <c r="BK199"/>
  <c r="J199"/>
  <c r="J104"/>
  <c i="76" r="P126"/>
  <c r="BK142"/>
  <c r="J142"/>
  <c r="J103"/>
  <c r="T199"/>
  <c i="77" r="BK142"/>
  <c r="J142"/>
  <c r="J103"/>
  <c r="T199"/>
  <c i="78" r="R131"/>
  <c r="BK163"/>
  <c r="J163"/>
  <c r="J100"/>
  <c r="R163"/>
  <c r="BK193"/>
  <c r="J193"/>
  <c r="J102"/>
  <c r="R204"/>
  <c r="BK215"/>
  <c r="J215"/>
  <c r="J104"/>
  <c r="R215"/>
  <c r="BK259"/>
  <c r="J259"/>
  <c r="J108"/>
  <c r="T273"/>
  <c i="79" r="T131"/>
  <c r="P161"/>
  <c r="T161"/>
  <c r="BK195"/>
  <c r="J195"/>
  <c r="J102"/>
  <c r="T221"/>
  <c r="BK275"/>
  <c r="J275"/>
  <c r="J109"/>
  <c i="80" r="P131"/>
  <c r="BK162"/>
  <c r="J162"/>
  <c r="J100"/>
  <c r="T172"/>
  <c r="P200"/>
  <c r="R217"/>
  <c r="BK257"/>
  <c r="J257"/>
  <c r="J109"/>
  <c i="2" r="BK121"/>
  <c r="T125"/>
  <c i="3" r="BK129"/>
  <c r="J129"/>
  <c r="J100"/>
  <c r="R142"/>
  <c r="T168"/>
  <c i="4" r="BK151"/>
  <c r="J151"/>
  <c r="J101"/>
  <c r="P159"/>
  <c r="BK171"/>
  <c r="J171"/>
  <c r="J104"/>
  <c r="BK184"/>
  <c r="J184"/>
  <c r="J105"/>
  <c r="T184"/>
  <c r="BK286"/>
  <c r="J286"/>
  <c r="J109"/>
  <c i="5" r="BK147"/>
  <c r="J147"/>
  <c r="J103"/>
  <c r="R156"/>
  <c r="T164"/>
  <c r="P168"/>
  <c r="P190"/>
  <c r="P189"/>
  <c i="6" r="BK147"/>
  <c r="J147"/>
  <c r="J103"/>
  <c r="T159"/>
  <c r="R167"/>
  <c r="T171"/>
  <c i="7" r="BK159"/>
  <c r="J159"/>
  <c r="J105"/>
  <c r="T159"/>
  <c r="R163"/>
  <c i="8" r="P136"/>
  <c r="T147"/>
  <c r="BK165"/>
  <c r="J165"/>
  <c r="J107"/>
  <c i="9" r="P147"/>
  <c r="BK167"/>
  <c r="J167"/>
  <c r="J105"/>
  <c r="R167"/>
  <c r="R171"/>
  <c i="10" r="BK143"/>
  <c r="J143"/>
  <c r="J99"/>
  <c r="R160"/>
  <c i="11" r="R132"/>
  <c r="R191"/>
  <c i="12" r="R134"/>
  <c r="BK153"/>
  <c r="J153"/>
  <c r="J103"/>
  <c i="13" r="P153"/>
  <c r="BK167"/>
  <c r="J167"/>
  <c r="J103"/>
  <c r="R167"/>
  <c r="BK182"/>
  <c r="J182"/>
  <c r="J105"/>
  <c r="R182"/>
  <c i="14" r="BK158"/>
  <c r="J158"/>
  <c r="J101"/>
  <c r="T158"/>
  <c r="P211"/>
  <c r="R303"/>
  <c r="R302"/>
  <c i="15" r="T146"/>
  <c r="BK170"/>
  <c r="J170"/>
  <c r="J106"/>
  <c i="16" r="BK137"/>
  <c r="J137"/>
  <c r="J103"/>
  <c r="R137"/>
  <c i="17" r="T135"/>
  <c r="R157"/>
  <c r="BK162"/>
  <c r="J162"/>
  <c r="J105"/>
  <c r="T162"/>
  <c r="R186"/>
  <c r="R185"/>
  <c i="39" r="T134"/>
  <c r="R160"/>
  <c r="R163"/>
  <c r="R176"/>
  <c r="R179"/>
  <c r="P194"/>
  <c r="T211"/>
  <c r="R281"/>
  <c r="R280"/>
  <c i="40" r="P134"/>
  <c r="BK141"/>
  <c r="J141"/>
  <c r="J103"/>
  <c r="BK152"/>
  <c r="J152"/>
  <c r="J104"/>
  <c r="BK157"/>
  <c r="J157"/>
  <c r="J105"/>
  <c r="P160"/>
  <c r="T164"/>
  <c i="41" r="P143"/>
  <c r="P154"/>
  <c r="BK158"/>
  <c r="J158"/>
  <c r="J105"/>
  <c r="P161"/>
  <c r="T165"/>
  <c i="42" r="BK136"/>
  <c r="J136"/>
  <c r="J102"/>
  <c r="R144"/>
  <c r="R150"/>
  <c r="P155"/>
  <c r="P158"/>
  <c r="P162"/>
  <c r="R180"/>
  <c r="R179"/>
  <c i="43" r="R133"/>
  <c r="R142"/>
  <c r="R150"/>
  <c r="T163"/>
  <c i="44" r="P124"/>
  <c r="P146"/>
  <c r="R156"/>
  <c r="R161"/>
  <c i="45" r="T126"/>
  <c r="P132"/>
  <c r="P142"/>
  <c r="P141"/>
  <c i="46" r="P124"/>
  <c r="R131"/>
  <c r="T143"/>
  <c i="47" r="R130"/>
  <c i="48" r="P140"/>
  <c i="49" r="T140"/>
  <c i="50" r="P142"/>
  <c r="BK153"/>
  <c r="J153"/>
  <c r="J105"/>
  <c r="T153"/>
  <c i="51" r="P142"/>
  <c r="R165"/>
  <c i="52" r="P135"/>
  <c r="BK159"/>
  <c r="J159"/>
  <c r="J104"/>
  <c r="T159"/>
  <c r="BK191"/>
  <c r="BK190"/>
  <c r="J190"/>
  <c r="J108"/>
  <c i="53" r="T136"/>
  <c r="BK160"/>
  <c r="J160"/>
  <c r="J104"/>
  <c r="P168"/>
  <c r="T168"/>
  <c r="P171"/>
  <c r="P199"/>
  <c r="P198"/>
  <c i="54" r="T134"/>
  <c r="T157"/>
  <c r="R172"/>
  <c i="55" r="R142"/>
  <c r="BK167"/>
  <c r="J167"/>
  <c r="J106"/>
  <c i="56" r="P133"/>
  <c r="P156"/>
  <c r="P163"/>
  <c r="T163"/>
  <c i="57" r="R144"/>
  <c r="BK155"/>
  <c r="J155"/>
  <c r="J105"/>
  <c i="58" r="R190"/>
  <c i="59" r="P181"/>
  <c i="60" r="P145"/>
  <c r="BK176"/>
  <c r="J176"/>
  <c r="J106"/>
  <c i="61" r="T145"/>
  <c r="R157"/>
  <c r="P165"/>
  <c r="T195"/>
  <c r="T194"/>
  <c i="62" r="BK142"/>
  <c r="J142"/>
  <c r="J103"/>
  <c r="T151"/>
  <c r="P158"/>
  <c i="63" r="BK135"/>
  <c r="J135"/>
  <c r="J102"/>
  <c r="P145"/>
  <c r="P168"/>
  <c i="64" r="R145"/>
  <c r="R154"/>
  <c i="65" r="BK142"/>
  <c r="J142"/>
  <c r="J103"/>
  <c r="P165"/>
  <c i="66" r="T136"/>
  <c r="BK167"/>
  <c r="J167"/>
  <c r="J106"/>
  <c r="R167"/>
  <c r="BK196"/>
  <c r="J196"/>
  <c r="J110"/>
  <c i="67" r="T142"/>
  <c r="R154"/>
  <c r="P161"/>
  <c i="68" r="P142"/>
  <c r="BK165"/>
  <c r="J165"/>
  <c r="J106"/>
  <c i="69" r="R135"/>
  <c r="T158"/>
  <c r="T176"/>
  <c r="T175"/>
  <c i="70" r="T136"/>
  <c r="P155"/>
  <c r="T162"/>
  <c r="P171"/>
  <c r="T190"/>
  <c r="T189"/>
  <c i="71" r="P136"/>
  <c r="R151"/>
  <c r="BK162"/>
  <c r="J162"/>
  <c r="J105"/>
  <c r="BK171"/>
  <c r="J171"/>
  <c r="J107"/>
  <c r="T190"/>
  <c r="T189"/>
  <c i="72" r="R126"/>
  <c r="T142"/>
  <c r="BK149"/>
  <c r="J149"/>
  <c r="J101"/>
  <c r="BK161"/>
  <c r="J161"/>
  <c r="J103"/>
  <c i="73" r="T130"/>
  <c r="R152"/>
  <c r="BK171"/>
  <c r="J171"/>
  <c r="J102"/>
  <c r="R179"/>
  <c r="BK224"/>
  <c r="J224"/>
  <c r="J108"/>
  <c i="75" r="BK126"/>
  <c r="J126"/>
  <c r="J98"/>
  <c r="P132"/>
  <c r="R142"/>
  <c r="T199"/>
  <c i="76" r="P142"/>
  <c r="R199"/>
  <c i="77" r="R126"/>
  <c r="T142"/>
  <c r="T141"/>
  <c i="78" r="BK153"/>
  <c r="J153"/>
  <c r="J99"/>
  <c r="R173"/>
  <c r="BK204"/>
  <c r="J204"/>
  <c r="J103"/>
  <c r="BK221"/>
  <c r="J221"/>
  <c r="J105"/>
  <c r="T259"/>
  <c r="T258"/>
  <c i="79" r="BK152"/>
  <c r="J152"/>
  <c r="J99"/>
  <c r="BK173"/>
  <c r="J173"/>
  <c r="J101"/>
  <c r="P195"/>
  <c r="BK221"/>
  <c r="J221"/>
  <c r="J105"/>
  <c r="R263"/>
  <c r="R262"/>
  <c i="80" r="R153"/>
  <c r="BK172"/>
  <c r="J172"/>
  <c r="J101"/>
  <c r="R187"/>
  <c r="BK211"/>
  <c r="J211"/>
  <c r="J104"/>
  <c r="R211"/>
  <c r="BK243"/>
  <c r="J243"/>
  <c r="J108"/>
  <c r="R257"/>
  <c i="4" r="T151"/>
  <c r="BK210"/>
  <c r="J210"/>
  <c r="J106"/>
  <c i="5" r="P136"/>
  <c r="BK156"/>
  <c r="J156"/>
  <c r="J104"/>
  <c r="R164"/>
  <c r="R168"/>
  <c i="6" r="P147"/>
  <c r="BK175"/>
  <c r="J175"/>
  <c r="J107"/>
  <c r="R198"/>
  <c r="R197"/>
  <c i="7" r="P136"/>
  <c r="R151"/>
  <c r="R167"/>
  <c r="T189"/>
  <c r="T188"/>
  <c i="8" r="P147"/>
  <c r="R165"/>
  <c i="9" r="T136"/>
  <c r="R159"/>
  <c r="R175"/>
  <c r="P192"/>
  <c r="P191"/>
  <c i="10" r="T124"/>
  <c r="P156"/>
  <c i="11" r="P126"/>
  <c r="BK191"/>
  <c r="J191"/>
  <c r="J104"/>
  <c i="12" r="BK125"/>
  <c r="J125"/>
  <c r="J98"/>
  <c r="BK134"/>
  <c r="BK133"/>
  <c r="R141"/>
  <c i="13" r="T131"/>
  <c r="T130"/>
  <c r="T129"/>
  <c r="P159"/>
  <c r="BK191"/>
  <c i="14" r="R134"/>
  <c r="T162"/>
  <c r="T211"/>
  <c r="T303"/>
  <c r="T302"/>
  <c i="15" r="T135"/>
  <c r="P158"/>
  <c r="R170"/>
  <c r="P194"/>
  <c r="P193"/>
  <c i="16" r="R131"/>
  <c r="R130"/>
  <c r="R129"/>
  <c r="BK142"/>
  <c r="J142"/>
  <c r="J104"/>
  <c i="17" r="BK135"/>
  <c r="J135"/>
  <c r="J102"/>
  <c r="R150"/>
  <c r="R166"/>
  <c r="T186"/>
  <c r="T185"/>
  <c i="18" r="BK133"/>
  <c r="T133"/>
  <c r="T167"/>
  <c i="19" r="T146"/>
  <c r="P155"/>
  <c r="P176"/>
  <c r="P175"/>
  <c i="20" r="R135"/>
  <c r="P158"/>
  <c i="21" r="T166"/>
  <c i="22" r="T136"/>
  <c r="R153"/>
  <c r="T163"/>
  <c i="23" r="R132"/>
  <c r="R131"/>
  <c r="R130"/>
  <c r="R146"/>
  <c i="25" r="T136"/>
  <c r="T147"/>
  <c r="P156"/>
  <c r="P180"/>
  <c r="P179"/>
  <c i="26" r="R142"/>
  <c r="P156"/>
  <c i="27" r="R135"/>
  <c r="P157"/>
  <c r="BK165"/>
  <c r="J165"/>
  <c r="J105"/>
  <c r="T165"/>
  <c r="T194"/>
  <c r="T193"/>
  <c i="29" r="BK133"/>
  <c r="J133"/>
  <c r="J102"/>
  <c r="T133"/>
  <c r="R156"/>
  <c r="P163"/>
  <c i="30" r="R133"/>
  <c r="T142"/>
  <c r="P158"/>
  <c r="R158"/>
  <c r="T158"/>
  <c i="31" r="P132"/>
  <c r="T141"/>
  <c r="BK150"/>
  <c r="J150"/>
  <c r="J105"/>
  <c i="32" r="P142"/>
  <c r="R156"/>
  <c r="BK167"/>
  <c r="J167"/>
  <c r="J106"/>
  <c i="33" r="BK135"/>
  <c r="BK145"/>
  <c r="J145"/>
  <c r="J103"/>
  <c r="P152"/>
  <c r="T160"/>
  <c r="P176"/>
  <c r="P175"/>
  <c i="34" r="BK135"/>
  <c r="J135"/>
  <c r="J102"/>
  <c r="P145"/>
  <c r="T152"/>
  <c r="P160"/>
  <c i="35" r="BK145"/>
  <c r="J145"/>
  <c r="J103"/>
  <c r="T152"/>
  <c r="P160"/>
  <c r="R175"/>
  <c r="R174"/>
  <c i="36" r="BK127"/>
  <c r="J127"/>
  <c r="J98"/>
  <c r="T156"/>
  <c r="BK180"/>
  <c r="J180"/>
  <c r="J101"/>
  <c r="R187"/>
  <c r="R220"/>
  <c i="37" r="BK149"/>
  <c r="T212"/>
  <c i="38" r="P124"/>
  <c r="T131"/>
  <c i="39" r="P134"/>
  <c r="BK163"/>
  <c r="J163"/>
  <c r="J102"/>
  <c r="T163"/>
  <c r="T176"/>
  <c r="T179"/>
  <c r="BK194"/>
  <c r="J194"/>
  <c r="J106"/>
  <c r="P211"/>
  <c r="BK281"/>
  <c r="J281"/>
  <c r="J110"/>
  <c i="40" r="T134"/>
  <c r="R141"/>
  <c r="R152"/>
  <c r="R157"/>
  <c r="R160"/>
  <c r="R164"/>
  <c i="41" r="P136"/>
  <c r="BK143"/>
  <c r="J143"/>
  <c r="J103"/>
  <c r="BK154"/>
  <c r="J154"/>
  <c r="J104"/>
  <c r="P158"/>
  <c r="BK161"/>
  <c r="J161"/>
  <c r="J106"/>
  <c r="R165"/>
  <c i="42" r="P136"/>
  <c r="BK144"/>
  <c r="J144"/>
  <c r="J103"/>
  <c r="BK150"/>
  <c r="J150"/>
  <c r="J104"/>
  <c r="BK155"/>
  <c r="J155"/>
  <c r="J105"/>
  <c r="R158"/>
  <c r="R162"/>
  <c r="P180"/>
  <c r="P179"/>
  <c i="43" r="P133"/>
  <c r="P132"/>
  <c r="P131"/>
  <c i="1" r="AU142"/>
  <c i="43" r="P142"/>
  <c r="P150"/>
  <c r="BK157"/>
  <c r="J157"/>
  <c r="J105"/>
  <c r="T157"/>
  <c i="44" r="R124"/>
  <c r="R123"/>
  <c r="R122"/>
  <c r="R146"/>
  <c r="P156"/>
  <c r="BK161"/>
  <c r="J161"/>
  <c r="J101"/>
  <c i="45" r="BK126"/>
  <c r="J126"/>
  <c r="J98"/>
  <c r="BK132"/>
  <c r="J132"/>
  <c r="J99"/>
  <c r="BK142"/>
  <c r="R199"/>
  <c i="46" r="R124"/>
  <c r="P131"/>
  <c r="R143"/>
  <c i="47" r="R123"/>
  <c r="R122"/>
  <c r="R120"/>
  <c i="48" r="BK140"/>
  <c r="J140"/>
  <c r="J103"/>
  <c i="49" r="BK128"/>
  <c r="J128"/>
  <c r="J100"/>
  <c r="BK132"/>
  <c r="J132"/>
  <c r="J101"/>
  <c r="P132"/>
  <c i="50" r="T133"/>
  <c r="R146"/>
  <c r="R157"/>
  <c i="51" r="P133"/>
  <c r="BK154"/>
  <c r="J154"/>
  <c r="J104"/>
  <c r="T154"/>
  <c r="R161"/>
  <c i="52" r="R135"/>
  <c r="P169"/>
  <c i="53" r="R160"/>
  <c r="BK175"/>
  <c r="J175"/>
  <c r="J107"/>
  <c r="T199"/>
  <c r="T198"/>
  <c i="54" r="P134"/>
  <c r="P157"/>
  <c r="T172"/>
  <c i="55" r="BK133"/>
  <c r="J133"/>
  <c r="J102"/>
  <c r="T133"/>
  <c r="P156"/>
  <c r="BK163"/>
  <c r="J163"/>
  <c r="J105"/>
  <c r="T163"/>
  <c i="56" r="BK142"/>
  <c r="J142"/>
  <c r="J103"/>
  <c r="T156"/>
  <c r="T167"/>
  <c i="57" r="BK148"/>
  <c r="J148"/>
  <c r="J104"/>
  <c r="P148"/>
  <c r="BK167"/>
  <c r="J167"/>
  <c r="J108"/>
  <c i="58" r="T132"/>
  <c r="R166"/>
  <c r="BK174"/>
  <c r="J174"/>
  <c r="J103"/>
  <c r="R174"/>
  <c i="59" r="R130"/>
  <c r="R153"/>
  <c r="P156"/>
  <c r="P168"/>
  <c i="60" r="R145"/>
  <c r="P176"/>
  <c i="61" r="R135"/>
  <c r="R169"/>
  <c i="62" r="P133"/>
  <c r="BK151"/>
  <c r="J151"/>
  <c r="J104"/>
  <c r="R162"/>
  <c i="63" r="BK145"/>
  <c r="J145"/>
  <c r="J103"/>
  <c r="R157"/>
  <c r="BK165"/>
  <c r="J165"/>
  <c r="J105"/>
  <c r="R165"/>
  <c r="T187"/>
  <c r="T186"/>
  <c i="64" r="R135"/>
  <c r="R134"/>
  <c r="R133"/>
  <c r="T158"/>
  <c r="R176"/>
  <c r="R175"/>
  <c i="65" r="P142"/>
  <c r="T165"/>
  <c i="66" r="BK146"/>
  <c r="J146"/>
  <c r="J103"/>
  <c r="P155"/>
  <c r="T163"/>
  <c r="P167"/>
  <c i="67" r="T133"/>
  <c r="R165"/>
  <c i="68" r="T155"/>
  <c i="71" r="BK136"/>
  <c r="J136"/>
  <c r="J102"/>
  <c i="74" r="R130"/>
  <c r="R166"/>
  <c r="R188"/>
  <c r="P207"/>
  <c r="P237"/>
  <c i="75" r="R126"/>
  <c r="BK132"/>
  <c r="J132"/>
  <c r="J99"/>
  <c r="R132"/>
  <c r="T132"/>
  <c r="P199"/>
  <c i="76" r="T126"/>
  <c r="T142"/>
  <c r="T141"/>
  <c i="77" r="BK126"/>
  <c r="J126"/>
  <c r="J98"/>
  <c r="T126"/>
  <c r="P132"/>
  <c r="R132"/>
  <c r="T132"/>
  <c r="BK199"/>
  <c r="J199"/>
  <c r="J104"/>
  <c i="78" r="T131"/>
  <c r="P163"/>
  <c r="T163"/>
  <c r="R193"/>
  <c r="R221"/>
  <c r="BK273"/>
  <c r="J273"/>
  <c r="J109"/>
  <c i="79" r="P131"/>
  <c r="P152"/>
  <c r="P173"/>
  <c r="T195"/>
  <c r="R207"/>
  <c r="BK215"/>
  <c r="J215"/>
  <c r="J104"/>
  <c r="R215"/>
  <c r="BK263"/>
  <c r="BK262"/>
  <c r="J262"/>
  <c r="J107"/>
  <c r="P275"/>
  <c i="80" r="T131"/>
  <c r="R162"/>
  <c r="BK187"/>
  <c r="J187"/>
  <c r="J102"/>
  <c r="T200"/>
  <c r="T217"/>
  <c r="T257"/>
  <c i="2" r="P121"/>
  <c r="P125"/>
  <c i="3" r="BK142"/>
  <c r="J142"/>
  <c r="J101"/>
  <c r="P145"/>
  <c r="BK168"/>
  <c r="J168"/>
  <c r="J104"/>
  <c i="4" r="P133"/>
  <c r="R210"/>
  <c r="P286"/>
  <c r="P285"/>
  <c i="5" r="R136"/>
  <c r="T156"/>
  <c r="BK172"/>
  <c r="J172"/>
  <c r="J107"/>
  <c r="BK190"/>
  <c r="BK189"/>
  <c r="J189"/>
  <c r="J109"/>
  <c i="6" r="P136"/>
  <c r="P135"/>
  <c r="BK159"/>
  <c r="J159"/>
  <c r="J104"/>
  <c r="P167"/>
  <c r="BK171"/>
  <c r="J171"/>
  <c r="J106"/>
  <c r="P171"/>
  <c r="BK198"/>
  <c r="BK197"/>
  <c r="J197"/>
  <c r="J109"/>
  <c i="7" r="R136"/>
  <c r="P151"/>
  <c r="P159"/>
  <c r="BK163"/>
  <c r="J163"/>
  <c r="J106"/>
  <c r="T163"/>
  <c r="P189"/>
  <c r="P188"/>
  <c i="8" r="R136"/>
  <c r="P151"/>
  <c r="P161"/>
  <c r="BK187"/>
  <c r="J187"/>
  <c r="J110"/>
  <c i="9" r="BK147"/>
  <c r="J147"/>
  <c r="J103"/>
  <c r="P159"/>
  <c r="T175"/>
  <c r="T192"/>
  <c r="T191"/>
  <c i="10" r="R124"/>
  <c r="R123"/>
  <c r="R122"/>
  <c r="T156"/>
  <c i="11" r="P132"/>
  <c r="BK142"/>
  <c r="J142"/>
  <c r="J103"/>
  <c i="18" r="P133"/>
  <c r="BK155"/>
  <c r="J155"/>
  <c r="J104"/>
  <c r="P167"/>
  <c i="19" r="R135"/>
  <c r="R159"/>
  <c i="20" r="P145"/>
  <c r="T154"/>
  <c i="21" r="R142"/>
  <c r="P166"/>
  <c i="22" r="R146"/>
  <c r="BK167"/>
  <c r="J167"/>
  <c r="J107"/>
  <c r="R188"/>
  <c r="R187"/>
  <c i="23" r="P132"/>
  <c r="P146"/>
  <c i="25" r="R143"/>
  <c r="T160"/>
  <c i="26" r="BK142"/>
  <c r="J142"/>
  <c r="J103"/>
  <c r="R147"/>
  <c i="27" r="T135"/>
  <c r="R157"/>
  <c r="P165"/>
  <c r="BK194"/>
  <c r="J194"/>
  <c r="J109"/>
  <c i="29" r="T142"/>
  <c r="P167"/>
  <c i="30" r="BK133"/>
  <c r="P142"/>
  <c r="BK151"/>
  <c r="J151"/>
  <c r="J104"/>
  <c r="T162"/>
  <c i="31" r="BK141"/>
  <c r="J141"/>
  <c r="J103"/>
  <c r="P147"/>
  <c r="P150"/>
  <c i="32" r="BK142"/>
  <c r="J142"/>
  <c r="J103"/>
  <c r="T156"/>
  <c r="T167"/>
  <c i="33" r="T135"/>
  <c r="T152"/>
  <c r="BK160"/>
  <c r="J160"/>
  <c r="J106"/>
  <c r="T176"/>
  <c r="T175"/>
  <c i="34" r="P135"/>
  <c r="P134"/>
  <c r="P133"/>
  <c i="1" r="AU131"/>
  <c i="34" r="T145"/>
  <c r="P152"/>
  <c r="P156"/>
  <c r="T156"/>
  <c r="P176"/>
  <c r="P175"/>
  <c i="35" r="R135"/>
  <c r="R152"/>
  <c r="T160"/>
  <c r="T175"/>
  <c r="T174"/>
  <c i="36" r="BK156"/>
  <c r="J156"/>
  <c r="J99"/>
  <c r="T169"/>
  <c r="P187"/>
  <c r="T220"/>
  <c i="37" r="T127"/>
  <c r="R134"/>
  <c r="BK139"/>
  <c r="J139"/>
  <c r="J100"/>
  <c r="R139"/>
  <c r="BK143"/>
  <c r="J143"/>
  <c r="J101"/>
  <c r="R143"/>
  <c r="P212"/>
  <c i="38" r="BK124"/>
  <c r="J124"/>
  <c r="J99"/>
  <c r="BK143"/>
  <c r="J143"/>
  <c r="J101"/>
  <c i="39" r="R134"/>
  <c r="P160"/>
  <c r="T160"/>
  <c r="P163"/>
  <c r="BK176"/>
  <c r="J176"/>
  <c r="J103"/>
  <c r="BK179"/>
  <c r="J179"/>
  <c r="J104"/>
  <c r="BK191"/>
  <c r="J191"/>
  <c r="J105"/>
  <c r="R194"/>
  <c r="BK211"/>
  <c r="J211"/>
  <c r="J107"/>
  <c r="P281"/>
  <c r="P280"/>
  <c i="40" r="R134"/>
  <c r="R133"/>
  <c r="R132"/>
  <c r="T141"/>
  <c r="T152"/>
  <c r="T157"/>
  <c r="T160"/>
  <c r="BK164"/>
  <c r="J164"/>
  <c r="J107"/>
  <c i="41" r="BK136"/>
  <c r="J136"/>
  <c r="J102"/>
  <c r="R136"/>
  <c r="R143"/>
  <c r="R135"/>
  <c r="R134"/>
  <c r="R154"/>
  <c r="R158"/>
  <c r="R161"/>
  <c r="P165"/>
  <c i="42" r="R136"/>
  <c r="R135"/>
  <c r="R134"/>
  <c r="P144"/>
  <c r="P150"/>
  <c r="R155"/>
  <c r="T158"/>
  <c r="T162"/>
  <c r="T180"/>
  <c r="T179"/>
  <c i="43" r="T133"/>
  <c r="BK150"/>
  <c r="J150"/>
  <c r="J104"/>
  <c r="BK163"/>
  <c r="J163"/>
  <c r="J106"/>
  <c i="44" r="T124"/>
  <c r="T146"/>
  <c r="P161"/>
  <c i="45" r="P126"/>
  <c r="P125"/>
  <c r="T132"/>
  <c r="T142"/>
  <c r="T141"/>
  <c i="46" r="BK131"/>
  <c r="J131"/>
  <c r="J100"/>
  <c r="BK143"/>
  <c r="J143"/>
  <c r="J101"/>
  <c i="47" r="BK130"/>
  <c r="J130"/>
  <c r="J100"/>
  <c i="48" r="T140"/>
  <c i="49" r="R140"/>
  <c i="50" r="R133"/>
  <c r="BK146"/>
  <c r="J146"/>
  <c r="J104"/>
  <c r="R153"/>
  <c i="51" r="BK142"/>
  <c r="J142"/>
  <c r="J103"/>
  <c r="P165"/>
  <c i="52" r="P145"/>
  <c r="R169"/>
  <c i="53" r="R136"/>
  <c r="P160"/>
  <c r="R175"/>
  <c i="54" r="BK143"/>
  <c r="J143"/>
  <c r="J103"/>
  <c r="R157"/>
  <c r="BK172"/>
  <c r="J172"/>
  <c r="J107"/>
  <c i="55" r="T142"/>
  <c r="T167"/>
  <c i="56" r="T133"/>
  <c r="T132"/>
  <c r="T131"/>
  <c r="BK156"/>
  <c r="J156"/>
  <c r="J104"/>
  <c r="P167"/>
  <c i="57" r="P144"/>
  <c r="R155"/>
  <c i="58" r="P132"/>
  <c r="BK166"/>
  <c r="J166"/>
  <c r="J101"/>
  <c r="T166"/>
  <c r="P169"/>
  <c r="T169"/>
  <c r="T174"/>
  <c i="59" r="BK130"/>
  <c r="T153"/>
  <c r="T156"/>
  <c r="R168"/>
  <c i="60" r="T145"/>
  <c r="T176"/>
  <c i="61" r="BK145"/>
  <c r="J145"/>
  <c r="J103"/>
  <c r="P157"/>
  <c r="BK165"/>
  <c r="J165"/>
  <c r="J105"/>
  <c r="T165"/>
  <c r="P195"/>
  <c r="P194"/>
  <c i="62" r="T133"/>
  <c r="R151"/>
  <c r="T158"/>
  <c i="63" r="T135"/>
  <c r="P157"/>
  <c r="T157"/>
  <c r="P165"/>
  <c i="64" r="T135"/>
  <c r="P158"/>
  <c r="BK176"/>
  <c r="J176"/>
  <c r="J109"/>
  <c i="65" r="T133"/>
  <c r="BK165"/>
  <c r="J165"/>
  <c r="J106"/>
  <c i="66" r="T146"/>
  <c i="67" r="P133"/>
  <c r="BK154"/>
  <c r="J154"/>
  <c r="J104"/>
  <c r="T154"/>
  <c r="T161"/>
  <c i="68" r="R142"/>
  <c r="T165"/>
  <c i="69" r="BK145"/>
  <c r="J145"/>
  <c r="J103"/>
  <c r="R158"/>
  <c r="P176"/>
  <c r="P175"/>
  <c i="70" r="BK136"/>
  <c r="J136"/>
  <c r="J102"/>
  <c r="BK155"/>
  <c r="J155"/>
  <c r="J104"/>
  <c r="P162"/>
  <c r="R171"/>
  <c i="71" r="BK151"/>
  <c r="J151"/>
  <c r="J103"/>
  <c r="R155"/>
  <c r="BK167"/>
  <c r="J167"/>
  <c r="J106"/>
  <c r="R167"/>
  <c r="BK190"/>
  <c r="J190"/>
  <c r="J110"/>
  <c i="72" r="T126"/>
  <c r="P145"/>
  <c r="R149"/>
  <c r="T161"/>
  <c i="73" r="BK149"/>
  <c r="J149"/>
  <c r="J99"/>
  <c r="R149"/>
  <c r="BK163"/>
  <c r="J163"/>
  <c r="J101"/>
  <c r="P179"/>
  <c r="P197"/>
  <c r="T218"/>
  <c i="76" r="R132"/>
  <c i="77" r="BK132"/>
  <c r="J132"/>
  <c r="J99"/>
  <c i="78" r="P273"/>
  <c i="80" r="P153"/>
  <c i="2" r="R125"/>
  <c i="3" r="P142"/>
  <c r="T145"/>
  <c r="P151"/>
  <c r="R151"/>
  <c i="4" r="T133"/>
  <c r="R159"/>
  <c r="R166"/>
  <c r="P171"/>
  <c r="R184"/>
  <c r="T286"/>
  <c r="T285"/>
  <c i="5" r="BK136"/>
  <c r="J136"/>
  <c r="J102"/>
  <c r="T147"/>
  <c r="BK168"/>
  <c r="J168"/>
  <c r="J106"/>
  <c r="T168"/>
  <c i="6" r="R147"/>
  <c r="BK167"/>
  <c r="J167"/>
  <c r="J105"/>
  <c r="T167"/>
  <c r="R171"/>
  <c r="P198"/>
  <c r="P197"/>
  <c i="7" r="T136"/>
  <c r="R147"/>
  <c r="T167"/>
  <c i="8" r="BK147"/>
  <c r="J147"/>
  <c r="J103"/>
  <c r="T151"/>
  <c r="R161"/>
  <c r="R187"/>
  <c r="R186"/>
  <c i="9" r="R136"/>
  <c r="R135"/>
  <c r="R134"/>
  <c r="T159"/>
  <c r="T167"/>
  <c r="P171"/>
  <c r="R192"/>
  <c r="R191"/>
  <c i="10" r="P143"/>
  <c r="T160"/>
  <c i="11" r="BK126"/>
  <c r="BK132"/>
  <c r="J132"/>
  <c r="J99"/>
  <c r="R142"/>
  <c r="R141"/>
  <c i="13" r="R131"/>
  <c i="14" r="R195"/>
  <c i="15" r="BK166"/>
  <c r="J166"/>
  <c r="J105"/>
  <c i="18" r="R143"/>
  <c r="R155"/>
  <c r="T162"/>
  <c i="19" r="BK135"/>
  <c r="J135"/>
  <c r="J102"/>
  <c r="R146"/>
  <c r="T155"/>
  <c r="R176"/>
  <c r="R175"/>
  <c i="20" r="BK145"/>
  <c r="J145"/>
  <c r="J103"/>
  <c r="R158"/>
  <c i="21" r="P133"/>
  <c r="P142"/>
  <c r="T155"/>
  <c r="R162"/>
  <c i="22" r="P136"/>
  <c r="BK153"/>
  <c r="J153"/>
  <c r="J104"/>
  <c r="P167"/>
  <c i="23" r="T139"/>
  <c i="25" r="P136"/>
  <c r="T143"/>
  <c r="R160"/>
  <c r="T180"/>
  <c r="T179"/>
  <c i="26" r="P133"/>
  <c r="T142"/>
  <c r="T156"/>
  <c i="27" r="R145"/>
  <c r="P170"/>
  <c i="29" r="P142"/>
  <c r="P156"/>
  <c r="BK163"/>
  <c r="J163"/>
  <c r="J105"/>
  <c r="T163"/>
  <c i="30" r="BK142"/>
  <c r="J142"/>
  <c r="J103"/>
  <c r="P151"/>
  <c r="R162"/>
  <c i="31" r="R132"/>
  <c r="R141"/>
  <c r="T150"/>
  <c i="32" r="BK133"/>
  <c r="J133"/>
  <c r="J102"/>
  <c r="T133"/>
  <c r="BK156"/>
  <c r="J156"/>
  <c r="J104"/>
  <c r="R167"/>
  <c i="33" r="P145"/>
  <c r="R152"/>
  <c r="R156"/>
  <c r="T156"/>
  <c r="R176"/>
  <c r="R175"/>
  <c i="34" r="BK145"/>
  <c r="J145"/>
  <c r="J103"/>
  <c r="BK156"/>
  <c r="J156"/>
  <c r="J105"/>
  <c r="R160"/>
  <c r="R176"/>
  <c r="R175"/>
  <c i="35" r="P135"/>
  <c r="R145"/>
  <c r="R160"/>
  <c i="36" r="T127"/>
  <c r="R169"/>
  <c r="BK187"/>
  <c r="J187"/>
  <c r="J102"/>
  <c r="P220"/>
  <c i="37" r="R212"/>
  <c i="38" r="R124"/>
  <c r="P143"/>
  <c i="41" r="T161"/>
  <c i="43" r="R157"/>
  <c i="45" r="BK199"/>
  <c r="J199"/>
  <c r="J104"/>
  <c i="47" r="BK123"/>
  <c r="J123"/>
  <c r="J99"/>
  <c r="T123"/>
  <c i="48" r="R140"/>
  <c i="49" r="BK140"/>
  <c i="50" r="BK133"/>
  <c r="J133"/>
  <c r="J102"/>
  <c r="P146"/>
  <c r="BK157"/>
  <c r="J157"/>
  <c r="J106"/>
  <c i="51" r="R142"/>
  <c r="BK165"/>
  <c r="J165"/>
  <c r="J106"/>
  <c i="52" r="T135"/>
  <c r="R159"/>
  <c r="R191"/>
  <c r="R190"/>
  <c i="53" r="P136"/>
  <c r="T146"/>
  <c r="P175"/>
  <c r="R199"/>
  <c r="R198"/>
  <c i="54" r="R134"/>
  <c r="BK157"/>
  <c r="J157"/>
  <c r="J104"/>
  <c r="P172"/>
  <c i="55" r="P133"/>
  <c r="P167"/>
  <c i="56" r="BK133"/>
  <c r="P142"/>
  <c r="R156"/>
  <c r="R167"/>
  <c i="57" r="BK134"/>
  <c r="J134"/>
  <c r="J102"/>
  <c r="P134"/>
  <c r="P133"/>
  <c r="R134"/>
  <c r="R133"/>
  <c r="R132"/>
  <c r="T155"/>
  <c r="R167"/>
  <c r="R166"/>
  <c i="58" r="BK190"/>
  <c r="J190"/>
  <c r="J105"/>
  <c i="59" r="P130"/>
  <c r="P129"/>
  <c r="P128"/>
  <c i="1" r="AU161"/>
  <c i="59" r="BK153"/>
  <c r="J153"/>
  <c r="J101"/>
  <c r="R156"/>
  <c r="T168"/>
  <c i="60" r="T135"/>
  <c r="T134"/>
  <c r="T133"/>
  <c r="P159"/>
  <c r="BK171"/>
  <c r="J171"/>
  <c r="J105"/>
  <c r="BK200"/>
  <c r="J200"/>
  <c r="J109"/>
  <c i="61" r="P145"/>
  <c r="P169"/>
  <c i="62" r="R133"/>
  <c r="P151"/>
  <c r="BK158"/>
  <c r="J158"/>
  <c r="J105"/>
  <c r="R158"/>
  <c i="63" r="P135"/>
  <c r="P134"/>
  <c r="T145"/>
  <c r="R168"/>
  <c i="64" r="BK135"/>
  <c r="J135"/>
  <c r="J102"/>
  <c r="T145"/>
  <c r="BK154"/>
  <c r="J154"/>
  <c r="J105"/>
  <c r="T154"/>
  <c r="P176"/>
  <c r="P175"/>
  <c i="65" r="T142"/>
  <c r="R154"/>
  <c r="P161"/>
  <c i="66" r="P136"/>
  <c r="P135"/>
  <c r="BK155"/>
  <c r="J155"/>
  <c r="J104"/>
  <c r="T167"/>
  <c r="R196"/>
  <c r="R195"/>
  <c i="67" r="P142"/>
  <c r="P154"/>
  <c r="BK161"/>
  <c r="J161"/>
  <c r="J105"/>
  <c r="R161"/>
  <c i="68" r="BK133"/>
  <c r="R133"/>
  <c r="BK155"/>
  <c r="J155"/>
  <c r="J104"/>
  <c r="P165"/>
  <c i="69" r="T135"/>
  <c r="BK158"/>
  <c r="J158"/>
  <c r="J106"/>
  <c i="70" r="BK151"/>
  <c r="J151"/>
  <c r="J103"/>
  <c r="R155"/>
  <c r="T171"/>
  <c i="71" r="T136"/>
  <c r="P155"/>
  <c r="T162"/>
  <c r="P167"/>
  <c r="T167"/>
  <c r="R190"/>
  <c r="R189"/>
  <c i="72" r="BK126"/>
  <c r="J126"/>
  <c r="J98"/>
  <c r="BK142"/>
  <c r="J142"/>
  <c r="J99"/>
  <c r="R145"/>
  <c r="BK158"/>
  <c r="J158"/>
  <c r="J102"/>
  <c r="R158"/>
  <c i="73" r="BK152"/>
  <c r="J152"/>
  <c r="J100"/>
  <c r="P163"/>
  <c r="R171"/>
  <c r="T179"/>
  <c r="BK218"/>
  <c r="BK217"/>
  <c r="J217"/>
  <c r="J106"/>
  <c r="T224"/>
  <c i="74" r="P130"/>
  <c r="T158"/>
  <c r="P175"/>
  <c r="R175"/>
  <c r="BK207"/>
  <c r="J207"/>
  <c r="J104"/>
  <c r="BK232"/>
  <c r="J232"/>
  <c r="J107"/>
  <c r="T232"/>
  <c i="78" r="P153"/>
  <c r="BK173"/>
  <c r="J173"/>
  <c r="J101"/>
  <c r="P193"/>
  <c r="P221"/>
  <c r="R259"/>
  <c r="R258"/>
  <c i="79" r="R131"/>
  <c r="BK161"/>
  <c r="J161"/>
  <c r="J100"/>
  <c r="R161"/>
  <c r="R195"/>
  <c r="R221"/>
  <c r="T275"/>
  <c i="80" r="BK153"/>
  <c r="J153"/>
  <c r="J99"/>
  <c r="T162"/>
  <c r="P187"/>
  <c r="BK200"/>
  <c r="J200"/>
  <c r="J103"/>
  <c r="P217"/>
  <c r="R243"/>
  <c r="R242"/>
  <c i="81" r="R131"/>
  <c i="2" r="R121"/>
  <c r="R120"/>
  <c r="R119"/>
  <c i="3" r="R129"/>
  <c r="T142"/>
  <c r="R168"/>
  <c i="4" r="R133"/>
  <c r="R132"/>
  <c r="R131"/>
  <c r="BK159"/>
  <c r="J159"/>
  <c r="J102"/>
  <c r="P166"/>
  <c r="T166"/>
  <c r="R171"/>
  <c r="T171"/>
  <c r="P184"/>
  <c r="R286"/>
  <c r="R285"/>
  <c i="5" r="R147"/>
  <c r="P164"/>
  <c r="R172"/>
  <c i="6" r="BK136"/>
  <c r="T147"/>
  <c r="T175"/>
  <c i="7" r="BK136"/>
  <c r="BK151"/>
  <c r="J151"/>
  <c r="J104"/>
  <c r="BK167"/>
  <c r="J167"/>
  <c r="J107"/>
  <c i="8" r="R147"/>
  <c r="T165"/>
  <c i="9" r="P136"/>
  <c r="BK159"/>
  <c r="J159"/>
  <c r="J104"/>
  <c r="P175"/>
  <c i="10" r="T143"/>
  <c r="P160"/>
  <c i="11" r="T126"/>
  <c r="T125"/>
  <c r="P142"/>
  <c i="12" r="P125"/>
  <c r="P124"/>
  <c r="T134"/>
  <c r="T153"/>
  <c i="13" r="BK131"/>
  <c r="J131"/>
  <c r="J100"/>
  <c r="BK159"/>
  <c r="J159"/>
  <c r="J102"/>
  <c r="P191"/>
  <c i="14" r="P134"/>
  <c r="R158"/>
  <c r="BK211"/>
  <c r="J211"/>
  <c r="J107"/>
  <c r="P303"/>
  <c r="P302"/>
  <c i="15" r="P135"/>
  <c r="R146"/>
  <c r="T170"/>
  <c r="R194"/>
  <c r="R193"/>
  <c i="16" r="T131"/>
  <c r="T137"/>
  <c i="17" r="P135"/>
  <c r="T150"/>
  <c r="T166"/>
  <c i="18" r="BK143"/>
  <c r="J143"/>
  <c r="J103"/>
  <c r="T155"/>
  <c r="R162"/>
  <c i="19" r="T135"/>
  <c r="T134"/>
  <c r="T133"/>
  <c r="BK159"/>
  <c r="J159"/>
  <c r="J106"/>
  <c r="T176"/>
  <c r="T175"/>
  <c i="20" r="P135"/>
  <c r="P134"/>
  <c r="P133"/>
  <c i="1" r="AU117"/>
  <c i="20" r="BK158"/>
  <c r="J158"/>
  <c r="J106"/>
  <c r="R175"/>
  <c r="R174"/>
  <c i="21" r="BK133"/>
  <c r="J133"/>
  <c r="J102"/>
  <c r="T133"/>
  <c r="P155"/>
  <c r="BK162"/>
  <c r="J162"/>
  <c r="J105"/>
  <c r="T162"/>
  <c i="22" r="T146"/>
  <c r="T167"/>
  <c i="23" r="T132"/>
  <c r="T131"/>
  <c r="T130"/>
  <c r="T146"/>
  <c i="25" r="BK147"/>
  <c r="J147"/>
  <c r="J104"/>
  <c r="BK160"/>
  <c r="J160"/>
  <c r="J107"/>
  <c r="R180"/>
  <c r="R179"/>
  <c i="26" r="BK133"/>
  <c r="J133"/>
  <c r="J102"/>
  <c r="P142"/>
  <c r="BK156"/>
  <c r="J156"/>
  <c r="J106"/>
  <c i="27" r="BK145"/>
  <c r="J145"/>
  <c r="J103"/>
  <c r="T157"/>
  <c r="R165"/>
  <c r="R194"/>
  <c r="R193"/>
  <c i="29" r="BK142"/>
  <c r="R167"/>
  <c i="35" r="T135"/>
  <c r="BK152"/>
  <c r="J152"/>
  <c r="J104"/>
  <c r="BK160"/>
  <c r="J160"/>
  <c r="J106"/>
  <c i="36" r="P156"/>
  <c r="P169"/>
  <c r="BK203"/>
  <c r="J203"/>
  <c r="J103"/>
  <c r="T203"/>
  <c i="37" r="R127"/>
  <c r="R126"/>
  <c r="T134"/>
  <c r="P139"/>
  <c r="T139"/>
  <c r="P143"/>
  <c r="T143"/>
  <c r="BK212"/>
  <c r="J212"/>
  <c r="J105"/>
  <c i="38" r="P131"/>
  <c r="R131"/>
  <c i="46" r="T131"/>
  <c i="47" r="P130"/>
  <c i="48" r="P128"/>
  <c r="R128"/>
  <c r="P132"/>
  <c i="49" r="R128"/>
  <c r="T132"/>
  <c i="50" r="BK142"/>
  <c r="J142"/>
  <c r="J103"/>
  <c r="T146"/>
  <c r="P153"/>
  <c i="51" r="BK133"/>
  <c r="T133"/>
  <c r="R154"/>
  <c r="P161"/>
  <c i="52" r="BK145"/>
  <c r="J145"/>
  <c r="J103"/>
  <c r="T169"/>
  <c i="53" r="BK136"/>
  <c r="J136"/>
  <c r="J102"/>
  <c r="R146"/>
  <c r="T175"/>
  <c i="54" r="P143"/>
  <c r="BK164"/>
  <c r="J164"/>
  <c r="J105"/>
  <c r="T164"/>
  <c r="R168"/>
  <c i="55" r="R133"/>
  <c r="BK156"/>
  <c r="J156"/>
  <c r="J104"/>
  <c r="R167"/>
  <c i="56" r="R142"/>
  <c r="BK167"/>
  <c r="J167"/>
  <c r="J106"/>
  <c i="57" r="BK144"/>
  <c r="J144"/>
  <c r="J103"/>
  <c r="T148"/>
  <c r="P167"/>
  <c r="P166"/>
  <c i="58" r="R132"/>
  <c r="R131"/>
  <c r="R130"/>
  <c r="P166"/>
  <c r="BK169"/>
  <c r="J169"/>
  <c r="J102"/>
  <c r="R169"/>
  <c r="P174"/>
  <c i="59" r="R181"/>
  <c i="60" r="BK145"/>
  <c r="J145"/>
  <c r="J103"/>
  <c r="R176"/>
  <c i="66" r="P196"/>
  <c r="P195"/>
  <c i="67" r="BK133"/>
  <c r="J133"/>
  <c r="J102"/>
  <c r="R133"/>
  <c r="T165"/>
  <c i="68" r="BK142"/>
  <c r="J142"/>
  <c r="J103"/>
  <c r="R155"/>
  <c r="P162"/>
  <c r="T162"/>
  <c i="69" r="R145"/>
  <c r="BK154"/>
  <c r="J154"/>
  <c r="J105"/>
  <c r="T154"/>
  <c r="R176"/>
  <c r="R175"/>
  <c i="70" r="T151"/>
  <c r="BK162"/>
  <c r="J162"/>
  <c r="J105"/>
  <c r="BK167"/>
  <c r="J167"/>
  <c r="J106"/>
  <c r="R167"/>
  <c r="BK190"/>
  <c r="J190"/>
  <c r="J110"/>
  <c i="71" r="P151"/>
  <c r="T155"/>
  <c r="P171"/>
  <c i="72" r="P126"/>
  <c r="R142"/>
  <c r="P149"/>
  <c r="R161"/>
  <c i="73" r="BK130"/>
  <c r="J130"/>
  <c r="J98"/>
  <c r="P149"/>
  <c r="T149"/>
  <c r="R163"/>
  <c r="P171"/>
  <c r="BK197"/>
  <c r="J197"/>
  <c r="J104"/>
  <c r="R218"/>
  <c i="74" r="T130"/>
  <c r="BK158"/>
  <c r="J158"/>
  <c r="J100"/>
  <c r="R158"/>
  <c r="P166"/>
  <c r="P188"/>
  <c r="T188"/>
  <c r="P232"/>
  <c r="P231"/>
  <c r="T237"/>
  <c i="75" r="T126"/>
  <c r="T125"/>
  <c r="T142"/>
  <c r="T141"/>
  <c i="76" r="R126"/>
  <c r="R125"/>
  <c r="R142"/>
  <c r="R141"/>
  <c r="R124"/>
  <c r="BK199"/>
  <c r="J199"/>
  <c r="J104"/>
  <c i="77" r="P126"/>
  <c r="P125"/>
  <c r="R142"/>
  <c r="R141"/>
  <c r="R199"/>
  <c i="78" r="BK131"/>
  <c r="J131"/>
  <c r="J98"/>
  <c r="R153"/>
  <c r="P173"/>
  <c r="T193"/>
  <c r="T221"/>
  <c r="R273"/>
  <c i="79" r="BK131"/>
  <c r="R152"/>
  <c r="R173"/>
  <c r="BK207"/>
  <c r="J207"/>
  <c r="J103"/>
  <c r="P221"/>
  <c r="T263"/>
  <c r="T262"/>
  <c i="80" r="BK131"/>
  <c r="J131"/>
  <c r="J98"/>
  <c r="P162"/>
  <c r="P172"/>
  <c r="R200"/>
  <c r="BK217"/>
  <c r="J217"/>
  <c r="J105"/>
  <c r="T243"/>
  <c r="T242"/>
  <c i="81" r="T165"/>
  <c i="2" r="BK125"/>
  <c r="J125"/>
  <c r="J99"/>
  <c i="3" r="T129"/>
  <c r="R145"/>
  <c r="BK151"/>
  <c r="J151"/>
  <c r="J103"/>
  <c r="T151"/>
  <c i="11" r="P191"/>
  <c i="12" r="T125"/>
  <c r="T124"/>
  <c r="P134"/>
  <c r="P133"/>
  <c r="T141"/>
  <c i="13" r="BK153"/>
  <c r="J153"/>
  <c r="J101"/>
  <c r="R159"/>
  <c r="R191"/>
  <c i="14" r="T134"/>
  <c r="T133"/>
  <c r="T132"/>
  <c r="P162"/>
  <c r="R211"/>
  <c i="15" r="BK146"/>
  <c r="J146"/>
  <c r="J103"/>
  <c r="R158"/>
  <c r="P166"/>
  <c r="T194"/>
  <c r="T193"/>
  <c i="16" r="T142"/>
  <c i="17" r="P150"/>
  <c r="P157"/>
  <c r="BK166"/>
  <c r="J166"/>
  <c r="J106"/>
  <c i="18" r="R133"/>
  <c r="R132"/>
  <c r="R131"/>
  <c r="P155"/>
  <c r="BK162"/>
  <c r="J162"/>
  <c r="J105"/>
  <c r="P162"/>
  <c i="19" r="P146"/>
  <c r="BK155"/>
  <c r="J155"/>
  <c r="J105"/>
  <c r="R155"/>
  <c r="BK176"/>
  <c r="J176"/>
  <c r="J109"/>
  <c i="20" r="T135"/>
  <c r="T134"/>
  <c r="T133"/>
  <c r="T158"/>
  <c r="T175"/>
  <c r="T174"/>
  <c i="21" r="R133"/>
  <c r="BK155"/>
  <c r="J155"/>
  <c r="J104"/>
  <c r="R155"/>
  <c r="P162"/>
  <c i="22" r="P146"/>
  <c r="R167"/>
  <c r="T188"/>
  <c r="T187"/>
  <c i="23" r="BK132"/>
  <c r="J132"/>
  <c r="J102"/>
  <c r="P139"/>
  <c i="25" r="P143"/>
  <c r="R147"/>
  <c r="T156"/>
  <c i="26" r="BK147"/>
  <c r="J147"/>
  <c r="J104"/>
  <c r="R156"/>
  <c i="27" r="P135"/>
  <c r="P134"/>
  <c r="P133"/>
  <c i="1" r="AU124"/>
  <c i="27" r="BK157"/>
  <c r="J157"/>
  <c r="J104"/>
  <c r="T170"/>
  <c i="29" r="R142"/>
  <c r="BK167"/>
  <c r="J167"/>
  <c r="J106"/>
  <c i="30" r="P133"/>
  <c r="R142"/>
  <c r="T151"/>
  <c r="P162"/>
  <c i="31" r="BK132"/>
  <c r="P141"/>
  <c r="R147"/>
  <c r="R150"/>
  <c i="32" r="P133"/>
  <c r="P132"/>
  <c r="P131"/>
  <c i="1" r="AU129"/>
  <c i="32" r="T142"/>
  <c r="T132"/>
  <c r="T131"/>
  <c r="BK163"/>
  <c r="J163"/>
  <c r="J105"/>
  <c r="P163"/>
  <c r="R163"/>
  <c r="T163"/>
  <c i="33" r="R135"/>
  <c r="R134"/>
  <c r="R133"/>
  <c r="T145"/>
  <c r="P156"/>
  <c r="P160"/>
  <c r="BK176"/>
  <c r="J176"/>
  <c r="J109"/>
  <c i="34" r="R135"/>
  <c r="R134"/>
  <c r="R133"/>
  <c r="R145"/>
  <c r="R152"/>
  <c r="T160"/>
  <c r="T176"/>
  <c r="T175"/>
  <c i="35" r="P145"/>
  <c r="P152"/>
  <c r="P156"/>
  <c r="T156"/>
  <c r="BK175"/>
  <c r="BK174"/>
  <c r="J174"/>
  <c r="J108"/>
  <c i="36" r="R127"/>
  <c r="R126"/>
  <c r="R125"/>
  <c r="BK169"/>
  <c r="J169"/>
  <c r="J100"/>
  <c r="P180"/>
  <c r="T187"/>
  <c r="BK220"/>
  <c r="J220"/>
  <c r="J104"/>
  <c i="37" r="P127"/>
  <c r="P126"/>
  <c r="P134"/>
  <c r="R149"/>
  <c r="R148"/>
  <c r="R125"/>
  <c i="38" r="BK131"/>
  <c r="BK123"/>
  <c r="BK121"/>
  <c r="J121"/>
  <c r="T143"/>
  <c i="39" r="BK134"/>
  <c r="J134"/>
  <c r="J100"/>
  <c r="BK160"/>
  <c r="J160"/>
  <c r="J101"/>
  <c r="P176"/>
  <c r="P179"/>
  <c r="P191"/>
  <c r="R191"/>
  <c r="T191"/>
  <c r="R211"/>
  <c r="T281"/>
  <c r="T280"/>
  <c i="40" r="BK134"/>
  <c r="P141"/>
  <c r="P152"/>
  <c r="P157"/>
  <c r="BK160"/>
  <c r="J160"/>
  <c r="J106"/>
  <c r="P164"/>
  <c i="41" r="T136"/>
  <c r="T143"/>
  <c r="T135"/>
  <c r="T134"/>
  <c r="T154"/>
  <c r="T158"/>
  <c r="BK165"/>
  <c r="J165"/>
  <c r="J107"/>
  <c i="42" r="T136"/>
  <c r="T144"/>
  <c r="T150"/>
  <c r="BK158"/>
  <c r="J158"/>
  <c r="J106"/>
  <c r="BK162"/>
  <c r="J162"/>
  <c r="J107"/>
  <c r="BK180"/>
  <c r="BK179"/>
  <c r="J179"/>
  <c r="J109"/>
  <c i="43" r="BK133"/>
  <c r="J133"/>
  <c r="J102"/>
  <c r="BK142"/>
  <c r="J142"/>
  <c r="J103"/>
  <c r="T142"/>
  <c r="T150"/>
  <c r="R163"/>
  <c i="44" r="BK124"/>
  <c r="J124"/>
  <c r="J98"/>
  <c r="BK146"/>
  <c r="J146"/>
  <c r="J99"/>
  <c r="BK156"/>
  <c r="J156"/>
  <c r="J100"/>
  <c r="T161"/>
  <c i="45" r="R126"/>
  <c r="R132"/>
  <c r="R142"/>
  <c r="R141"/>
  <c i="46" r="BK124"/>
  <c r="BK123"/>
  <c r="BK121"/>
  <c r="J121"/>
  <c r="J96"/>
  <c r="T124"/>
  <c r="T123"/>
  <c r="T121"/>
  <c r="P143"/>
  <c i="47" r="T130"/>
  <c i="48" r="BK128"/>
  <c r="J128"/>
  <c r="J100"/>
  <c r="T128"/>
  <c r="R132"/>
  <c i="49" r="P128"/>
  <c r="T128"/>
  <c r="R132"/>
  <c i="50" r="R142"/>
  <c r="P157"/>
  <c i="51" r="T142"/>
  <c r="T165"/>
  <c i="52" r="BK135"/>
  <c r="J135"/>
  <c r="J102"/>
  <c r="T145"/>
  <c r="P159"/>
  <c r="T191"/>
  <c r="T190"/>
  <c i="53" r="BK146"/>
  <c r="J146"/>
  <c r="J103"/>
  <c r="T160"/>
  <c r="R168"/>
  <c r="T171"/>
  <c i="54" r="BK134"/>
  <c r="J134"/>
  <c r="J102"/>
  <c r="R143"/>
  <c r="P164"/>
  <c r="BK168"/>
  <c r="J168"/>
  <c r="J106"/>
  <c r="T168"/>
  <c i="55" r="P142"/>
  <c r="T156"/>
  <c r="P163"/>
  <c i="56" r="R133"/>
  <c r="R132"/>
  <c r="R131"/>
  <c i="59" r="T181"/>
  <c i="60" r="BK135"/>
  <c r="J135"/>
  <c r="J102"/>
  <c r="BK159"/>
  <c r="J159"/>
  <c r="J104"/>
  <c r="R171"/>
  <c r="P200"/>
  <c r="P199"/>
  <c i="61" r="T135"/>
  <c r="T134"/>
  <c r="T133"/>
  <c r="BK169"/>
  <c r="J169"/>
  <c r="J106"/>
  <c r="R195"/>
  <c r="R194"/>
  <c i="62" r="BK133"/>
  <c r="J133"/>
  <c r="J102"/>
  <c r="T142"/>
  <c r="BK162"/>
  <c r="J162"/>
  <c r="J106"/>
  <c i="63" r="R145"/>
  <c r="BK168"/>
  <c r="J168"/>
  <c r="J106"/>
  <c r="P187"/>
  <c r="P186"/>
  <c i="64" r="P145"/>
  <c r="P154"/>
  <c r="T176"/>
  <c r="T175"/>
  <c i="65" r="R142"/>
  <c r="R165"/>
  <c i="66" r="R136"/>
  <c r="R171"/>
  <c i="67" r="BK142"/>
  <c r="J142"/>
  <c r="J103"/>
  <c r="P165"/>
  <c i="68" r="P133"/>
  <c r="T133"/>
  <c r="T132"/>
  <c r="T131"/>
  <c r="P155"/>
  <c r="BK162"/>
  <c r="J162"/>
  <c r="J105"/>
  <c r="R162"/>
  <c i="69" r="BK135"/>
  <c r="J135"/>
  <c r="J102"/>
  <c r="P145"/>
  <c r="R154"/>
  <c r="BK176"/>
  <c r="J176"/>
  <c r="J109"/>
  <c i="70" r="P136"/>
  <c r="P135"/>
  <c r="P134"/>
  <c i="1" r="AU173"/>
  <c i="70" r="P151"/>
  <c r="T155"/>
  <c r="P167"/>
  <c r="T167"/>
  <c r="P190"/>
  <c r="P189"/>
  <c i="71" r="R136"/>
  <c r="R135"/>
  <c r="R134"/>
  <c r="BK155"/>
  <c r="J155"/>
  <c r="J104"/>
  <c r="P162"/>
  <c r="R171"/>
  <c r="P190"/>
  <c r="P189"/>
  <c i="72" r="BK145"/>
  <c r="J145"/>
  <c r="J100"/>
  <c r="T149"/>
  <c r="P161"/>
  <c i="73" r="R130"/>
  <c r="T152"/>
  <c r="BK179"/>
  <c r="J179"/>
  <c r="J103"/>
  <c r="R197"/>
  <c r="P218"/>
  <c r="P217"/>
  <c r="R224"/>
  <c i="74" r="BK166"/>
  <c r="J166"/>
  <c r="J101"/>
  <c r="T166"/>
  <c r="T175"/>
  <c r="T207"/>
  <c r="BK237"/>
  <c r="J237"/>
  <c r="J108"/>
  <c i="75" r="P126"/>
  <c r="P125"/>
  <c r="P142"/>
  <c r="P141"/>
  <c r="P124"/>
  <c i="1" r="AU178"/>
  <c i="75" r="R199"/>
  <c i="76" r="BK126"/>
  <c r="J126"/>
  <c r="J98"/>
  <c r="BK132"/>
  <c r="J132"/>
  <c r="J99"/>
  <c r="P132"/>
  <c r="T132"/>
  <c r="P199"/>
  <c i="77" r="P142"/>
  <c r="P141"/>
  <c r="P199"/>
  <c i="78" r="P131"/>
  <c r="P130"/>
  <c r="P129"/>
  <c i="1" r="AU181"/>
  <c i="78" r="T153"/>
  <c r="T173"/>
  <c r="P204"/>
  <c r="T204"/>
  <c r="P215"/>
  <c r="T215"/>
  <c r="P259"/>
  <c r="P258"/>
  <c i="79" r="T152"/>
  <c r="T173"/>
  <c r="P207"/>
  <c r="T207"/>
  <c r="P215"/>
  <c r="T215"/>
  <c r="P263"/>
  <c r="P262"/>
  <c r="R275"/>
  <c i="80" r="R131"/>
  <c r="R130"/>
  <c r="R129"/>
  <c r="T153"/>
  <c r="R172"/>
  <c r="T187"/>
  <c r="P211"/>
  <c r="T211"/>
  <c r="P243"/>
  <c r="P242"/>
  <c r="P257"/>
  <c i="81" r="BK131"/>
  <c r="J131"/>
  <c r="J98"/>
  <c r="P131"/>
  <c r="T131"/>
  <c r="BK155"/>
  <c r="J155"/>
  <c r="J99"/>
  <c r="P155"/>
  <c r="R155"/>
  <c r="T155"/>
  <c r="BK165"/>
  <c r="J165"/>
  <c r="J100"/>
  <c r="P165"/>
  <c r="R165"/>
  <c r="BK178"/>
  <c r="J178"/>
  <c r="J101"/>
  <c r="P178"/>
  <c r="R178"/>
  <c r="T178"/>
  <c r="BK194"/>
  <c r="J194"/>
  <c r="J102"/>
  <c r="P194"/>
  <c r="R194"/>
  <c r="T194"/>
  <c r="BK208"/>
  <c r="J208"/>
  <c r="J103"/>
  <c r="P208"/>
  <c r="R208"/>
  <c r="T208"/>
  <c r="BK219"/>
  <c r="J219"/>
  <c r="J104"/>
  <c r="P219"/>
  <c r="R219"/>
  <c r="T219"/>
  <c r="BK225"/>
  <c r="J225"/>
  <c r="J105"/>
  <c r="P225"/>
  <c r="R225"/>
  <c r="T225"/>
  <c r="BK256"/>
  <c r="J256"/>
  <c r="J108"/>
  <c r="P256"/>
  <c r="P255"/>
  <c r="R256"/>
  <c r="R255"/>
  <c r="T256"/>
  <c r="T255"/>
  <c r="BK270"/>
  <c r="J270"/>
  <c r="J109"/>
  <c r="P270"/>
  <c r="R270"/>
  <c r="T270"/>
  <c i="9" r="BK189"/>
  <c r="J189"/>
  <c r="J108"/>
  <c i="19" r="BK173"/>
  <c r="J173"/>
  <c r="J107"/>
  <c i="25" r="BK154"/>
  <c r="J154"/>
  <c r="J105"/>
  <c i="59" r="BK166"/>
  <c r="J166"/>
  <c r="J103"/>
  <c i="11" r="BK139"/>
  <c r="J139"/>
  <c r="J101"/>
  <c i="14" r="BK300"/>
  <c r="J300"/>
  <c r="J108"/>
  <c i="16" r="BK154"/>
  <c r="J154"/>
  <c r="J105"/>
  <c i="18" r="BK183"/>
  <c r="J183"/>
  <c r="J107"/>
  <c i="23" r="BK154"/>
  <c r="J154"/>
  <c r="J106"/>
  <c i="26" r="BK154"/>
  <c r="J154"/>
  <c r="J105"/>
  <c i="31" r="BK157"/>
  <c r="J157"/>
  <c r="J106"/>
  <c i="72" r="BK168"/>
  <c r="J168"/>
  <c r="J104"/>
  <c i="80" r="BK240"/>
  <c r="J240"/>
  <c r="J106"/>
  <c i="6" r="BK195"/>
  <c r="J195"/>
  <c r="J108"/>
  <c i="7" r="BK186"/>
  <c r="J186"/>
  <c r="J108"/>
  <c i="8" r="BK184"/>
  <c r="J184"/>
  <c r="J108"/>
  <c i="13" r="BK180"/>
  <c r="J180"/>
  <c r="J104"/>
  <c i="15" r="BK191"/>
  <c r="J191"/>
  <c r="J107"/>
  <c i="45" r="BK137"/>
  <c r="J137"/>
  <c r="J100"/>
  <c i="50" r="BK166"/>
  <c r="J166"/>
  <c r="J107"/>
  <c i="60" r="BK197"/>
  <c r="J197"/>
  <c r="J107"/>
  <c i="63" r="BK184"/>
  <c r="J184"/>
  <c r="J107"/>
  <c i="69" r="BK152"/>
  <c r="J152"/>
  <c r="J104"/>
  <c i="4" r="BK283"/>
  <c r="J283"/>
  <c r="J107"/>
  <c i="12" r="BK131"/>
  <c r="J131"/>
  <c r="J99"/>
  <c i="13" r="BK241"/>
  <c r="J241"/>
  <c r="J107"/>
  <c i="22" r="BK161"/>
  <c r="J161"/>
  <c r="J105"/>
  <c i="30" r="BK180"/>
  <c r="J180"/>
  <c r="J107"/>
  <c i="34" r="BK173"/>
  <c r="J173"/>
  <c r="J107"/>
  <c i="39" r="BK278"/>
  <c r="J278"/>
  <c r="J108"/>
  <c i="41" r="BK183"/>
  <c r="J183"/>
  <c r="J110"/>
  <c i="43" r="J93"/>
  <c i="49" r="BK138"/>
  <c r="J138"/>
  <c r="J102"/>
  <c i="52" r="BK188"/>
  <c r="J188"/>
  <c r="J107"/>
  <c i="61" r="BK192"/>
  <c r="J192"/>
  <c r="J107"/>
  <c i="74" r="BK229"/>
  <c r="J229"/>
  <c r="J105"/>
  <c i="75" r="BK137"/>
  <c r="J137"/>
  <c r="J100"/>
  <c r="BK139"/>
  <c r="J139"/>
  <c r="J101"/>
  <c i="77" r="BK137"/>
  <c r="J137"/>
  <c r="J100"/>
  <c r="BK139"/>
  <c r="J139"/>
  <c r="J101"/>
  <c i="78" r="BK256"/>
  <c r="J256"/>
  <c r="J106"/>
  <c i="8" r="BK159"/>
  <c r="J159"/>
  <c r="J105"/>
  <c i="20" r="BK152"/>
  <c r="J152"/>
  <c r="J104"/>
  <c r="BK172"/>
  <c r="J172"/>
  <c r="J107"/>
  <c i="24" r="BK128"/>
  <c r="J128"/>
  <c r="J102"/>
  <c i="28" r="BK128"/>
  <c r="J128"/>
  <c r="J102"/>
  <c i="37" r="BK146"/>
  <c r="J146"/>
  <c r="J102"/>
  <c i="43" r="BK174"/>
  <c r="J174"/>
  <c r="J107"/>
  <c i="44" r="BK169"/>
  <c r="J169"/>
  <c r="J102"/>
  <c i="54" r="BK192"/>
  <c r="J192"/>
  <c r="J108"/>
  <c i="57" r="BK164"/>
  <c r="J164"/>
  <c r="J106"/>
  <c i="58" r="BK269"/>
  <c r="J269"/>
  <c r="J106"/>
  <c r="BK272"/>
  <c r="J272"/>
  <c r="J108"/>
  <c i="65" r="BK185"/>
  <c r="J185"/>
  <c r="J107"/>
  <c i="67" r="BK185"/>
  <c r="J185"/>
  <c r="J107"/>
  <c i="70" r="BK187"/>
  <c r="J187"/>
  <c r="J108"/>
  <c i="73" r="BK215"/>
  <c r="J215"/>
  <c r="J105"/>
  <c i="5" r="BK187"/>
  <c r="J187"/>
  <c r="J108"/>
  <c i="19" r="BK153"/>
  <c r="J153"/>
  <c r="J104"/>
  <c i="22" r="BK185"/>
  <c r="J185"/>
  <c r="J108"/>
  <c i="27" r="BK191"/>
  <c r="J191"/>
  <c r="J107"/>
  <c i="29" r="BK186"/>
  <c r="J186"/>
  <c r="J107"/>
  <c i="33" r="BK173"/>
  <c r="J173"/>
  <c r="J107"/>
  <c i="36" r="BK236"/>
  <c r="J236"/>
  <c r="J105"/>
  <c i="51" r="BK184"/>
  <c r="J184"/>
  <c r="J107"/>
  <c i="52" r="BK167"/>
  <c r="J167"/>
  <c r="J105"/>
  <c i="55" r="BK182"/>
  <c r="J182"/>
  <c r="J107"/>
  <c i="59" r="BK236"/>
  <c r="J236"/>
  <c r="J106"/>
  <c i="62" r="BK180"/>
  <c r="J180"/>
  <c r="J107"/>
  <c i="66" r="BK193"/>
  <c r="J193"/>
  <c r="J108"/>
  <c i="69" r="BK173"/>
  <c r="J173"/>
  <c r="J107"/>
  <c i="74" r="BK156"/>
  <c r="J156"/>
  <c r="J99"/>
  <c i="79" r="BK260"/>
  <c r="J260"/>
  <c r="J106"/>
  <c i="3" r="BK209"/>
  <c r="J209"/>
  <c r="J105"/>
  <c i="10" r="BK168"/>
  <c r="J168"/>
  <c r="J102"/>
  <c i="11" r="BK137"/>
  <c r="J137"/>
  <c r="J100"/>
  <c i="21" r="BK184"/>
  <c r="J184"/>
  <c r="J107"/>
  <c i="26" r="BK165"/>
  <c r="J165"/>
  <c r="J107"/>
  <c i="35" r="BK172"/>
  <c r="J172"/>
  <c r="J107"/>
  <c i="48" r="BK138"/>
  <c r="J138"/>
  <c r="J102"/>
  <c r="BK184"/>
  <c r="J184"/>
  <c r="J104"/>
  <c i="49" r="BK178"/>
  <c r="J178"/>
  <c r="J104"/>
  <c i="56" r="BK182"/>
  <c r="J182"/>
  <c r="J107"/>
  <c i="58" r="BK188"/>
  <c r="J188"/>
  <c r="J104"/>
  <c i="68" r="BK185"/>
  <c r="J185"/>
  <c r="J107"/>
  <c i="71" r="BK187"/>
  <c r="J187"/>
  <c r="J108"/>
  <c i="17" r="BK183"/>
  <c r="J183"/>
  <c r="J107"/>
  <c i="23" r="BK144"/>
  <c r="J144"/>
  <c r="J104"/>
  <c i="25" r="BK177"/>
  <c r="J177"/>
  <c r="J108"/>
  <c i="32" r="BK186"/>
  <c r="J186"/>
  <c r="J107"/>
  <c i="40" r="BK179"/>
  <c r="J179"/>
  <c r="J108"/>
  <c i="41" r="BK180"/>
  <c r="J180"/>
  <c r="J108"/>
  <c i="42" r="BK177"/>
  <c r="J177"/>
  <c r="J108"/>
  <c i="45" r="BK139"/>
  <c r="J139"/>
  <c r="J101"/>
  <c i="53" r="BK196"/>
  <c r="J196"/>
  <c r="J108"/>
  <c i="64" r="BK152"/>
  <c r="J152"/>
  <c r="J104"/>
  <c r="BK173"/>
  <c r="J173"/>
  <c r="J107"/>
  <c i="76" r="BK137"/>
  <c r="J137"/>
  <c r="J100"/>
  <c r="BK139"/>
  <c r="J139"/>
  <c r="J101"/>
  <c i="81" r="BK253"/>
  <c r="J253"/>
  <c r="J106"/>
  <c i="80" r="BK130"/>
  <c r="J130"/>
  <c r="J97"/>
  <c r="BK242"/>
  <c r="J242"/>
  <c r="J107"/>
  <c i="81" r="E85"/>
  <c r="BF141"/>
  <c r="BF152"/>
  <c r="BF175"/>
  <c r="BF176"/>
  <c r="BF177"/>
  <c r="BF191"/>
  <c r="BF192"/>
  <c r="BF193"/>
  <c r="BF195"/>
  <c r="BF196"/>
  <c r="BF205"/>
  <c r="BF223"/>
  <c r="BF245"/>
  <c r="BF247"/>
  <c r="BF249"/>
  <c r="BF251"/>
  <c r="BF252"/>
  <c r="BF258"/>
  <c r="BF260"/>
  <c r="BF266"/>
  <c r="BF267"/>
  <c r="BF272"/>
  <c r="BF273"/>
  <c r="BF275"/>
  <c r="BF277"/>
  <c r="F92"/>
  <c r="BF135"/>
  <c r="BF136"/>
  <c r="BF156"/>
  <c r="BF158"/>
  <c r="BF167"/>
  <c r="BF179"/>
  <c r="BF185"/>
  <c r="BF186"/>
  <c r="BF188"/>
  <c r="BF189"/>
  <c r="BF199"/>
  <c r="BF200"/>
  <c r="BF201"/>
  <c r="BF226"/>
  <c r="BF227"/>
  <c r="BF233"/>
  <c r="BF234"/>
  <c r="BF237"/>
  <c r="BF248"/>
  <c r="BF257"/>
  <c r="BF261"/>
  <c r="BF147"/>
  <c r="BF148"/>
  <c r="BF151"/>
  <c r="BF157"/>
  <c r="BF164"/>
  <c r="BF166"/>
  <c r="BF187"/>
  <c r="BF197"/>
  <c r="BF198"/>
  <c r="BF210"/>
  <c r="BF211"/>
  <c r="BF213"/>
  <c r="BF217"/>
  <c r="BF236"/>
  <c r="BF239"/>
  <c r="BF244"/>
  <c r="BF250"/>
  <c r="BF263"/>
  <c r="BF265"/>
  <c r="BF268"/>
  <c r="BF274"/>
  <c r="BF139"/>
  <c r="BF140"/>
  <c r="BF144"/>
  <c r="BF150"/>
  <c r="BF153"/>
  <c r="BF161"/>
  <c r="BF162"/>
  <c r="BF163"/>
  <c r="BF168"/>
  <c r="BF171"/>
  <c r="BF174"/>
  <c r="BF180"/>
  <c r="BF202"/>
  <c r="BF203"/>
  <c r="BF209"/>
  <c r="BF218"/>
  <c r="BF220"/>
  <c r="BF228"/>
  <c r="BF242"/>
  <c r="J89"/>
  <c r="BF132"/>
  <c r="BF133"/>
  <c r="BF134"/>
  <c r="BF138"/>
  <c r="BF142"/>
  <c r="BF143"/>
  <c r="BF154"/>
  <c r="BF159"/>
  <c r="BF160"/>
  <c r="BF172"/>
  <c r="BF173"/>
  <c r="BF184"/>
  <c r="BF204"/>
  <c r="BF212"/>
  <c r="BF215"/>
  <c r="BF216"/>
  <c r="BF222"/>
  <c r="BF224"/>
  <c r="BF229"/>
  <c r="BF230"/>
  <c r="BF231"/>
  <c r="BF232"/>
  <c r="BF238"/>
  <c r="BF240"/>
  <c r="BF254"/>
  <c r="BF259"/>
  <c r="BF269"/>
  <c r="BF137"/>
  <c r="BF145"/>
  <c r="BF146"/>
  <c r="BF149"/>
  <c r="BF169"/>
  <c r="BF170"/>
  <c r="BF181"/>
  <c r="BF182"/>
  <c r="BF183"/>
  <c r="BF190"/>
  <c r="BF206"/>
  <c r="BF207"/>
  <c r="BF214"/>
  <c r="BF221"/>
  <c r="BF235"/>
  <c r="BF241"/>
  <c r="BF243"/>
  <c r="BF246"/>
  <c r="BF262"/>
  <c r="BF264"/>
  <c r="BF271"/>
  <c r="BF276"/>
  <c r="BF278"/>
  <c r="BF279"/>
  <c i="79" r="J263"/>
  <c r="J108"/>
  <c i="80" r="E85"/>
  <c r="F126"/>
  <c r="BF135"/>
  <c r="BF140"/>
  <c r="BF141"/>
  <c r="BF146"/>
  <c r="BF147"/>
  <c r="BF155"/>
  <c r="BF166"/>
  <c r="BF167"/>
  <c r="BF170"/>
  <c r="BF176"/>
  <c r="BF183"/>
  <c r="BF212"/>
  <c r="BF213"/>
  <c r="BF216"/>
  <c r="BF241"/>
  <c r="BF258"/>
  <c r="BF259"/>
  <c r="BF261"/>
  <c r="BF254"/>
  <c r="BF255"/>
  <c i="79" r="J131"/>
  <c r="J98"/>
  <c i="80" r="BF133"/>
  <c r="BF137"/>
  <c r="BF138"/>
  <c r="BF139"/>
  <c r="BF143"/>
  <c r="BF154"/>
  <c r="BF157"/>
  <c r="BF158"/>
  <c r="BF159"/>
  <c r="BF163"/>
  <c r="BF164"/>
  <c r="BF171"/>
  <c r="BF173"/>
  <c r="BF189"/>
  <c r="BF199"/>
  <c r="BF204"/>
  <c r="BF215"/>
  <c r="BF220"/>
  <c r="BF221"/>
  <c r="BF229"/>
  <c r="BF230"/>
  <c r="BF236"/>
  <c r="BF238"/>
  <c r="BF252"/>
  <c r="BF265"/>
  <c r="J89"/>
  <c r="BF168"/>
  <c r="BF174"/>
  <c r="BF180"/>
  <c r="BF181"/>
  <c r="BF185"/>
  <c r="BF191"/>
  <c r="BF194"/>
  <c r="BF195"/>
  <c r="BF196"/>
  <c r="BF198"/>
  <c r="BF202"/>
  <c r="BF219"/>
  <c r="BF222"/>
  <c r="BF223"/>
  <c r="BF235"/>
  <c r="BF239"/>
  <c r="BF244"/>
  <c r="BF245"/>
  <c r="BF246"/>
  <c r="BF250"/>
  <c r="BF262"/>
  <c r="BF263"/>
  <c r="BF136"/>
  <c r="BF142"/>
  <c r="BF149"/>
  <c r="BF160"/>
  <c r="BF165"/>
  <c r="BF178"/>
  <c r="BF179"/>
  <c r="BF193"/>
  <c r="BF205"/>
  <c r="BF209"/>
  <c r="BF210"/>
  <c r="BF214"/>
  <c r="BF218"/>
  <c r="BF224"/>
  <c r="BF225"/>
  <c r="BF226"/>
  <c r="BF228"/>
  <c r="BF247"/>
  <c r="BF248"/>
  <c r="BF249"/>
  <c r="BF251"/>
  <c r="BF264"/>
  <c r="BF266"/>
  <c r="BF134"/>
  <c r="BF169"/>
  <c r="BF175"/>
  <c r="BF177"/>
  <c r="BF184"/>
  <c r="BF186"/>
  <c r="BF190"/>
  <c r="BF192"/>
  <c r="BF201"/>
  <c r="BF206"/>
  <c r="BF227"/>
  <c r="BF231"/>
  <c r="BF232"/>
  <c r="BF233"/>
  <c r="BF234"/>
  <c r="BF237"/>
  <c r="BF132"/>
  <c r="BF144"/>
  <c r="BF145"/>
  <c r="BF148"/>
  <c r="BF150"/>
  <c r="BF151"/>
  <c r="BF152"/>
  <c r="BF156"/>
  <c r="BF161"/>
  <c r="BF182"/>
  <c r="BF188"/>
  <c r="BF197"/>
  <c r="BF203"/>
  <c r="BF207"/>
  <c r="BF208"/>
  <c r="BF253"/>
  <c r="BF256"/>
  <c r="BF260"/>
  <c i="79" r="F92"/>
  <c r="BF158"/>
  <c r="BF165"/>
  <c r="BF174"/>
  <c r="BF175"/>
  <c r="BF183"/>
  <c r="BF186"/>
  <c r="BF190"/>
  <c r="BF197"/>
  <c r="BF201"/>
  <c r="BF224"/>
  <c r="BF226"/>
  <c r="BF229"/>
  <c r="BF235"/>
  <c r="BF237"/>
  <c r="BF244"/>
  <c r="BF247"/>
  <c r="BF249"/>
  <c r="BF251"/>
  <c r="BF252"/>
  <c r="BF256"/>
  <c r="BF257"/>
  <c r="BF267"/>
  <c r="J89"/>
  <c r="BF132"/>
  <c r="BF142"/>
  <c r="BF143"/>
  <c r="BF145"/>
  <c r="BF146"/>
  <c r="BF147"/>
  <c r="BF153"/>
  <c r="BF166"/>
  <c r="BF167"/>
  <c r="BF168"/>
  <c r="BF181"/>
  <c r="BF266"/>
  <c r="BF268"/>
  <c r="BF133"/>
  <c r="BF136"/>
  <c r="BF137"/>
  <c r="BF138"/>
  <c r="BF144"/>
  <c r="BF154"/>
  <c r="BF184"/>
  <c r="BF188"/>
  <c r="BF204"/>
  <c r="BF211"/>
  <c r="BF213"/>
  <c r="BF225"/>
  <c r="BF228"/>
  <c r="BF243"/>
  <c r="BF255"/>
  <c r="BF276"/>
  <c i="78" r="BK258"/>
  <c r="J258"/>
  <c r="J107"/>
  <c i="79" r="BF148"/>
  <c r="BF149"/>
  <c r="BF150"/>
  <c r="BF151"/>
  <c r="BF157"/>
  <c r="BF159"/>
  <c r="BF164"/>
  <c r="BF170"/>
  <c r="BF171"/>
  <c r="BF172"/>
  <c r="BF179"/>
  <c r="BF180"/>
  <c r="BF182"/>
  <c r="BF198"/>
  <c r="BF202"/>
  <c r="BF206"/>
  <c r="BF210"/>
  <c r="BF217"/>
  <c r="BF218"/>
  <c r="BF222"/>
  <c r="BF241"/>
  <c r="BF245"/>
  <c r="BF246"/>
  <c r="BF259"/>
  <c r="BF261"/>
  <c r="BF272"/>
  <c r="BF279"/>
  <c r="BF281"/>
  <c i="78" r="BK130"/>
  <c r="J130"/>
  <c r="J97"/>
  <c i="79" r="BF135"/>
  <c r="BF160"/>
  <c r="BF177"/>
  <c r="BF178"/>
  <c r="BF189"/>
  <c r="BF192"/>
  <c r="BF196"/>
  <c r="BF199"/>
  <c r="BF200"/>
  <c r="BF203"/>
  <c r="BF205"/>
  <c r="BF209"/>
  <c r="BF214"/>
  <c r="BF216"/>
  <c r="BF219"/>
  <c r="BF236"/>
  <c r="BF238"/>
  <c r="BF242"/>
  <c r="BF265"/>
  <c r="BF273"/>
  <c r="BF284"/>
  <c r="BF253"/>
  <c r="BF254"/>
  <c r="BF258"/>
  <c r="BF269"/>
  <c r="BF270"/>
  <c r="BF271"/>
  <c r="BF274"/>
  <c r="BF278"/>
  <c r="BF282"/>
  <c r="E85"/>
  <c r="BF134"/>
  <c r="BF139"/>
  <c r="BF140"/>
  <c r="BF141"/>
  <c r="BF155"/>
  <c r="BF156"/>
  <c r="BF162"/>
  <c r="BF163"/>
  <c r="BF169"/>
  <c r="BF176"/>
  <c r="BF185"/>
  <c r="BF187"/>
  <c r="BF191"/>
  <c r="BF193"/>
  <c r="BF194"/>
  <c r="BF208"/>
  <c r="BF212"/>
  <c r="BF220"/>
  <c r="BF223"/>
  <c r="BF227"/>
  <c r="BF230"/>
  <c r="BF231"/>
  <c r="BF232"/>
  <c r="BF233"/>
  <c r="BF234"/>
  <c r="BF239"/>
  <c r="BF240"/>
  <c r="BF248"/>
  <c r="BF250"/>
  <c r="BF264"/>
  <c r="BF277"/>
  <c r="BF280"/>
  <c r="BF283"/>
  <c i="77" r="BK125"/>
  <c r="J125"/>
  <c r="J97"/>
  <c i="78" r="F126"/>
  <c r="BF134"/>
  <c r="BF137"/>
  <c r="BF139"/>
  <c r="BF140"/>
  <c r="BF141"/>
  <c r="BF142"/>
  <c r="BF147"/>
  <c r="BF155"/>
  <c r="BF156"/>
  <c r="BF166"/>
  <c r="BF197"/>
  <c r="BF198"/>
  <c r="BF209"/>
  <c r="BF218"/>
  <c r="BF220"/>
  <c r="BF225"/>
  <c r="BF232"/>
  <c r="BF236"/>
  <c r="BF254"/>
  <c r="BF263"/>
  <c r="BF274"/>
  <c r="BF276"/>
  <c r="J89"/>
  <c r="BF144"/>
  <c r="BF171"/>
  <c r="BF178"/>
  <c r="BF180"/>
  <c r="BF181"/>
  <c r="BF186"/>
  <c r="BF187"/>
  <c r="BF188"/>
  <c r="BF195"/>
  <c r="BF196"/>
  <c r="BF199"/>
  <c r="BF201"/>
  <c r="BF206"/>
  <c r="BF212"/>
  <c r="BF216"/>
  <c r="BF223"/>
  <c r="BF246"/>
  <c r="BF260"/>
  <c r="BF265"/>
  <c r="BF275"/>
  <c r="BF277"/>
  <c i="77" r="BK141"/>
  <c r="J141"/>
  <c r="J102"/>
  <c i="78" r="BF145"/>
  <c r="BF160"/>
  <c r="BF165"/>
  <c r="BF167"/>
  <c r="BF184"/>
  <c r="BF207"/>
  <c r="BF208"/>
  <c r="BF214"/>
  <c r="BF219"/>
  <c r="BF230"/>
  <c r="BF240"/>
  <c r="BF250"/>
  <c r="BF251"/>
  <c r="BF257"/>
  <c r="BF264"/>
  <c r="BF278"/>
  <c r="E85"/>
  <c r="BF132"/>
  <c r="BF143"/>
  <c r="BF152"/>
  <c r="BF169"/>
  <c r="BF175"/>
  <c r="BF185"/>
  <c r="BF189"/>
  <c r="BF190"/>
  <c r="BF191"/>
  <c r="BF203"/>
  <c r="BF213"/>
  <c r="BF231"/>
  <c r="BF241"/>
  <c r="BF252"/>
  <c r="BF279"/>
  <c r="BF281"/>
  <c r="BF146"/>
  <c r="BF149"/>
  <c r="BF150"/>
  <c r="BF151"/>
  <c r="BF157"/>
  <c r="BF158"/>
  <c r="BF168"/>
  <c r="BF172"/>
  <c r="BF174"/>
  <c r="BF176"/>
  <c r="BF202"/>
  <c r="BF205"/>
  <c r="BF224"/>
  <c r="BF226"/>
  <c r="BF227"/>
  <c r="BF228"/>
  <c r="BF234"/>
  <c r="BF235"/>
  <c r="BF242"/>
  <c r="BF245"/>
  <c r="BF249"/>
  <c r="BF261"/>
  <c r="BF269"/>
  <c r="BF270"/>
  <c r="BF271"/>
  <c r="BF282"/>
  <c r="BF135"/>
  <c r="BF154"/>
  <c r="BF159"/>
  <c r="BF161"/>
  <c r="BF162"/>
  <c r="BF182"/>
  <c r="BF183"/>
  <c r="BF192"/>
  <c r="BF194"/>
  <c r="BF200"/>
  <c r="BF211"/>
  <c r="BF217"/>
  <c r="BF222"/>
  <c r="BF133"/>
  <c r="BF136"/>
  <c r="BF138"/>
  <c r="BF148"/>
  <c r="BF164"/>
  <c r="BF170"/>
  <c r="BF177"/>
  <c r="BF179"/>
  <c r="BF210"/>
  <c r="BF229"/>
  <c r="BF233"/>
  <c r="BF237"/>
  <c r="BF238"/>
  <c r="BF239"/>
  <c r="BF243"/>
  <c r="BF244"/>
  <c r="BF247"/>
  <c r="BF248"/>
  <c r="BF253"/>
  <c r="BF255"/>
  <c r="BF262"/>
  <c r="BF266"/>
  <c r="BF267"/>
  <c r="BF268"/>
  <c r="BF272"/>
  <c r="BF280"/>
  <c i="77" r="BF127"/>
  <c r="BF131"/>
  <c r="BF136"/>
  <c r="BF150"/>
  <c r="BF151"/>
  <c r="BF155"/>
  <c r="BF183"/>
  <c r="BF189"/>
  <c i="76" r="BK141"/>
  <c i="77" r="F92"/>
  <c r="BF133"/>
  <c r="BF161"/>
  <c r="BF162"/>
  <c r="BF177"/>
  <c r="BF192"/>
  <c r="BF195"/>
  <c r="BF197"/>
  <c r="BF202"/>
  <c r="BF205"/>
  <c r="BF207"/>
  <c r="BF210"/>
  <c r="BF213"/>
  <c r="BF200"/>
  <c r="BF206"/>
  <c r="BF209"/>
  <c r="J118"/>
  <c r="BF134"/>
  <c r="BF149"/>
  <c r="BF153"/>
  <c r="BF157"/>
  <c r="BF158"/>
  <c r="BF166"/>
  <c r="BF167"/>
  <c r="BF176"/>
  <c r="BF179"/>
  <c r="BF180"/>
  <c r="BF184"/>
  <c r="BF186"/>
  <c r="BF190"/>
  <c r="BF191"/>
  <c r="BF193"/>
  <c r="BF194"/>
  <c r="BF211"/>
  <c r="E85"/>
  <c r="BF128"/>
  <c r="BF146"/>
  <c r="BF156"/>
  <c r="BF164"/>
  <c r="BF165"/>
  <c r="BF174"/>
  <c r="BF181"/>
  <c r="BF185"/>
  <c r="BF196"/>
  <c r="BF203"/>
  <c r="BF204"/>
  <c r="BF138"/>
  <c r="BF152"/>
  <c r="BF159"/>
  <c r="BF160"/>
  <c r="BF163"/>
  <c r="BF169"/>
  <c r="BF170"/>
  <c r="BF171"/>
  <c r="BF172"/>
  <c r="BF173"/>
  <c r="BF178"/>
  <c r="BF187"/>
  <c r="BF188"/>
  <c r="BF201"/>
  <c r="BF212"/>
  <c r="BF214"/>
  <c r="BF129"/>
  <c r="BF130"/>
  <c r="BF135"/>
  <c r="BF140"/>
  <c r="BF143"/>
  <c r="BF144"/>
  <c r="BF145"/>
  <c r="BF147"/>
  <c r="BF148"/>
  <c r="BF154"/>
  <c r="BF168"/>
  <c r="BF175"/>
  <c r="BF182"/>
  <c r="BF198"/>
  <c r="BF208"/>
  <c i="75" r="BK141"/>
  <c r="J141"/>
  <c r="J102"/>
  <c i="76" r="E85"/>
  <c r="F121"/>
  <c r="BF143"/>
  <c r="BF156"/>
  <c r="BF127"/>
  <c r="BF133"/>
  <c r="BF135"/>
  <c r="BF138"/>
  <c r="BF150"/>
  <c r="BF166"/>
  <c r="BF167"/>
  <c r="BF168"/>
  <c r="BF170"/>
  <c r="BF173"/>
  <c r="BF189"/>
  <c r="BF201"/>
  <c r="J89"/>
  <c r="BF148"/>
  <c r="BF193"/>
  <c r="BF198"/>
  <c r="BF206"/>
  <c r="BF207"/>
  <c r="BF208"/>
  <c r="BF209"/>
  <c r="BF212"/>
  <c i="75" r="BK125"/>
  <c r="J125"/>
  <c r="J97"/>
  <c i="76" r="BF145"/>
  <c r="BF147"/>
  <c r="BF159"/>
  <c r="BF160"/>
  <c r="BF180"/>
  <c r="BF188"/>
  <c r="BF190"/>
  <c r="BF191"/>
  <c r="BF129"/>
  <c r="BF130"/>
  <c r="BF149"/>
  <c r="BF154"/>
  <c r="BF158"/>
  <c r="BF177"/>
  <c r="BF179"/>
  <c r="BF185"/>
  <c r="BF195"/>
  <c r="BF196"/>
  <c r="BF197"/>
  <c r="BF203"/>
  <c r="BF205"/>
  <c r="BF213"/>
  <c r="BF128"/>
  <c r="BF134"/>
  <c r="BF136"/>
  <c r="BF153"/>
  <c r="BF155"/>
  <c r="BF157"/>
  <c r="BF163"/>
  <c r="BF164"/>
  <c r="BF165"/>
  <c r="BF186"/>
  <c r="BF192"/>
  <c r="BF200"/>
  <c r="BF214"/>
  <c r="BF131"/>
  <c r="BF161"/>
  <c r="BF162"/>
  <c r="BF171"/>
  <c r="BF174"/>
  <c r="BF176"/>
  <c r="BF181"/>
  <c r="BF182"/>
  <c r="BF183"/>
  <c r="BF184"/>
  <c r="BF204"/>
  <c r="BF211"/>
  <c r="BF140"/>
  <c r="BF144"/>
  <c r="BF146"/>
  <c r="BF151"/>
  <c r="BF152"/>
  <c r="BF169"/>
  <c r="BF172"/>
  <c r="BF175"/>
  <c r="BF178"/>
  <c r="BF187"/>
  <c r="BF194"/>
  <c r="BF202"/>
  <c r="BF210"/>
  <c i="75" r="BF130"/>
  <c r="BF133"/>
  <c r="J118"/>
  <c r="BF134"/>
  <c r="BF135"/>
  <c r="BF161"/>
  <c r="BF164"/>
  <c r="BF165"/>
  <c r="BF170"/>
  <c r="BF171"/>
  <c r="BF173"/>
  <c r="BF177"/>
  <c r="BF186"/>
  <c r="BF187"/>
  <c r="BF188"/>
  <c r="BF193"/>
  <c r="BF196"/>
  <c r="BF197"/>
  <c r="BF198"/>
  <c r="BF205"/>
  <c r="BF206"/>
  <c r="BF207"/>
  <c r="BF209"/>
  <c r="BF210"/>
  <c r="BF211"/>
  <c r="BF212"/>
  <c r="BF213"/>
  <c i="74" r="BK231"/>
  <c r="J231"/>
  <c r="J106"/>
  <c i="75" r="E114"/>
  <c r="BF127"/>
  <c r="BF140"/>
  <c r="BF145"/>
  <c r="BF146"/>
  <c r="BF147"/>
  <c r="BF169"/>
  <c r="BF172"/>
  <c r="BF176"/>
  <c r="BF202"/>
  <c r="BF203"/>
  <c i="74" r="BK129"/>
  <c r="J129"/>
  <c r="J97"/>
  <c i="75" r="BF131"/>
  <c r="BF138"/>
  <c r="BF143"/>
  <c r="BF163"/>
  <c r="BF175"/>
  <c r="BF183"/>
  <c r="BF192"/>
  <c r="BF204"/>
  <c r="BF208"/>
  <c r="BF129"/>
  <c r="BF144"/>
  <c r="BF148"/>
  <c r="BF153"/>
  <c r="BF156"/>
  <c r="BF157"/>
  <c r="BF158"/>
  <c r="BF159"/>
  <c r="BF160"/>
  <c r="BF167"/>
  <c r="BF168"/>
  <c r="BF180"/>
  <c r="BF194"/>
  <c r="BF195"/>
  <c r="BF128"/>
  <c r="BF136"/>
  <c r="BF149"/>
  <c r="BF150"/>
  <c r="BF151"/>
  <c r="BF152"/>
  <c r="BF162"/>
  <c r="BF174"/>
  <c r="BF178"/>
  <c r="BF184"/>
  <c r="BF185"/>
  <c r="BF191"/>
  <c r="BF201"/>
  <c r="BF214"/>
  <c r="F92"/>
  <c r="BF154"/>
  <c r="BF155"/>
  <c r="BF166"/>
  <c r="BF179"/>
  <c r="BF181"/>
  <c r="BF182"/>
  <c r="BF189"/>
  <c r="BF190"/>
  <c r="BF200"/>
  <c i="74" r="E85"/>
  <c r="F92"/>
  <c r="J122"/>
  <c r="BF139"/>
  <c r="BF142"/>
  <c r="BF149"/>
  <c r="BF150"/>
  <c r="BF154"/>
  <c r="BF159"/>
  <c r="BF160"/>
  <c r="BF163"/>
  <c r="BF172"/>
  <c r="BF173"/>
  <c r="BF179"/>
  <c r="BF180"/>
  <c r="BF182"/>
  <c r="BF193"/>
  <c r="BF195"/>
  <c r="BF199"/>
  <c r="BF203"/>
  <c r="BF208"/>
  <c r="BF210"/>
  <c r="BF212"/>
  <c r="BF218"/>
  <c r="BF219"/>
  <c r="BF220"/>
  <c r="BF225"/>
  <c r="BF228"/>
  <c r="BF233"/>
  <c r="BF235"/>
  <c r="BF238"/>
  <c r="BF141"/>
  <c i="73" r="BK129"/>
  <c r="BK128"/>
  <c r="J128"/>
  <c r="J96"/>
  <c i="74" r="BF132"/>
  <c r="BF135"/>
  <c r="BF137"/>
  <c r="BF143"/>
  <c r="BF165"/>
  <c r="BF174"/>
  <c r="BF178"/>
  <c r="BF181"/>
  <c r="BF191"/>
  <c r="BF194"/>
  <c r="BF215"/>
  <c r="BF223"/>
  <c r="BF224"/>
  <c r="BF241"/>
  <c i="73" r="J218"/>
  <c r="J107"/>
  <c i="74" r="BF134"/>
  <c r="BF136"/>
  <c r="BF145"/>
  <c r="BF147"/>
  <c r="BF151"/>
  <c r="BF152"/>
  <c r="BF157"/>
  <c r="BF169"/>
  <c r="BF171"/>
  <c r="BF183"/>
  <c r="BF185"/>
  <c r="BF187"/>
  <c r="BF190"/>
  <c r="BF192"/>
  <c r="BF197"/>
  <c r="BF200"/>
  <c r="BF202"/>
  <c r="BF205"/>
  <c r="BF211"/>
  <c r="BF216"/>
  <c r="BF227"/>
  <c r="BF236"/>
  <c r="BF131"/>
  <c r="BF133"/>
  <c r="BF138"/>
  <c r="BF140"/>
  <c r="BF148"/>
  <c r="BF153"/>
  <c r="BF161"/>
  <c r="BF162"/>
  <c r="BF167"/>
  <c r="BF170"/>
  <c r="BF177"/>
  <c r="BF184"/>
  <c r="BF189"/>
  <c r="BF204"/>
  <c r="BF214"/>
  <c r="BF217"/>
  <c r="BF222"/>
  <c r="BF226"/>
  <c r="BF234"/>
  <c r="BF239"/>
  <c r="BF240"/>
  <c r="BF144"/>
  <c r="BF146"/>
  <c r="BF155"/>
  <c r="BF164"/>
  <c r="BF168"/>
  <c r="BF176"/>
  <c r="BF186"/>
  <c r="BF196"/>
  <c r="BF198"/>
  <c r="BF201"/>
  <c r="BF206"/>
  <c r="BF209"/>
  <c r="BF213"/>
  <c r="BF221"/>
  <c r="BF230"/>
  <c i="73" r="E85"/>
  <c r="BF132"/>
  <c r="BF133"/>
  <c r="BF139"/>
  <c r="BF153"/>
  <c r="BF169"/>
  <c r="BF170"/>
  <c r="BF184"/>
  <c r="BF188"/>
  <c r="BF194"/>
  <c r="BF195"/>
  <c r="BF198"/>
  <c r="BF213"/>
  <c r="BF214"/>
  <c r="BF226"/>
  <c r="BF141"/>
  <c r="BF142"/>
  <c r="BF151"/>
  <c r="BF160"/>
  <c r="BF173"/>
  <c r="BF174"/>
  <c r="BF175"/>
  <c r="BF180"/>
  <c r="BF181"/>
  <c r="BF199"/>
  <c r="BF202"/>
  <c r="BF203"/>
  <c r="BF212"/>
  <c r="BF220"/>
  <c r="F92"/>
  <c r="J122"/>
  <c r="BF131"/>
  <c r="BF134"/>
  <c r="BF135"/>
  <c r="BF136"/>
  <c r="BF155"/>
  <c r="BF156"/>
  <c r="BF165"/>
  <c r="BF172"/>
  <c r="BF177"/>
  <c r="BF178"/>
  <c r="BF182"/>
  <c r="BF191"/>
  <c r="BF196"/>
  <c r="BF205"/>
  <c r="BF206"/>
  <c r="BF208"/>
  <c r="BF209"/>
  <c r="BF216"/>
  <c r="BF219"/>
  <c r="BF137"/>
  <c r="BF146"/>
  <c r="BF154"/>
  <c r="BF162"/>
  <c r="BF164"/>
  <c r="BF166"/>
  <c r="BF167"/>
  <c r="BF168"/>
  <c r="BF176"/>
  <c r="BF186"/>
  <c r="BF204"/>
  <c r="BF207"/>
  <c r="BF210"/>
  <c r="BF211"/>
  <c i="72" r="BK125"/>
  <c r="J125"/>
  <c r="J97"/>
  <c i="73" r="BF138"/>
  <c r="BF140"/>
  <c r="BF148"/>
  <c r="BF161"/>
  <c r="BF183"/>
  <c r="BF185"/>
  <c r="BF190"/>
  <c r="BF192"/>
  <c r="BF200"/>
  <c r="BF201"/>
  <c r="BF222"/>
  <c r="BF225"/>
  <c r="BF143"/>
  <c r="BF144"/>
  <c r="BF145"/>
  <c r="BF147"/>
  <c r="BF150"/>
  <c r="BF157"/>
  <c r="BF158"/>
  <c r="BF159"/>
  <c r="BF187"/>
  <c r="BF189"/>
  <c r="BF193"/>
  <c r="BF221"/>
  <c r="BF223"/>
  <c i="72" r="J118"/>
  <c r="BF128"/>
  <c r="BF132"/>
  <c r="BF137"/>
  <c r="BF146"/>
  <c r="BF148"/>
  <c r="BF151"/>
  <c r="BF156"/>
  <c r="BF159"/>
  <c i="71" r="BK135"/>
  <c r="J135"/>
  <c r="J101"/>
  <c r="BK189"/>
  <c r="J189"/>
  <c r="J109"/>
  <c i="72" r="E114"/>
  <c r="BF135"/>
  <c r="BF154"/>
  <c r="F121"/>
  <c r="BF131"/>
  <c r="BF136"/>
  <c r="BF138"/>
  <c r="BF139"/>
  <c r="BF155"/>
  <c r="BF157"/>
  <c r="BF129"/>
  <c r="BF130"/>
  <c r="BF133"/>
  <c r="BF152"/>
  <c r="BF153"/>
  <c r="BF162"/>
  <c r="BF164"/>
  <c r="BF147"/>
  <c r="BF150"/>
  <c r="BF160"/>
  <c r="BF127"/>
  <c r="BF134"/>
  <c r="BF140"/>
  <c r="BF141"/>
  <c r="BF143"/>
  <c r="BF144"/>
  <c r="BF163"/>
  <c r="BF167"/>
  <c r="BF169"/>
  <c r="BF165"/>
  <c r="BF166"/>
  <c i="71" r="J93"/>
  <c r="BF156"/>
  <c r="BF160"/>
  <c r="BF163"/>
  <c r="BF176"/>
  <c r="BF178"/>
  <c r="BF179"/>
  <c r="BF181"/>
  <c r="BF191"/>
  <c i="70" r="BK189"/>
  <c r="J189"/>
  <c r="J109"/>
  <c i="71" r="BF147"/>
  <c r="BF148"/>
  <c r="BF172"/>
  <c r="BF180"/>
  <c r="BF188"/>
  <c r="BF192"/>
  <c r="BF193"/>
  <c i="70" r="BK135"/>
  <c r="J135"/>
  <c r="J101"/>
  <c i="71" r="E85"/>
  <c r="F96"/>
  <c r="BF149"/>
  <c r="BF150"/>
  <c r="BF166"/>
  <c r="BF175"/>
  <c r="BF143"/>
  <c r="BF144"/>
  <c r="BF145"/>
  <c r="BF146"/>
  <c r="BF152"/>
  <c r="BF154"/>
  <c r="BF158"/>
  <c r="BF159"/>
  <c r="BF174"/>
  <c r="BF194"/>
  <c r="BF195"/>
  <c r="BF153"/>
  <c r="BF157"/>
  <c r="BF164"/>
  <c r="BF177"/>
  <c r="BF183"/>
  <c r="BF184"/>
  <c r="BF185"/>
  <c r="BF186"/>
  <c r="BF138"/>
  <c r="BF139"/>
  <c r="BF141"/>
  <c r="BF142"/>
  <c r="BF161"/>
  <c r="BF168"/>
  <c r="BF169"/>
  <c r="BF182"/>
  <c r="BF137"/>
  <c r="BF140"/>
  <c r="BF165"/>
  <c r="BF170"/>
  <c r="BF173"/>
  <c i="70" r="BF142"/>
  <c r="BF156"/>
  <c r="BF158"/>
  <c r="BF159"/>
  <c r="BF163"/>
  <c r="BF165"/>
  <c r="BF168"/>
  <c r="BF176"/>
  <c r="BF179"/>
  <c r="BF188"/>
  <c r="BF193"/>
  <c r="E120"/>
  <c r="BF164"/>
  <c r="BF166"/>
  <c r="BF173"/>
  <c r="BF184"/>
  <c r="J128"/>
  <c r="BF140"/>
  <c r="BF154"/>
  <c r="BF181"/>
  <c r="BF182"/>
  <c r="BF191"/>
  <c r="BF137"/>
  <c r="BF145"/>
  <c r="BF153"/>
  <c r="BF169"/>
  <c r="BF175"/>
  <c r="BF185"/>
  <c r="BF192"/>
  <c i="69" r="BK134"/>
  <c r="J134"/>
  <c r="J101"/>
  <c r="BK175"/>
  <c r="J175"/>
  <c r="J108"/>
  <c i="70" r="F96"/>
  <c r="BF143"/>
  <c r="BF144"/>
  <c r="BF150"/>
  <c r="BF152"/>
  <c r="BF174"/>
  <c r="BF186"/>
  <c r="BF146"/>
  <c r="BF147"/>
  <c r="BF149"/>
  <c r="BF157"/>
  <c r="BF160"/>
  <c r="BF161"/>
  <c r="BF170"/>
  <c r="BF172"/>
  <c r="BF178"/>
  <c r="BF183"/>
  <c r="BF138"/>
  <c r="BF139"/>
  <c r="BF141"/>
  <c r="BF148"/>
  <c r="BF177"/>
  <c r="BF180"/>
  <c r="BF194"/>
  <c r="BF195"/>
  <c i="68" r="J133"/>
  <c r="J102"/>
  <c i="69" r="E119"/>
  <c r="F130"/>
  <c r="BF151"/>
  <c r="BF153"/>
  <c r="BF155"/>
  <c r="BF156"/>
  <c r="BF162"/>
  <c r="BF149"/>
  <c r="BF163"/>
  <c r="BF165"/>
  <c r="BF168"/>
  <c r="BF180"/>
  <c r="BF136"/>
  <c r="BF137"/>
  <c r="BF148"/>
  <c r="BF157"/>
  <c r="BF170"/>
  <c r="BF172"/>
  <c r="BF178"/>
  <c r="J127"/>
  <c r="BF164"/>
  <c r="BF181"/>
  <c r="BF142"/>
  <c r="BF150"/>
  <c r="BF174"/>
  <c r="BF177"/>
  <c r="BF140"/>
  <c r="BF141"/>
  <c r="BF146"/>
  <c r="BF147"/>
  <c r="BF159"/>
  <c r="BF160"/>
  <c r="BF166"/>
  <c r="BF161"/>
  <c r="BF169"/>
  <c r="BF138"/>
  <c r="BF139"/>
  <c r="BF143"/>
  <c r="BF144"/>
  <c r="BF167"/>
  <c r="BF171"/>
  <c r="BF179"/>
  <c i="68" r="F96"/>
  <c r="BF150"/>
  <c r="BF158"/>
  <c r="BF163"/>
  <c r="BF164"/>
  <c r="BF174"/>
  <c r="BF181"/>
  <c r="BF182"/>
  <c r="BF140"/>
  <c r="BF141"/>
  <c r="BF147"/>
  <c r="BF180"/>
  <c i="67" r="BK132"/>
  <c r="BK131"/>
  <c r="J131"/>
  <c i="68" r="BF135"/>
  <c r="BF136"/>
  <c r="BF137"/>
  <c r="BF138"/>
  <c r="BF144"/>
  <c r="BF146"/>
  <c r="BF148"/>
  <c r="BF159"/>
  <c r="BF171"/>
  <c r="BF179"/>
  <c r="BF184"/>
  <c r="BF134"/>
  <c r="BF153"/>
  <c r="BF172"/>
  <c r="BF178"/>
  <c r="J93"/>
  <c r="BF139"/>
  <c r="BF145"/>
  <c r="BF152"/>
  <c r="BF157"/>
  <c r="BF160"/>
  <c r="BF161"/>
  <c r="BF166"/>
  <c r="BF167"/>
  <c r="BF170"/>
  <c r="BF177"/>
  <c r="E85"/>
  <c r="BF143"/>
  <c r="BF151"/>
  <c r="BF156"/>
  <c r="BF168"/>
  <c r="BF169"/>
  <c r="BF173"/>
  <c r="BF175"/>
  <c r="BF176"/>
  <c r="BF183"/>
  <c r="BF186"/>
  <c r="BF149"/>
  <c r="BF154"/>
  <c i="67" r="J93"/>
  <c r="BF136"/>
  <c r="BF138"/>
  <c r="BF141"/>
  <c r="BF149"/>
  <c r="BF164"/>
  <c r="BF166"/>
  <c r="E117"/>
  <c r="BF144"/>
  <c r="BF147"/>
  <c r="BF150"/>
  <c r="BF152"/>
  <c r="BF155"/>
  <c r="BF169"/>
  <c r="BF175"/>
  <c r="BF178"/>
  <c r="BF179"/>
  <c r="BF183"/>
  <c r="BF186"/>
  <c r="BF156"/>
  <c r="BF158"/>
  <c r="BF176"/>
  <c i="66" r="BK135"/>
  <c r="J135"/>
  <c r="J101"/>
  <c r="BK195"/>
  <c r="J195"/>
  <c r="J109"/>
  <c i="67" r="BF146"/>
  <c r="BF148"/>
  <c r="BF151"/>
  <c r="BF167"/>
  <c r="BF168"/>
  <c r="BF170"/>
  <c r="BF181"/>
  <c r="BF182"/>
  <c r="F96"/>
  <c r="BF134"/>
  <c r="BF137"/>
  <c r="BF139"/>
  <c r="BF145"/>
  <c r="BF159"/>
  <c r="BF160"/>
  <c r="BF162"/>
  <c r="BF163"/>
  <c r="BF172"/>
  <c r="BF173"/>
  <c r="BF174"/>
  <c r="BF180"/>
  <c r="BF135"/>
  <c r="BF153"/>
  <c r="BF140"/>
  <c r="BF143"/>
  <c r="BF157"/>
  <c r="BF171"/>
  <c r="BF177"/>
  <c r="BF184"/>
  <c i="65" r="BK132"/>
  <c r="J132"/>
  <c r="J101"/>
  <c i="66" r="BF144"/>
  <c r="BF150"/>
  <c r="BF164"/>
  <c r="BF187"/>
  <c r="BF188"/>
  <c r="BF192"/>
  <c r="BF198"/>
  <c r="J128"/>
  <c r="BF145"/>
  <c r="BF151"/>
  <c r="BF170"/>
  <c r="BF141"/>
  <c r="BF156"/>
  <c r="BF157"/>
  <c r="BF158"/>
  <c r="BF161"/>
  <c r="BF166"/>
  <c r="BF199"/>
  <c r="F96"/>
  <c r="BF138"/>
  <c r="BF143"/>
  <c r="BF177"/>
  <c r="BF180"/>
  <c r="E120"/>
  <c r="BF137"/>
  <c r="BF153"/>
  <c r="BF154"/>
  <c r="BF165"/>
  <c r="BF172"/>
  <c r="BF173"/>
  <c r="BF179"/>
  <c r="BF182"/>
  <c r="BF183"/>
  <c r="BF185"/>
  <c r="BF197"/>
  <c r="BF139"/>
  <c r="BF147"/>
  <c r="BF162"/>
  <c r="BF168"/>
  <c r="BF169"/>
  <c r="BF175"/>
  <c r="BF186"/>
  <c r="BF189"/>
  <c r="BF190"/>
  <c r="BF191"/>
  <c r="BF201"/>
  <c r="BF140"/>
  <c r="BF142"/>
  <c r="BF148"/>
  <c r="BF149"/>
  <c r="BF152"/>
  <c r="BF159"/>
  <c r="BF160"/>
  <c r="BF174"/>
  <c r="BF176"/>
  <c r="BF178"/>
  <c r="BF181"/>
  <c r="BF184"/>
  <c r="BF194"/>
  <c r="BF200"/>
  <c i="64" r="BK134"/>
  <c r="J134"/>
  <c r="J101"/>
  <c i="65" r="BF136"/>
  <c r="BF143"/>
  <c r="BF144"/>
  <c r="BF145"/>
  <c r="BF148"/>
  <c r="BF150"/>
  <c r="BF155"/>
  <c r="BF157"/>
  <c r="BF160"/>
  <c r="BF166"/>
  <c r="BF168"/>
  <c r="BF173"/>
  <c r="BF178"/>
  <c r="BF179"/>
  <c r="BF180"/>
  <c r="BF182"/>
  <c r="F128"/>
  <c r="BF135"/>
  <c r="BF137"/>
  <c r="BF138"/>
  <c r="BF146"/>
  <c r="BF147"/>
  <c r="BF156"/>
  <c r="BF159"/>
  <c r="BF164"/>
  <c r="BF167"/>
  <c r="BF170"/>
  <c r="BF175"/>
  <c r="BF177"/>
  <c r="BF181"/>
  <c r="BF183"/>
  <c r="BF186"/>
  <c r="BF134"/>
  <c r="BF169"/>
  <c r="J125"/>
  <c r="BF149"/>
  <c r="BF152"/>
  <c r="BF153"/>
  <c r="BF162"/>
  <c r="BF171"/>
  <c r="BF184"/>
  <c r="E85"/>
  <c r="BF140"/>
  <c r="BF151"/>
  <c r="BF172"/>
  <c r="BF139"/>
  <c r="BF141"/>
  <c r="BF158"/>
  <c r="BF163"/>
  <c r="BF174"/>
  <c r="BF176"/>
  <c i="63" r="BK134"/>
  <c r="BK133"/>
  <c r="J133"/>
  <c r="J100"/>
  <c r="BK186"/>
  <c r="J186"/>
  <c r="J108"/>
  <c i="64" r="J127"/>
  <c r="BF144"/>
  <c r="BF151"/>
  <c r="BF155"/>
  <c r="BF178"/>
  <c r="BF146"/>
  <c r="BF164"/>
  <c r="BF179"/>
  <c r="BF160"/>
  <c r="BF177"/>
  <c r="BF181"/>
  <c r="E85"/>
  <c r="F96"/>
  <c r="BF136"/>
  <c r="BF137"/>
  <c r="BF138"/>
  <c r="BF139"/>
  <c r="BF143"/>
  <c r="BF147"/>
  <c r="BF148"/>
  <c r="BF149"/>
  <c r="BF159"/>
  <c r="BF162"/>
  <c r="BF163"/>
  <c r="BF170"/>
  <c r="BF180"/>
  <c r="BF150"/>
  <c r="BF153"/>
  <c r="BF156"/>
  <c r="BF157"/>
  <c r="BF165"/>
  <c r="BF166"/>
  <c r="BF174"/>
  <c r="BF142"/>
  <c r="BF161"/>
  <c r="BF172"/>
  <c r="BF140"/>
  <c r="BF141"/>
  <c r="BF167"/>
  <c r="BF168"/>
  <c r="BF169"/>
  <c r="BF171"/>
  <c i="62" r="BK132"/>
  <c r="BK131"/>
  <c r="J131"/>
  <c r="J100"/>
  <c i="63" r="E85"/>
  <c r="F130"/>
  <c r="BF140"/>
  <c r="BF141"/>
  <c r="BF142"/>
  <c r="J93"/>
  <c r="BF159"/>
  <c r="BF169"/>
  <c r="BF185"/>
  <c r="BF150"/>
  <c r="BF151"/>
  <c r="BF155"/>
  <c r="BF156"/>
  <c r="BF166"/>
  <c r="BF170"/>
  <c r="BF171"/>
  <c r="BF175"/>
  <c r="BF179"/>
  <c r="BF183"/>
  <c r="BF190"/>
  <c r="BF136"/>
  <c r="BF139"/>
  <c r="BF144"/>
  <c r="BF153"/>
  <c r="BF154"/>
  <c r="BF158"/>
  <c r="BF161"/>
  <c r="BF172"/>
  <c r="BF173"/>
  <c r="BF180"/>
  <c r="BF182"/>
  <c r="BF188"/>
  <c r="BF189"/>
  <c r="BF191"/>
  <c r="BF192"/>
  <c r="BF160"/>
  <c r="BF162"/>
  <c r="BF174"/>
  <c r="BF177"/>
  <c r="BF137"/>
  <c r="BF138"/>
  <c r="BF147"/>
  <c r="BF178"/>
  <c r="BF181"/>
  <c r="BF143"/>
  <c r="BF146"/>
  <c r="BF148"/>
  <c r="BF149"/>
  <c r="BF152"/>
  <c r="BF163"/>
  <c r="BF164"/>
  <c r="BF167"/>
  <c r="BF176"/>
  <c i="61" r="BK194"/>
  <c r="J194"/>
  <c r="J108"/>
  <c i="62" r="J93"/>
  <c r="BF134"/>
  <c r="BF135"/>
  <c r="BF139"/>
  <c r="BF150"/>
  <c r="BF160"/>
  <c r="BF161"/>
  <c r="BF168"/>
  <c i="61" r="BK134"/>
  <c r="J134"/>
  <c r="J101"/>
  <c i="62" r="BF163"/>
  <c r="BF170"/>
  <c r="E117"/>
  <c r="BF141"/>
  <c r="BF143"/>
  <c r="BF155"/>
  <c r="BF165"/>
  <c r="BF171"/>
  <c r="BF172"/>
  <c r="BF174"/>
  <c r="BF136"/>
  <c r="BF144"/>
  <c r="BF148"/>
  <c r="BF152"/>
  <c r="BF166"/>
  <c r="BF149"/>
  <c r="BF153"/>
  <c r="BF156"/>
  <c r="BF157"/>
  <c r="BF159"/>
  <c r="BF173"/>
  <c r="BF175"/>
  <c r="BF181"/>
  <c r="BF146"/>
  <c r="BF147"/>
  <c r="BF154"/>
  <c r="BF164"/>
  <c r="BF179"/>
  <c r="BF137"/>
  <c r="BF138"/>
  <c r="BF145"/>
  <c r="BF176"/>
  <c r="BF178"/>
  <c r="F96"/>
  <c r="BF140"/>
  <c r="BF167"/>
  <c r="BF169"/>
  <c r="BF177"/>
  <c i="60" r="BK199"/>
  <c r="J199"/>
  <c r="J108"/>
  <c i="61" r="E85"/>
  <c r="BF153"/>
  <c r="BF155"/>
  <c r="BF156"/>
  <c r="BF160"/>
  <c r="BF162"/>
  <c r="BF181"/>
  <c r="BF182"/>
  <c r="BF185"/>
  <c r="BF190"/>
  <c r="BF197"/>
  <c r="J93"/>
  <c r="F130"/>
  <c r="BF146"/>
  <c r="BF150"/>
  <c r="BF171"/>
  <c r="BF173"/>
  <c r="BF177"/>
  <c r="BF189"/>
  <c i="60" r="BK134"/>
  <c r="BK133"/>
  <c r="J133"/>
  <c r="J100"/>
  <c i="61" r="BF136"/>
  <c r="BF137"/>
  <c r="BF147"/>
  <c r="BF152"/>
  <c r="BF159"/>
  <c r="BF166"/>
  <c r="BF186"/>
  <c r="BF188"/>
  <c r="BF191"/>
  <c r="BF196"/>
  <c r="BF140"/>
  <c r="BF141"/>
  <c r="BF178"/>
  <c r="BF179"/>
  <c r="BF184"/>
  <c r="BF193"/>
  <c r="BF142"/>
  <c r="BF143"/>
  <c r="BF148"/>
  <c r="BF151"/>
  <c r="BF163"/>
  <c r="BF164"/>
  <c r="BF170"/>
  <c r="BF180"/>
  <c r="BF138"/>
  <c r="BF139"/>
  <c r="BF168"/>
  <c r="BF174"/>
  <c r="BF175"/>
  <c r="BF176"/>
  <c r="BF200"/>
  <c r="BF149"/>
  <c r="BF154"/>
  <c r="BF158"/>
  <c r="BF167"/>
  <c r="BF172"/>
  <c r="BF183"/>
  <c r="BF144"/>
  <c r="BF161"/>
  <c r="BF187"/>
  <c r="BF198"/>
  <c r="BF199"/>
  <c i="60" r="J127"/>
  <c r="F96"/>
  <c r="BF146"/>
  <c r="BF150"/>
  <c i="59" r="J130"/>
  <c r="J100"/>
  <c i="60" r="BF137"/>
  <c r="BF147"/>
  <c r="BF149"/>
  <c r="BF156"/>
  <c r="BF158"/>
  <c r="BF166"/>
  <c r="BF167"/>
  <c r="BF168"/>
  <c r="BF169"/>
  <c r="BF170"/>
  <c r="BF172"/>
  <c r="BF178"/>
  <c r="BF179"/>
  <c r="BF180"/>
  <c r="BF184"/>
  <c r="BF193"/>
  <c r="BF194"/>
  <c r="BF201"/>
  <c r="BF136"/>
  <c r="BF138"/>
  <c r="BF151"/>
  <c r="BF155"/>
  <c r="BF160"/>
  <c r="BF173"/>
  <c r="BF187"/>
  <c r="BF202"/>
  <c r="E119"/>
  <c r="BF152"/>
  <c r="BF174"/>
  <c r="BF175"/>
  <c r="BF177"/>
  <c r="BF186"/>
  <c r="BF190"/>
  <c r="BF191"/>
  <c r="BF195"/>
  <c r="BF204"/>
  <c r="BF139"/>
  <c r="BF144"/>
  <c r="BF148"/>
  <c r="BF157"/>
  <c r="BF161"/>
  <c r="BF185"/>
  <c r="BF196"/>
  <c r="BF205"/>
  <c r="BF140"/>
  <c r="BF141"/>
  <c r="BF142"/>
  <c r="BF153"/>
  <c r="BF163"/>
  <c r="BF164"/>
  <c r="BF182"/>
  <c r="BF183"/>
  <c r="BF189"/>
  <c r="BF192"/>
  <c r="BF198"/>
  <c r="BF203"/>
  <c r="BF206"/>
  <c r="BF207"/>
  <c r="BF143"/>
  <c r="BF154"/>
  <c r="BF162"/>
  <c r="BF165"/>
  <c r="BF181"/>
  <c r="BF188"/>
  <c r="BF208"/>
  <c i="59" r="J91"/>
  <c r="BF131"/>
  <c r="BF133"/>
  <c r="BF141"/>
  <c r="BF151"/>
  <c r="BF169"/>
  <c i="58" r="BK131"/>
  <c r="J131"/>
  <c r="J99"/>
  <c i="59" r="F94"/>
  <c r="BF139"/>
  <c r="BF155"/>
  <c r="BF164"/>
  <c r="BF179"/>
  <c r="BF183"/>
  <c r="BF194"/>
  <c r="BF195"/>
  <c r="BF213"/>
  <c r="BF227"/>
  <c r="E85"/>
  <c r="BF136"/>
  <c r="BF137"/>
  <c r="BF143"/>
  <c r="BF150"/>
  <c r="BF158"/>
  <c r="BF159"/>
  <c r="BF175"/>
  <c r="BF187"/>
  <c r="BF189"/>
  <c r="BF192"/>
  <c r="BF205"/>
  <c r="BF206"/>
  <c r="BF209"/>
  <c r="BF220"/>
  <c r="BF232"/>
  <c r="BF132"/>
  <c r="BF140"/>
  <c r="BF144"/>
  <c r="BF145"/>
  <c r="BF148"/>
  <c r="BF149"/>
  <c r="BF154"/>
  <c r="BF161"/>
  <c r="BF163"/>
  <c r="BF184"/>
  <c r="BF200"/>
  <c r="BF203"/>
  <c r="BF208"/>
  <c r="BF211"/>
  <c r="BF224"/>
  <c r="BF225"/>
  <c r="BF229"/>
  <c r="BF152"/>
  <c r="BF162"/>
  <c r="BF167"/>
  <c r="BF171"/>
  <c r="BF172"/>
  <c r="BF178"/>
  <c r="BF182"/>
  <c r="BF188"/>
  <c r="BF226"/>
  <c r="BF228"/>
  <c r="BF134"/>
  <c r="BF135"/>
  <c r="BF138"/>
  <c r="BF147"/>
  <c r="BF165"/>
  <c r="BF196"/>
  <c r="BF214"/>
  <c r="BF221"/>
  <c r="BF223"/>
  <c r="BF230"/>
  <c r="BF237"/>
  <c r="BF157"/>
  <c r="BF173"/>
  <c r="BF176"/>
  <c r="BF180"/>
  <c r="BF186"/>
  <c r="BF190"/>
  <c r="BF193"/>
  <c r="BF197"/>
  <c r="BF201"/>
  <c r="BF202"/>
  <c r="BF207"/>
  <c r="BF210"/>
  <c r="BF215"/>
  <c r="BF218"/>
  <c r="BF219"/>
  <c r="BF142"/>
  <c r="BF146"/>
  <c r="BF160"/>
  <c r="BF170"/>
  <c r="BF174"/>
  <c r="BF177"/>
  <c r="BF185"/>
  <c r="BF191"/>
  <c r="BF198"/>
  <c r="BF199"/>
  <c r="BF204"/>
  <c r="BF212"/>
  <c r="BF216"/>
  <c r="BF217"/>
  <c r="BF222"/>
  <c r="BF231"/>
  <c r="BF233"/>
  <c r="BF234"/>
  <c r="BF235"/>
  <c i="58" r="E85"/>
  <c r="BF137"/>
  <c r="BF141"/>
  <c r="BF144"/>
  <c r="BF152"/>
  <c r="BF156"/>
  <c r="BF159"/>
  <c r="BF163"/>
  <c r="BF167"/>
  <c r="BF168"/>
  <c r="BF211"/>
  <c r="BF225"/>
  <c r="BF228"/>
  <c r="BF229"/>
  <c r="BF230"/>
  <c r="BF235"/>
  <c r="BF239"/>
  <c r="BF242"/>
  <c r="J91"/>
  <c r="BF133"/>
  <c r="BF139"/>
  <c r="BF146"/>
  <c r="BF148"/>
  <c r="BF155"/>
  <c r="BF158"/>
  <c r="BF170"/>
  <c r="BF180"/>
  <c r="BF186"/>
  <c r="BF204"/>
  <c r="BF215"/>
  <c r="BF231"/>
  <c r="BF240"/>
  <c r="BF243"/>
  <c r="BF245"/>
  <c r="BF246"/>
  <c r="BF248"/>
  <c r="BF250"/>
  <c r="BF253"/>
  <c r="BF260"/>
  <c i="57" r="BK133"/>
  <c r="J133"/>
  <c r="J101"/>
  <c i="58" r="F94"/>
  <c r="BF136"/>
  <c r="BF151"/>
  <c r="BF162"/>
  <c r="BF165"/>
  <c r="BF179"/>
  <c r="BF221"/>
  <c r="BF233"/>
  <c r="BF247"/>
  <c r="BF258"/>
  <c r="BF262"/>
  <c r="BF266"/>
  <c r="BF270"/>
  <c r="BF145"/>
  <c r="BF150"/>
  <c r="BF154"/>
  <c r="BF160"/>
  <c r="BF181"/>
  <c r="BF195"/>
  <c r="BF201"/>
  <c r="BF202"/>
  <c r="BF203"/>
  <c r="BF205"/>
  <c r="BF209"/>
  <c r="BF216"/>
  <c r="BF222"/>
  <c r="BF227"/>
  <c r="BF232"/>
  <c r="BF237"/>
  <c r="BF257"/>
  <c r="BF259"/>
  <c r="BF263"/>
  <c r="BF268"/>
  <c i="57" r="BK166"/>
  <c r="J166"/>
  <c r="J107"/>
  <c i="58" r="BF149"/>
  <c r="BF171"/>
  <c r="BF173"/>
  <c r="BF193"/>
  <c r="BF199"/>
  <c r="BF200"/>
  <c r="BF234"/>
  <c r="BF238"/>
  <c r="BF241"/>
  <c r="BF252"/>
  <c r="BF172"/>
  <c r="BF175"/>
  <c r="BF177"/>
  <c r="BF182"/>
  <c r="BF183"/>
  <c r="BF192"/>
  <c r="BF194"/>
  <c r="BF206"/>
  <c r="BF212"/>
  <c r="BF213"/>
  <c r="BF255"/>
  <c r="BF256"/>
  <c r="BF134"/>
  <c r="BF135"/>
  <c r="BF140"/>
  <c r="BF157"/>
  <c r="BF164"/>
  <c r="BF176"/>
  <c r="BF184"/>
  <c r="BF185"/>
  <c r="BF187"/>
  <c r="BF189"/>
  <c r="BF196"/>
  <c r="BF197"/>
  <c r="BF198"/>
  <c r="BF210"/>
  <c r="BF220"/>
  <c r="BF223"/>
  <c r="BF224"/>
  <c r="BF244"/>
  <c r="BF251"/>
  <c r="BF261"/>
  <c r="BF273"/>
  <c r="BF138"/>
  <c r="BF142"/>
  <c r="BF143"/>
  <c r="BF147"/>
  <c r="BF153"/>
  <c r="BF161"/>
  <c r="BF178"/>
  <c r="BF191"/>
  <c r="BF207"/>
  <c r="BF208"/>
  <c r="BF214"/>
  <c r="BF217"/>
  <c r="BF218"/>
  <c r="BF219"/>
  <c r="BF226"/>
  <c r="BF236"/>
  <c r="BF249"/>
  <c r="BF254"/>
  <c r="BF264"/>
  <c r="BF265"/>
  <c r="BF267"/>
  <c i="56" r="J133"/>
  <c r="J102"/>
  <c i="57" r="E85"/>
  <c r="F129"/>
  <c r="BF136"/>
  <c r="BF138"/>
  <c r="J126"/>
  <c r="BF135"/>
  <c r="BF146"/>
  <c r="BF165"/>
  <c r="BF151"/>
  <c r="BF152"/>
  <c r="BF161"/>
  <c r="BF153"/>
  <c r="BF140"/>
  <c r="BF141"/>
  <c r="BF150"/>
  <c r="BF158"/>
  <c r="BF159"/>
  <c r="BF160"/>
  <c r="BF169"/>
  <c r="BF157"/>
  <c r="BF137"/>
  <c r="BF139"/>
  <c r="BF142"/>
  <c r="BF143"/>
  <c r="BF145"/>
  <c r="BF147"/>
  <c r="BF149"/>
  <c r="BF154"/>
  <c r="BF156"/>
  <c r="BF162"/>
  <c r="BF163"/>
  <c r="BF168"/>
  <c r="BF170"/>
  <c r="BF171"/>
  <c r="BF172"/>
  <c i="56" r="E85"/>
  <c r="BF138"/>
  <c r="BF157"/>
  <c r="BF160"/>
  <c r="BF161"/>
  <c r="BF162"/>
  <c r="BF165"/>
  <c r="BF171"/>
  <c r="BF179"/>
  <c r="F128"/>
  <c r="BF143"/>
  <c r="BF145"/>
  <c r="BF149"/>
  <c r="BF150"/>
  <c r="BF158"/>
  <c r="BF169"/>
  <c r="BF173"/>
  <c r="BF175"/>
  <c r="BF183"/>
  <c r="J125"/>
  <c r="BF134"/>
  <c r="BF137"/>
  <c r="BF141"/>
  <c r="BF148"/>
  <c r="BF151"/>
  <c r="BF152"/>
  <c r="BF153"/>
  <c r="BF155"/>
  <c r="BF164"/>
  <c r="BF172"/>
  <c r="BF178"/>
  <c r="BF136"/>
  <c r="BF144"/>
  <c r="BF154"/>
  <c r="BF159"/>
  <c r="BF180"/>
  <c i="55" r="BK132"/>
  <c r="J132"/>
  <c r="J101"/>
  <c i="56" r="BF147"/>
  <c r="BF170"/>
  <c r="BF174"/>
  <c r="BF177"/>
  <c r="BF181"/>
  <c r="BF135"/>
  <c r="BF139"/>
  <c r="BF140"/>
  <c r="BF146"/>
  <c r="BF166"/>
  <c r="BF168"/>
  <c r="BF176"/>
  <c i="55" r="J93"/>
  <c r="BF144"/>
  <c r="BF158"/>
  <c r="BF177"/>
  <c r="BF178"/>
  <c r="BF183"/>
  <c r="F128"/>
  <c r="BF140"/>
  <c r="BF141"/>
  <c r="BF159"/>
  <c r="BF160"/>
  <c r="BF136"/>
  <c r="BF137"/>
  <c r="BF138"/>
  <c r="BF147"/>
  <c r="BF150"/>
  <c r="BF151"/>
  <c r="BF155"/>
  <c r="BF168"/>
  <c r="BF171"/>
  <c r="BF172"/>
  <c r="BF173"/>
  <c r="BF174"/>
  <c r="BF180"/>
  <c r="BF139"/>
  <c r="BF143"/>
  <c r="BF145"/>
  <c r="BF149"/>
  <c r="BF152"/>
  <c r="BF165"/>
  <c r="BF166"/>
  <c r="BF169"/>
  <c r="BF179"/>
  <c r="BF181"/>
  <c i="54" r="BK133"/>
  <c r="BK132"/>
  <c r="J132"/>
  <c i="55" r="E117"/>
  <c r="BF135"/>
  <c r="BF146"/>
  <c r="BF153"/>
  <c r="BF157"/>
  <c r="BF161"/>
  <c r="BF162"/>
  <c r="BF175"/>
  <c r="BF176"/>
  <c r="BF134"/>
  <c r="BF148"/>
  <c r="BF154"/>
  <c r="BF164"/>
  <c r="BF170"/>
  <c i="54" r="F96"/>
  <c r="BF140"/>
  <c r="BF141"/>
  <c r="BF142"/>
  <c r="BF156"/>
  <c r="BF165"/>
  <c r="BF170"/>
  <c r="BF171"/>
  <c r="BF183"/>
  <c i="53" r="J199"/>
  <c r="J110"/>
  <c i="54" r="J93"/>
  <c r="BF137"/>
  <c r="BF148"/>
  <c r="BF167"/>
  <c r="BF184"/>
  <c r="BF188"/>
  <c r="BF135"/>
  <c r="BF139"/>
  <c r="BF155"/>
  <c r="BF158"/>
  <c r="BF163"/>
  <c r="BF185"/>
  <c r="BF147"/>
  <c r="BF149"/>
  <c r="BF150"/>
  <c r="BF162"/>
  <c r="BF175"/>
  <c r="BF179"/>
  <c r="BF180"/>
  <c r="BF181"/>
  <c r="BF186"/>
  <c r="BF187"/>
  <c i="53" r="BK135"/>
  <c r="J135"/>
  <c r="J101"/>
  <c i="54" r="E85"/>
  <c r="BF144"/>
  <c r="BF152"/>
  <c r="BF166"/>
  <c r="BF169"/>
  <c r="BF178"/>
  <c r="BF189"/>
  <c r="BF190"/>
  <c r="BF191"/>
  <c r="BF138"/>
  <c r="BF159"/>
  <c r="BF173"/>
  <c r="BF176"/>
  <c r="BF193"/>
  <c r="BF136"/>
  <c r="BF145"/>
  <c r="BF146"/>
  <c r="BF151"/>
  <c r="BF153"/>
  <c r="BF154"/>
  <c r="BF161"/>
  <c r="BF174"/>
  <c r="BF177"/>
  <c r="BF160"/>
  <c r="BF182"/>
  <c i="52" r="BK134"/>
  <c r="BK133"/>
  <c r="J133"/>
  <c r="J100"/>
  <c r="J191"/>
  <c r="J109"/>
  <c i="53" r="F96"/>
  <c r="BF140"/>
  <c r="BF142"/>
  <c r="BF152"/>
  <c r="BF185"/>
  <c r="BF186"/>
  <c r="BF187"/>
  <c r="BF192"/>
  <c r="BF150"/>
  <c r="BF157"/>
  <c r="BF159"/>
  <c r="BF197"/>
  <c r="BF143"/>
  <c r="BF148"/>
  <c r="BF149"/>
  <c r="BF151"/>
  <c r="BF165"/>
  <c r="BF169"/>
  <c r="BF177"/>
  <c r="BF191"/>
  <c r="BF201"/>
  <c r="BF202"/>
  <c r="E120"/>
  <c r="BF137"/>
  <c r="BF156"/>
  <c r="BF170"/>
  <c r="BF181"/>
  <c r="BF190"/>
  <c r="BF203"/>
  <c r="BF144"/>
  <c r="BF158"/>
  <c r="BF161"/>
  <c r="BF173"/>
  <c r="BF174"/>
  <c r="BF183"/>
  <c r="BF184"/>
  <c r="BF188"/>
  <c r="BF204"/>
  <c r="BF139"/>
  <c r="BF145"/>
  <c r="BF147"/>
  <c r="BF163"/>
  <c r="BF164"/>
  <c r="BF178"/>
  <c r="BF189"/>
  <c r="J93"/>
  <c r="BF141"/>
  <c r="BF154"/>
  <c r="BF166"/>
  <c r="BF167"/>
  <c r="BF172"/>
  <c r="BF179"/>
  <c r="BF193"/>
  <c r="BF195"/>
  <c r="BF200"/>
  <c r="BF138"/>
  <c r="BF153"/>
  <c r="BF155"/>
  <c r="BF162"/>
  <c r="BF176"/>
  <c r="BF180"/>
  <c r="BF182"/>
  <c r="BF194"/>
  <c i="52" r="E85"/>
  <c r="F96"/>
  <c r="BF137"/>
  <c r="BF142"/>
  <c r="BF150"/>
  <c r="BF152"/>
  <c r="BF160"/>
  <c r="BF162"/>
  <c r="BF166"/>
  <c r="BF178"/>
  <c r="BF181"/>
  <c r="BF186"/>
  <c r="BF193"/>
  <c r="BF195"/>
  <c r="BF196"/>
  <c r="BF146"/>
  <c r="BF148"/>
  <c r="BF149"/>
  <c r="BF153"/>
  <c r="BF161"/>
  <c r="BF165"/>
  <c r="BF170"/>
  <c r="BF171"/>
  <c r="BF172"/>
  <c r="BF176"/>
  <c r="BF179"/>
  <c r="BF182"/>
  <c r="BF183"/>
  <c r="BF185"/>
  <c i="51" r="J133"/>
  <c r="J102"/>
  <c i="52" r="BF141"/>
  <c r="BF155"/>
  <c r="BF156"/>
  <c r="BF157"/>
  <c r="BF174"/>
  <c r="J127"/>
  <c r="BF136"/>
  <c r="BF139"/>
  <c r="BF143"/>
  <c r="BF147"/>
  <c r="BF151"/>
  <c r="BF154"/>
  <c r="BF158"/>
  <c r="BF163"/>
  <c r="BF164"/>
  <c r="BF173"/>
  <c r="BF175"/>
  <c r="BF177"/>
  <c r="BF180"/>
  <c r="BF187"/>
  <c r="BF138"/>
  <c r="BF140"/>
  <c r="BF144"/>
  <c r="BF168"/>
  <c r="BF184"/>
  <c r="BF189"/>
  <c r="BF192"/>
  <c r="BF194"/>
  <c i="51" r="BF144"/>
  <c r="BF149"/>
  <c r="BF150"/>
  <c r="BF159"/>
  <c r="BF162"/>
  <c r="BF166"/>
  <c r="BF175"/>
  <c r="F96"/>
  <c r="BF138"/>
  <c r="BF155"/>
  <c r="BF170"/>
  <c r="BF172"/>
  <c r="BF180"/>
  <c r="BF182"/>
  <c i="50" r="BK132"/>
  <c r="J132"/>
  <c r="J101"/>
  <c i="51" r="E85"/>
  <c r="J125"/>
  <c r="BF145"/>
  <c r="BF146"/>
  <c r="BF148"/>
  <c r="BF158"/>
  <c r="BF169"/>
  <c r="BF185"/>
  <c r="BF135"/>
  <c r="BF143"/>
  <c r="BF147"/>
  <c r="BF157"/>
  <c r="BF164"/>
  <c r="BF167"/>
  <c r="BF168"/>
  <c r="BF171"/>
  <c r="BF173"/>
  <c r="BF176"/>
  <c r="BF181"/>
  <c r="BF139"/>
  <c r="BF151"/>
  <c r="BF160"/>
  <c r="BF174"/>
  <c r="BF134"/>
  <c r="BF136"/>
  <c r="BF137"/>
  <c r="BF163"/>
  <c r="BF140"/>
  <c r="BF141"/>
  <c r="BF152"/>
  <c r="BF153"/>
  <c r="BF156"/>
  <c r="BF177"/>
  <c r="BF178"/>
  <c r="BF179"/>
  <c r="BF183"/>
  <c i="50" r="F128"/>
  <c r="BF140"/>
  <c r="BF162"/>
  <c r="E85"/>
  <c r="BF165"/>
  <c i="49" r="J140"/>
  <c r="J103"/>
  <c i="50" r="BF147"/>
  <c r="BF148"/>
  <c r="BF155"/>
  <c r="BF158"/>
  <c r="BF167"/>
  <c r="J93"/>
  <c r="BF137"/>
  <c r="BF138"/>
  <c r="BF152"/>
  <c r="BF159"/>
  <c r="BF139"/>
  <c r="BF144"/>
  <c r="BF149"/>
  <c r="BF156"/>
  <c r="BF134"/>
  <c r="BF135"/>
  <c r="BF136"/>
  <c r="BF141"/>
  <c r="BF143"/>
  <c r="BF150"/>
  <c r="BF151"/>
  <c r="BF160"/>
  <c r="BF145"/>
  <c r="BF154"/>
  <c r="BF161"/>
  <c r="BF163"/>
  <c r="BF164"/>
  <c i="48" r="BK127"/>
  <c r="J127"/>
  <c r="J99"/>
  <c i="49" r="F123"/>
  <c r="BF152"/>
  <c r="BF158"/>
  <c r="BF170"/>
  <c r="J91"/>
  <c r="BF134"/>
  <c r="BF136"/>
  <c r="BF137"/>
  <c r="BF150"/>
  <c r="BF151"/>
  <c r="BF154"/>
  <c r="E85"/>
  <c r="BF149"/>
  <c r="BF157"/>
  <c r="BF159"/>
  <c r="BF161"/>
  <c r="BF168"/>
  <c r="BF169"/>
  <c r="BF172"/>
  <c r="BF129"/>
  <c r="BF142"/>
  <c r="BF173"/>
  <c r="BF174"/>
  <c r="BF176"/>
  <c r="BF177"/>
  <c r="BF131"/>
  <c r="BF141"/>
  <c r="BF143"/>
  <c r="BF165"/>
  <c r="BF179"/>
  <c r="BF130"/>
  <c r="BF133"/>
  <c r="BF153"/>
  <c r="BF160"/>
  <c r="BF162"/>
  <c r="BF139"/>
  <c r="BF155"/>
  <c r="BF156"/>
  <c r="BF164"/>
  <c r="BF166"/>
  <c r="BF171"/>
  <c r="BF175"/>
  <c r="BF135"/>
  <c r="BF144"/>
  <c r="BF145"/>
  <c r="BF146"/>
  <c r="BF147"/>
  <c r="BF148"/>
  <c r="BF163"/>
  <c r="BF167"/>
  <c i="48" r="J91"/>
  <c r="F123"/>
  <c r="BF143"/>
  <c r="BF144"/>
  <c r="BF147"/>
  <c r="BF157"/>
  <c r="BF158"/>
  <c r="BF159"/>
  <c r="BF163"/>
  <c r="BF178"/>
  <c r="BF139"/>
  <c r="BF150"/>
  <c r="BF151"/>
  <c r="BF176"/>
  <c r="BF182"/>
  <c r="BF185"/>
  <c r="BF146"/>
  <c r="BF149"/>
  <c r="BF152"/>
  <c r="BF153"/>
  <c r="BF166"/>
  <c r="BF129"/>
  <c r="BF130"/>
  <c r="BF148"/>
  <c r="BF164"/>
  <c r="BF165"/>
  <c r="BF172"/>
  <c i="47" r="BK122"/>
  <c r="BK120"/>
  <c r="J120"/>
  <c r="J96"/>
  <c i="48" r="E85"/>
  <c r="BF154"/>
  <c r="BF156"/>
  <c r="BF169"/>
  <c r="BF175"/>
  <c r="BF177"/>
  <c r="BF136"/>
  <c r="BF141"/>
  <c r="BF155"/>
  <c r="BF161"/>
  <c r="BF162"/>
  <c r="BF168"/>
  <c r="BF170"/>
  <c r="BF171"/>
  <c r="BF173"/>
  <c r="BF174"/>
  <c r="BF180"/>
  <c r="BF181"/>
  <c r="BF131"/>
  <c r="BF133"/>
  <c r="BF134"/>
  <c r="BF135"/>
  <c r="BF137"/>
  <c r="BF142"/>
  <c r="BF145"/>
  <c r="BF160"/>
  <c r="BF167"/>
  <c r="BF179"/>
  <c r="BF183"/>
  <c i="46" r="J124"/>
  <c r="J99"/>
  <c i="47" r="F92"/>
  <c i="46" r="J123"/>
  <c r="J98"/>
  <c i="47" r="BF128"/>
  <c r="BF129"/>
  <c r="BF131"/>
  <c r="BF132"/>
  <c r="BF133"/>
  <c r="BF135"/>
  <c r="BF136"/>
  <c r="BF137"/>
  <c r="J89"/>
  <c r="BF134"/>
  <c r="BF142"/>
  <c r="BF124"/>
  <c r="BF125"/>
  <c r="BF126"/>
  <c r="BF127"/>
  <c r="BF140"/>
  <c r="BF138"/>
  <c r="BF139"/>
  <c r="BF141"/>
  <c r="E85"/>
  <c i="46" r="BF136"/>
  <c r="BF152"/>
  <c i="45" r="J142"/>
  <c r="J103"/>
  <c i="46" r="BF139"/>
  <c r="BF148"/>
  <c r="BF153"/>
  <c r="F92"/>
  <c r="BF127"/>
  <c r="BF142"/>
  <c r="BF145"/>
  <c r="J89"/>
  <c r="BF129"/>
  <c r="BF133"/>
  <c r="BF134"/>
  <c r="BF150"/>
  <c r="BF138"/>
  <c r="BF144"/>
  <c r="BF156"/>
  <c r="E111"/>
  <c r="BF135"/>
  <c r="BF140"/>
  <c r="BF147"/>
  <c r="BF151"/>
  <c r="BF154"/>
  <c r="BF157"/>
  <c r="BF158"/>
  <c i="45" r="BK125"/>
  <c r="J125"/>
  <c r="J97"/>
  <c i="46" r="BF126"/>
  <c r="BF128"/>
  <c r="BF130"/>
  <c r="BF137"/>
  <c r="BF149"/>
  <c r="BF125"/>
  <c r="BF132"/>
  <c r="BF141"/>
  <c r="BF146"/>
  <c r="BF155"/>
  <c r="BF159"/>
  <c i="44" r="BK123"/>
  <c r="BK122"/>
  <c r="J122"/>
  <c i="45" r="J89"/>
  <c r="F121"/>
  <c r="BF127"/>
  <c r="BF128"/>
  <c r="BF146"/>
  <c r="BF147"/>
  <c r="BF166"/>
  <c r="E114"/>
  <c r="BF178"/>
  <c r="BF183"/>
  <c r="BF184"/>
  <c r="BF133"/>
  <c r="BF144"/>
  <c r="BF154"/>
  <c r="BF159"/>
  <c r="BF174"/>
  <c r="BF179"/>
  <c r="BF182"/>
  <c r="BF188"/>
  <c r="BF189"/>
  <c r="BF190"/>
  <c r="BF191"/>
  <c r="BF193"/>
  <c r="BF196"/>
  <c r="BF200"/>
  <c r="BF129"/>
  <c r="BF161"/>
  <c r="BF162"/>
  <c r="BF163"/>
  <c r="BF136"/>
  <c r="BF138"/>
  <c r="BF140"/>
  <c r="BF145"/>
  <c r="BF148"/>
  <c r="BF149"/>
  <c r="BF150"/>
  <c r="BF152"/>
  <c r="BF155"/>
  <c r="BF156"/>
  <c r="BF164"/>
  <c r="BF175"/>
  <c r="BF180"/>
  <c r="BF185"/>
  <c r="BF186"/>
  <c r="BF192"/>
  <c r="BF195"/>
  <c r="BF197"/>
  <c r="BF205"/>
  <c r="BF213"/>
  <c r="BF135"/>
  <c r="BF151"/>
  <c r="BF158"/>
  <c r="BF165"/>
  <c r="BF173"/>
  <c r="BF176"/>
  <c r="BF177"/>
  <c r="BF181"/>
  <c r="BF204"/>
  <c r="BF206"/>
  <c r="BF209"/>
  <c r="BF214"/>
  <c r="BF134"/>
  <c r="BF153"/>
  <c r="BF157"/>
  <c r="BF169"/>
  <c r="BF170"/>
  <c r="BF171"/>
  <c r="BF172"/>
  <c r="BF202"/>
  <c r="BF208"/>
  <c r="BF210"/>
  <c r="BF212"/>
  <c r="BF130"/>
  <c r="BF131"/>
  <c r="BF143"/>
  <c r="BF160"/>
  <c r="BF167"/>
  <c r="BF168"/>
  <c r="BF187"/>
  <c r="BF194"/>
  <c r="BF198"/>
  <c r="BF201"/>
  <c r="BF203"/>
  <c r="BF207"/>
  <c r="BF211"/>
  <c i="44" r="F119"/>
  <c r="BF128"/>
  <c r="BF143"/>
  <c i="43" r="BK132"/>
  <c r="J132"/>
  <c r="J101"/>
  <c i="44" r="E112"/>
  <c r="BF139"/>
  <c r="BF148"/>
  <c r="BF160"/>
  <c r="BF162"/>
  <c r="BF163"/>
  <c r="BF166"/>
  <c r="BF131"/>
  <c r="BF132"/>
  <c r="BF133"/>
  <c r="BF145"/>
  <c r="BF152"/>
  <c r="BF153"/>
  <c r="BF125"/>
  <c r="BF130"/>
  <c r="BF165"/>
  <c r="BF167"/>
  <c r="BF170"/>
  <c r="BF126"/>
  <c r="BF127"/>
  <c r="BF141"/>
  <c r="BF147"/>
  <c r="BF154"/>
  <c r="BF155"/>
  <c r="BF164"/>
  <c r="BF129"/>
  <c r="BF135"/>
  <c r="BF136"/>
  <c r="BF137"/>
  <c r="BF149"/>
  <c r="BF150"/>
  <c r="BF157"/>
  <c r="BF158"/>
  <c r="BF159"/>
  <c i="1" r="AV143"/>
  <c i="44" r="J89"/>
  <c r="BF134"/>
  <c r="BF138"/>
  <c r="BF140"/>
  <c r="BF142"/>
  <c r="BF144"/>
  <c r="BF151"/>
  <c r="BF168"/>
  <c i="42" r="J180"/>
  <c r="J110"/>
  <c i="43" r="BF134"/>
  <c r="BF135"/>
  <c r="BF139"/>
  <c r="BF149"/>
  <c r="BF158"/>
  <c r="BF161"/>
  <c r="BF166"/>
  <c r="BF169"/>
  <c r="BF170"/>
  <c r="E117"/>
  <c r="BF152"/>
  <c r="BF156"/>
  <c r="BF159"/>
  <c r="BF162"/>
  <c r="BF167"/>
  <c i="42" r="BK135"/>
  <c r="BK134"/>
  <c r="J134"/>
  <c i="43" r="BF137"/>
  <c r="BF141"/>
  <c r="BF143"/>
  <c r="BF144"/>
  <c r="BF147"/>
  <c r="BF151"/>
  <c r="BF153"/>
  <c r="F96"/>
  <c r="BF136"/>
  <c r="BF138"/>
  <c r="BF140"/>
  <c r="BF145"/>
  <c r="BF146"/>
  <c r="BF148"/>
  <c r="BF154"/>
  <c r="BF155"/>
  <c r="BF160"/>
  <c r="BF165"/>
  <c r="BF164"/>
  <c r="BF171"/>
  <c r="BF172"/>
  <c r="BF175"/>
  <c r="BF173"/>
  <c r="BF168"/>
  <c i="42" r="BF156"/>
  <c r="BF159"/>
  <c r="BF169"/>
  <c r="BF171"/>
  <c r="BF184"/>
  <c i="41" r="BK135"/>
  <c r="J135"/>
  <c r="J101"/>
  <c i="42" r="J93"/>
  <c r="BF139"/>
  <c r="BF151"/>
  <c r="BF152"/>
  <c r="BF157"/>
  <c r="BF160"/>
  <c r="BF161"/>
  <c r="BF163"/>
  <c r="BF172"/>
  <c r="BF173"/>
  <c r="BF176"/>
  <c r="F131"/>
  <c r="BF138"/>
  <c r="BF143"/>
  <c r="BF165"/>
  <c r="BF166"/>
  <c r="BF182"/>
  <c r="E85"/>
  <c r="BF146"/>
  <c r="BF148"/>
  <c r="BF149"/>
  <c r="BF183"/>
  <c r="BF140"/>
  <c r="BF141"/>
  <c r="BF142"/>
  <c r="BF145"/>
  <c r="BF167"/>
  <c r="BF174"/>
  <c r="BF164"/>
  <c r="BF175"/>
  <c r="BF181"/>
  <c r="BF185"/>
  <c r="BF137"/>
  <c r="BF153"/>
  <c r="BF178"/>
  <c r="BF147"/>
  <c r="BF154"/>
  <c r="BF168"/>
  <c r="BF170"/>
  <c i="41" r="BF156"/>
  <c r="BF177"/>
  <c r="J93"/>
  <c r="F131"/>
  <c r="BF139"/>
  <c r="BF151"/>
  <c r="E85"/>
  <c r="BF148"/>
  <c r="BF172"/>
  <c r="BF152"/>
  <c r="BF155"/>
  <c r="BF166"/>
  <c r="BF168"/>
  <c r="BF170"/>
  <c r="BF174"/>
  <c i="40" r="J134"/>
  <c r="J102"/>
  <c i="41" r="BF141"/>
  <c r="BF142"/>
  <c r="BF145"/>
  <c r="BF147"/>
  <c r="BF162"/>
  <c r="BF176"/>
  <c r="BF144"/>
  <c r="BF146"/>
  <c r="BF169"/>
  <c r="BF171"/>
  <c r="BF173"/>
  <c r="BF175"/>
  <c r="BF184"/>
  <c r="BF137"/>
  <c r="BF149"/>
  <c r="BF150"/>
  <c r="BF153"/>
  <c r="BF164"/>
  <c r="BF167"/>
  <c r="BF181"/>
  <c r="BF138"/>
  <c r="BF140"/>
  <c r="BF157"/>
  <c r="BF159"/>
  <c r="BF160"/>
  <c r="BF163"/>
  <c r="BF178"/>
  <c r="BF179"/>
  <c i="40" r="BF151"/>
  <c r="BF176"/>
  <c r="J126"/>
  <c r="BF143"/>
  <c r="BF150"/>
  <c r="BF156"/>
  <c r="BF159"/>
  <c r="BF167"/>
  <c r="BF169"/>
  <c r="E118"/>
  <c r="BF144"/>
  <c r="BF153"/>
  <c r="BF142"/>
  <c r="BF147"/>
  <c r="BF166"/>
  <c r="BF172"/>
  <c i="39" r="BK133"/>
  <c r="J133"/>
  <c r="J99"/>
  <c i="40" r="F96"/>
  <c r="BF139"/>
  <c r="BF149"/>
  <c r="BF162"/>
  <c r="BF163"/>
  <c r="BF165"/>
  <c r="BF170"/>
  <c r="BF174"/>
  <c r="BF135"/>
  <c r="BF136"/>
  <c r="BF137"/>
  <c r="BF138"/>
  <c r="BF140"/>
  <c r="BF145"/>
  <c r="BF146"/>
  <c r="BF148"/>
  <c r="BF155"/>
  <c r="BF158"/>
  <c i="39" r="BK280"/>
  <c r="J280"/>
  <c r="J109"/>
  <c i="40" r="BF161"/>
  <c r="BF168"/>
  <c r="BF173"/>
  <c r="BF175"/>
  <c r="BF177"/>
  <c r="BF178"/>
  <c r="BF154"/>
  <c r="BF171"/>
  <c r="BF180"/>
  <c i="38" r="J123"/>
  <c r="J98"/>
  <c i="39" r="F94"/>
  <c r="BF135"/>
  <c r="BF155"/>
  <c r="BF178"/>
  <c r="BF183"/>
  <c r="BF186"/>
  <c r="BF187"/>
  <c r="BF193"/>
  <c r="BF200"/>
  <c r="BF230"/>
  <c r="BF246"/>
  <c r="BF247"/>
  <c r="BF259"/>
  <c r="BF265"/>
  <c r="BF266"/>
  <c r="BF269"/>
  <c r="BF271"/>
  <c r="BF277"/>
  <c r="BF279"/>
  <c r="BF283"/>
  <c r="BF285"/>
  <c i="38" r="J131"/>
  <c r="J100"/>
  <c i="39" r="BF137"/>
  <c r="BF139"/>
  <c r="BF146"/>
  <c r="BF147"/>
  <c r="BF150"/>
  <c r="BF157"/>
  <c r="BF171"/>
  <c r="BF173"/>
  <c r="BF174"/>
  <c r="BF175"/>
  <c r="BF177"/>
  <c r="BF182"/>
  <c r="BF189"/>
  <c r="BF210"/>
  <c r="BF217"/>
  <c r="BF218"/>
  <c r="BF225"/>
  <c r="BF232"/>
  <c r="BF239"/>
  <c r="BF240"/>
  <c r="BF241"/>
  <c r="BF248"/>
  <c r="BF249"/>
  <c r="BF252"/>
  <c r="BF270"/>
  <c i="38" r="J96"/>
  <c i="39" r="J91"/>
  <c r="BF143"/>
  <c r="BF144"/>
  <c r="BF149"/>
  <c r="BF159"/>
  <c r="BF165"/>
  <c r="BF167"/>
  <c r="BF168"/>
  <c r="BF169"/>
  <c r="BF184"/>
  <c r="BF185"/>
  <c r="BF205"/>
  <c r="BF214"/>
  <c r="BF243"/>
  <c r="BF244"/>
  <c r="BF250"/>
  <c r="BF251"/>
  <c r="BF260"/>
  <c r="BF261"/>
  <c r="BF263"/>
  <c r="BF264"/>
  <c r="BF275"/>
  <c r="BF282"/>
  <c r="BF284"/>
  <c r="BF142"/>
  <c r="BF145"/>
  <c r="BF156"/>
  <c r="BF158"/>
  <c r="BF162"/>
  <c r="BF164"/>
  <c r="BF172"/>
  <c r="BF199"/>
  <c r="BF209"/>
  <c r="BF213"/>
  <c r="BF222"/>
  <c r="BF223"/>
  <c r="BF227"/>
  <c r="BF229"/>
  <c r="BF233"/>
  <c r="BF254"/>
  <c r="BF255"/>
  <c r="BF273"/>
  <c r="E85"/>
  <c r="BF138"/>
  <c r="BF140"/>
  <c r="BF141"/>
  <c r="BF148"/>
  <c r="BF151"/>
  <c r="BF152"/>
  <c r="BF153"/>
  <c r="BF154"/>
  <c r="BF170"/>
  <c r="BF192"/>
  <c r="BF195"/>
  <c r="BF202"/>
  <c r="BF203"/>
  <c r="BF204"/>
  <c r="BF206"/>
  <c r="BF212"/>
  <c r="BF221"/>
  <c r="BF224"/>
  <c r="BF226"/>
  <c r="BF228"/>
  <c r="BF236"/>
  <c r="BF237"/>
  <c r="BF238"/>
  <c r="BF253"/>
  <c r="BF256"/>
  <c r="BF276"/>
  <c r="BF136"/>
  <c r="BF161"/>
  <c r="BF166"/>
  <c r="BF180"/>
  <c r="BF181"/>
  <c r="BF188"/>
  <c r="BF190"/>
  <c r="BF196"/>
  <c r="BF197"/>
  <c r="BF198"/>
  <c r="BF201"/>
  <c r="BF207"/>
  <c r="BF208"/>
  <c r="BF215"/>
  <c r="BF216"/>
  <c r="BF219"/>
  <c r="BF220"/>
  <c r="BF231"/>
  <c r="BF234"/>
  <c r="BF235"/>
  <c r="BF242"/>
  <c r="BF245"/>
  <c r="BF257"/>
  <c r="BF258"/>
  <c r="BF262"/>
  <c r="BF267"/>
  <c r="BF268"/>
  <c r="BF272"/>
  <c r="BF274"/>
  <c i="37" r="J149"/>
  <c r="J104"/>
  <c i="38" r="BF140"/>
  <c r="BF145"/>
  <c r="BF148"/>
  <c r="BF149"/>
  <c r="BF155"/>
  <c i="37" r="BK126"/>
  <c i="38" r="J89"/>
  <c r="F118"/>
  <c r="BF127"/>
  <c r="BF128"/>
  <c r="BF142"/>
  <c r="BF152"/>
  <c r="BF153"/>
  <c r="BF125"/>
  <c r="BF147"/>
  <c r="BF126"/>
  <c r="BF130"/>
  <c r="BF133"/>
  <c r="BF134"/>
  <c r="BF139"/>
  <c r="BF150"/>
  <c r="BF158"/>
  <c r="BF132"/>
  <c r="BF136"/>
  <c r="BF154"/>
  <c r="BF156"/>
  <c r="BF157"/>
  <c r="BF141"/>
  <c r="BF151"/>
  <c r="BF159"/>
  <c r="E111"/>
  <c r="BF137"/>
  <c r="BF138"/>
  <c r="BF144"/>
  <c r="BF146"/>
  <c r="BF129"/>
  <c r="BF135"/>
  <c i="37" r="F92"/>
  <c r="BF128"/>
  <c r="BF131"/>
  <c r="BF133"/>
  <c r="BF138"/>
  <c r="BF153"/>
  <c r="BF154"/>
  <c r="BF155"/>
  <c r="BF158"/>
  <c r="BF159"/>
  <c r="BF160"/>
  <c r="BF161"/>
  <c r="BF162"/>
  <c r="BF187"/>
  <c r="BF209"/>
  <c r="BF210"/>
  <c r="BF215"/>
  <c r="BF129"/>
  <c r="BF136"/>
  <c r="BF137"/>
  <c r="BF150"/>
  <c r="BF151"/>
  <c r="BF152"/>
  <c r="BF156"/>
  <c r="BF168"/>
  <c r="BF169"/>
  <c r="BF170"/>
  <c r="BF176"/>
  <c r="BF180"/>
  <c r="BF198"/>
  <c r="BF202"/>
  <c r="BF203"/>
  <c r="BF213"/>
  <c r="BF216"/>
  <c r="BF218"/>
  <c r="BF223"/>
  <c r="BF224"/>
  <c r="BF225"/>
  <c r="BF228"/>
  <c r="BF229"/>
  <c r="BF230"/>
  <c r="BF232"/>
  <c i="36" r="BK126"/>
  <c r="J126"/>
  <c r="J97"/>
  <c i="37" r="J89"/>
  <c r="E115"/>
  <c r="BF140"/>
  <c r="BF141"/>
  <c r="BF145"/>
  <c r="BF147"/>
  <c r="BF163"/>
  <c r="BF166"/>
  <c r="BF167"/>
  <c r="BF185"/>
  <c r="BF188"/>
  <c r="BF189"/>
  <c r="BF190"/>
  <c r="BF191"/>
  <c r="BF196"/>
  <c r="BF197"/>
  <c r="BF200"/>
  <c r="BF201"/>
  <c r="BF217"/>
  <c r="BF226"/>
  <c r="BF142"/>
  <c r="BF144"/>
  <c r="BF157"/>
  <c r="BF172"/>
  <c r="BF183"/>
  <c r="BF184"/>
  <c r="BF192"/>
  <c r="BF193"/>
  <c r="BF194"/>
  <c r="BF207"/>
  <c r="BF222"/>
  <c r="BF227"/>
  <c r="BF235"/>
  <c i="1" r="AZ134"/>
  <c i="37" r="BF130"/>
  <c r="BF135"/>
  <c r="BF171"/>
  <c r="BF174"/>
  <c r="BF178"/>
  <c r="BF179"/>
  <c r="BF182"/>
  <c r="BF186"/>
  <c r="BF199"/>
  <c r="BF204"/>
  <c r="BF205"/>
  <c r="BF206"/>
  <c r="BF214"/>
  <c r="BF219"/>
  <c r="BF220"/>
  <c r="BF221"/>
  <c r="BF233"/>
  <c r="BF132"/>
  <c r="BF164"/>
  <c r="BF165"/>
  <c r="BF173"/>
  <c r="BF175"/>
  <c r="BF177"/>
  <c r="BF181"/>
  <c r="BF195"/>
  <c r="BF208"/>
  <c r="BF211"/>
  <c r="BF231"/>
  <c r="BF234"/>
  <c i="36" r="J89"/>
  <c r="E115"/>
  <c r="BF131"/>
  <c r="BF134"/>
  <c r="BF135"/>
  <c r="BF137"/>
  <c r="BF140"/>
  <c r="BF145"/>
  <c r="BF157"/>
  <c r="BF170"/>
  <c r="BF171"/>
  <c r="BF175"/>
  <c r="BF181"/>
  <c r="BF185"/>
  <c r="BF199"/>
  <c r="BF207"/>
  <c r="BF208"/>
  <c r="BF212"/>
  <c r="BF221"/>
  <c r="BF227"/>
  <c r="BF228"/>
  <c r="F92"/>
  <c r="BF133"/>
  <c r="BF136"/>
  <c r="BF144"/>
  <c r="BF150"/>
  <c r="BF160"/>
  <c r="BF172"/>
  <c r="BF209"/>
  <c r="BF222"/>
  <c r="BF223"/>
  <c i="35" r="BK134"/>
  <c r="J134"/>
  <c r="J101"/>
  <c r="J175"/>
  <c r="J109"/>
  <c i="36" r="BF132"/>
  <c r="BF138"/>
  <c r="BF139"/>
  <c r="BF141"/>
  <c r="BF146"/>
  <c r="BF158"/>
  <c r="BF161"/>
  <c r="BF162"/>
  <c r="BF177"/>
  <c r="BF182"/>
  <c r="BF188"/>
  <c r="BF189"/>
  <c r="BF193"/>
  <c r="BF201"/>
  <c r="BF202"/>
  <c r="BF206"/>
  <c r="BF224"/>
  <c r="BF225"/>
  <c r="BF128"/>
  <c r="BF129"/>
  <c r="BF130"/>
  <c r="BF147"/>
  <c r="BF148"/>
  <c r="BF149"/>
  <c r="BF151"/>
  <c r="BF152"/>
  <c r="BF153"/>
  <c r="BF154"/>
  <c r="BF155"/>
  <c r="BF183"/>
  <c r="BF186"/>
  <c r="BF192"/>
  <c r="BF195"/>
  <c r="BF217"/>
  <c r="BF230"/>
  <c r="BF232"/>
  <c r="BF235"/>
  <c r="BF159"/>
  <c r="BF163"/>
  <c r="BF165"/>
  <c r="BF166"/>
  <c r="BF176"/>
  <c r="BF184"/>
  <c r="BF191"/>
  <c r="BF204"/>
  <c r="BF205"/>
  <c r="BF210"/>
  <c r="BF211"/>
  <c r="BF213"/>
  <c r="BF218"/>
  <c r="BF237"/>
  <c r="BF142"/>
  <c r="BF143"/>
  <c r="BF164"/>
  <c r="BF167"/>
  <c r="BF168"/>
  <c r="BF173"/>
  <c r="BF174"/>
  <c r="BF178"/>
  <c r="BF179"/>
  <c r="BF190"/>
  <c r="BF194"/>
  <c r="BF196"/>
  <c r="BF197"/>
  <c r="BF198"/>
  <c r="BF200"/>
  <c r="BF214"/>
  <c r="BF215"/>
  <c r="BF216"/>
  <c r="BF219"/>
  <c r="BF226"/>
  <c r="BF229"/>
  <c r="BF231"/>
  <c r="BF233"/>
  <c r="BF234"/>
  <c i="34" r="BK175"/>
  <c r="J175"/>
  <c r="J108"/>
  <c i="35" r="F96"/>
  <c r="BF136"/>
  <c r="J93"/>
  <c r="BF146"/>
  <c r="BF148"/>
  <c r="BF162"/>
  <c r="BF178"/>
  <c r="BF140"/>
  <c r="BF141"/>
  <c r="BF149"/>
  <c r="BF150"/>
  <c r="BF167"/>
  <c r="BF139"/>
  <c r="BF147"/>
  <c r="BF151"/>
  <c r="BF154"/>
  <c r="BF165"/>
  <c r="BF179"/>
  <c r="BF144"/>
  <c r="BF155"/>
  <c r="BF158"/>
  <c r="E85"/>
  <c r="BF138"/>
  <c r="BF153"/>
  <c r="BF159"/>
  <c r="BF161"/>
  <c r="BF164"/>
  <c r="BF166"/>
  <c r="BF168"/>
  <c r="BF173"/>
  <c r="BF176"/>
  <c r="BF177"/>
  <c r="BF180"/>
  <c i="34" r="BK134"/>
  <c r="BK133"/>
  <c r="J133"/>
  <c r="J100"/>
  <c i="35" r="BF137"/>
  <c r="BF142"/>
  <c r="BF143"/>
  <c r="BF157"/>
  <c r="BF163"/>
  <c r="BF169"/>
  <c r="BF170"/>
  <c r="BF171"/>
  <c i="34" r="F130"/>
  <c r="BF137"/>
  <c r="BF138"/>
  <c r="BF159"/>
  <c r="BF161"/>
  <c r="BF163"/>
  <c r="BF172"/>
  <c r="BF174"/>
  <c r="BF177"/>
  <c r="BF141"/>
  <c r="BF151"/>
  <c r="BF162"/>
  <c r="BF166"/>
  <c r="BF170"/>
  <c i="33" r="J135"/>
  <c r="J102"/>
  <c i="34" r="E85"/>
  <c r="BF136"/>
  <c r="BF149"/>
  <c r="BF150"/>
  <c r="BF153"/>
  <c r="BF154"/>
  <c r="BF164"/>
  <c r="BF167"/>
  <c r="BF168"/>
  <c r="BF179"/>
  <c r="BF180"/>
  <c r="J127"/>
  <c r="BF147"/>
  <c r="BF155"/>
  <c r="BF169"/>
  <c r="BF139"/>
  <c r="BF140"/>
  <c r="BF142"/>
  <c r="BF143"/>
  <c r="BF144"/>
  <c r="BF146"/>
  <c r="BF148"/>
  <c r="BF157"/>
  <c r="BF165"/>
  <c r="BF171"/>
  <c r="BF158"/>
  <c r="BF178"/>
  <c r="BF181"/>
  <c i="33" r="BF140"/>
  <c r="BF154"/>
  <c r="BF163"/>
  <c r="BF165"/>
  <c i="32" r="BK132"/>
  <c r="J132"/>
  <c r="J101"/>
  <c i="33" r="J93"/>
  <c r="F130"/>
  <c r="BF136"/>
  <c r="BF144"/>
  <c r="BF146"/>
  <c r="BF157"/>
  <c r="BF158"/>
  <c r="BF159"/>
  <c r="BF166"/>
  <c r="BF169"/>
  <c r="BF180"/>
  <c r="BF139"/>
  <c r="BF151"/>
  <c r="BF153"/>
  <c r="BF177"/>
  <c r="BF178"/>
  <c r="BF181"/>
  <c r="BF138"/>
  <c r="BF155"/>
  <c r="BF170"/>
  <c r="BF172"/>
  <c r="E85"/>
  <c r="BF137"/>
  <c r="BF142"/>
  <c r="BF147"/>
  <c r="BF148"/>
  <c r="BF174"/>
  <c r="BF141"/>
  <c r="BF164"/>
  <c r="BF167"/>
  <c r="BF171"/>
  <c r="BF179"/>
  <c r="BF143"/>
  <c r="BF149"/>
  <c r="BF150"/>
  <c r="BF161"/>
  <c r="BF162"/>
  <c r="BF168"/>
  <c i="32" r="F128"/>
  <c r="BF134"/>
  <c r="BF143"/>
  <c r="BF144"/>
  <c r="BF146"/>
  <c r="BF147"/>
  <c r="BF148"/>
  <c r="BF164"/>
  <c r="BF174"/>
  <c r="BF176"/>
  <c r="BF177"/>
  <c r="BF178"/>
  <c r="BF180"/>
  <c i="31" r="J132"/>
  <c r="J102"/>
  <c i="32" r="J93"/>
  <c r="BF135"/>
  <c r="BF157"/>
  <c r="BF168"/>
  <c r="BF169"/>
  <c r="BF170"/>
  <c r="BF175"/>
  <c r="BF181"/>
  <c r="BF184"/>
  <c r="E85"/>
  <c r="BF149"/>
  <c r="BF150"/>
  <c r="BF151"/>
  <c r="BF165"/>
  <c r="BF166"/>
  <c r="BF154"/>
  <c r="BF155"/>
  <c r="BF171"/>
  <c r="BF187"/>
  <c r="BF138"/>
  <c r="BF140"/>
  <c r="BF145"/>
  <c r="BF158"/>
  <c r="BF159"/>
  <c r="BF161"/>
  <c r="BF162"/>
  <c r="BF179"/>
  <c r="BF183"/>
  <c r="BF139"/>
  <c r="BF152"/>
  <c r="BF153"/>
  <c r="BF160"/>
  <c r="BF172"/>
  <c r="BF173"/>
  <c r="BF136"/>
  <c r="BF137"/>
  <c r="BF141"/>
  <c r="BF182"/>
  <c r="BF185"/>
  <c i="30" r="J133"/>
  <c r="J102"/>
  <c i="31" r="BF139"/>
  <c r="BF143"/>
  <c r="BF152"/>
  <c r="F127"/>
  <c r="BF133"/>
  <c r="BF140"/>
  <c r="BF148"/>
  <c r="BF149"/>
  <c r="BF151"/>
  <c r="E116"/>
  <c r="BF135"/>
  <c r="BF138"/>
  <c r="BF144"/>
  <c r="BF145"/>
  <c r="BF146"/>
  <c r="BF153"/>
  <c r="BF158"/>
  <c r="BF134"/>
  <c r="BF137"/>
  <c r="BF154"/>
  <c r="BF156"/>
  <c r="J93"/>
  <c r="BF136"/>
  <c r="BF142"/>
  <c r="BF155"/>
  <c i="30" r="BF137"/>
  <c r="BF138"/>
  <c r="BF141"/>
  <c r="BF159"/>
  <c r="BF161"/>
  <c r="BF163"/>
  <c r="BF174"/>
  <c r="BF176"/>
  <c r="BF179"/>
  <c r="BF143"/>
  <c r="BF144"/>
  <c r="BF152"/>
  <c r="BF166"/>
  <c r="BF175"/>
  <c r="F96"/>
  <c r="BF139"/>
  <c r="BF140"/>
  <c r="BF150"/>
  <c r="BF157"/>
  <c r="BF165"/>
  <c r="BF134"/>
  <c r="BF145"/>
  <c r="BF146"/>
  <c r="BF153"/>
  <c r="BF156"/>
  <c r="J125"/>
  <c r="BF147"/>
  <c r="BF154"/>
  <c r="BF160"/>
  <c r="BF167"/>
  <c r="BF168"/>
  <c r="BF169"/>
  <c r="BF170"/>
  <c r="BF172"/>
  <c r="BF177"/>
  <c r="BF178"/>
  <c i="29" r="J142"/>
  <c r="J103"/>
  <c i="30" r="BF148"/>
  <c r="BF171"/>
  <c r="BF173"/>
  <c r="E85"/>
  <c r="BF135"/>
  <c r="BF164"/>
  <c r="BF136"/>
  <c r="BF149"/>
  <c r="BF155"/>
  <c r="BF181"/>
  <c i="29" r="BF141"/>
  <c r="BF143"/>
  <c r="BF160"/>
  <c r="BF165"/>
  <c r="BF169"/>
  <c r="BF172"/>
  <c r="BF173"/>
  <c r="E85"/>
  <c r="BF136"/>
  <c r="BF139"/>
  <c r="BF144"/>
  <c r="BF145"/>
  <c r="BF147"/>
  <c r="BF152"/>
  <c r="BF134"/>
  <c r="BF150"/>
  <c r="BF151"/>
  <c r="BF166"/>
  <c r="BF184"/>
  <c r="BF146"/>
  <c r="BF148"/>
  <c r="BF170"/>
  <c r="BF171"/>
  <c r="BF149"/>
  <c r="BF161"/>
  <c r="BF183"/>
  <c r="BF185"/>
  <c r="J93"/>
  <c r="BF153"/>
  <c r="BF155"/>
  <c r="BF162"/>
  <c r="BF164"/>
  <c r="BF174"/>
  <c r="BF175"/>
  <c r="BF176"/>
  <c r="BF177"/>
  <c r="BF178"/>
  <c r="BF187"/>
  <c r="F128"/>
  <c r="BF135"/>
  <c r="BF137"/>
  <c r="BF138"/>
  <c r="BF158"/>
  <c r="BF140"/>
  <c r="BF154"/>
  <c r="BF157"/>
  <c r="BF159"/>
  <c r="BF168"/>
  <c r="BF179"/>
  <c r="BF180"/>
  <c r="BF181"/>
  <c r="BF182"/>
  <c i="27" r="BK134"/>
  <c r="J134"/>
  <c r="J101"/>
  <c r="BK193"/>
  <c r="J193"/>
  <c r="J108"/>
  <c i="28" r="E85"/>
  <c r="J93"/>
  <c r="F96"/>
  <c r="BF129"/>
  <c i="27" r="E85"/>
  <c r="BF144"/>
  <c r="BF147"/>
  <c r="BF149"/>
  <c r="BF164"/>
  <c r="BF166"/>
  <c r="BF175"/>
  <c r="BF176"/>
  <c r="BF178"/>
  <c r="BF180"/>
  <c r="BF183"/>
  <c r="BF186"/>
  <c r="BF187"/>
  <c r="BF188"/>
  <c r="BF189"/>
  <c r="BF190"/>
  <c r="BF139"/>
  <c r="BF150"/>
  <c r="BF151"/>
  <c r="BF158"/>
  <c r="BF182"/>
  <c r="BF185"/>
  <c r="J127"/>
  <c r="BF136"/>
  <c r="BF141"/>
  <c r="BF142"/>
  <c r="BF143"/>
  <c r="BF146"/>
  <c r="BF159"/>
  <c r="BF163"/>
  <c r="BF167"/>
  <c r="BF179"/>
  <c r="BF184"/>
  <c r="BF192"/>
  <c r="BF197"/>
  <c r="BF199"/>
  <c r="F96"/>
  <c r="BF137"/>
  <c r="BF140"/>
  <c r="BF148"/>
  <c r="BF153"/>
  <c r="BF154"/>
  <c r="BF155"/>
  <c r="BF156"/>
  <c r="BF168"/>
  <c r="BF169"/>
  <c r="BF195"/>
  <c i="26" r="BK132"/>
  <c r="BK131"/>
  <c r="J131"/>
  <c r="J100"/>
  <c i="27" r="BF138"/>
  <c r="BF152"/>
  <c r="BF160"/>
  <c r="BF161"/>
  <c r="BF162"/>
  <c r="BF171"/>
  <c r="BF172"/>
  <c r="BF181"/>
  <c r="BF196"/>
  <c r="BF198"/>
  <c r="BF173"/>
  <c r="BF174"/>
  <c r="BF177"/>
  <c i="26" r="BF135"/>
  <c r="BF145"/>
  <c r="BF146"/>
  <c r="BF150"/>
  <c r="BF160"/>
  <c r="BF161"/>
  <c r="BF166"/>
  <c i="25" r="BK135"/>
  <c r="J135"/>
  <c r="J101"/>
  <c i="26" r="E117"/>
  <c r="BF159"/>
  <c i="25" r="BK179"/>
  <c r="J179"/>
  <c r="J109"/>
  <c i="26" r="J93"/>
  <c r="BF137"/>
  <c r="BF138"/>
  <c r="BF139"/>
  <c r="BF143"/>
  <c r="BF155"/>
  <c r="BF158"/>
  <c r="BF162"/>
  <c r="BF163"/>
  <c r="F128"/>
  <c r="BF140"/>
  <c r="BF152"/>
  <c r="BF153"/>
  <c r="BF148"/>
  <c r="BF149"/>
  <c r="BF157"/>
  <c r="BF141"/>
  <c r="BF151"/>
  <c r="BF134"/>
  <c r="BF136"/>
  <c r="BF144"/>
  <c r="BF164"/>
  <c i="25" r="J93"/>
  <c r="F131"/>
  <c r="BF138"/>
  <c r="BF144"/>
  <c r="BF145"/>
  <c r="BF148"/>
  <c r="BF149"/>
  <c r="BF150"/>
  <c r="BF161"/>
  <c r="BF165"/>
  <c r="BF174"/>
  <c r="BF175"/>
  <c r="BF184"/>
  <c r="BF181"/>
  <c r="BF182"/>
  <c r="BF183"/>
  <c r="E85"/>
  <c r="BF155"/>
  <c r="BF164"/>
  <c r="BF167"/>
  <c r="BF169"/>
  <c r="BF172"/>
  <c r="BF162"/>
  <c r="BF166"/>
  <c r="BF168"/>
  <c r="BF171"/>
  <c r="BF173"/>
  <c r="BF178"/>
  <c r="BF141"/>
  <c r="BF142"/>
  <c r="BF146"/>
  <c r="BF158"/>
  <c r="BF159"/>
  <c r="BF163"/>
  <c r="BF170"/>
  <c r="BF185"/>
  <c r="BF137"/>
  <c r="BF139"/>
  <c r="BF140"/>
  <c r="BF151"/>
  <c r="BF152"/>
  <c r="BF153"/>
  <c r="BF157"/>
  <c r="BF176"/>
  <c i="24" r="E85"/>
  <c r="J93"/>
  <c r="F96"/>
  <c r="BF129"/>
  <c i="23" r="BK131"/>
  <c r="BK130"/>
  <c r="J130"/>
  <c r="J100"/>
  <c i="22" r="J188"/>
  <c r="J110"/>
  <c i="23" r="F96"/>
  <c r="BF133"/>
  <c r="BF143"/>
  <c r="J93"/>
  <c r="E116"/>
  <c r="BF135"/>
  <c r="BF142"/>
  <c r="BF152"/>
  <c r="BF153"/>
  <c r="BF155"/>
  <c r="BF134"/>
  <c r="BF137"/>
  <c r="BF138"/>
  <c r="BF141"/>
  <c r="BF148"/>
  <c r="BF149"/>
  <c r="BF150"/>
  <c r="BF151"/>
  <c i="22" r="BK135"/>
  <c r="J135"/>
  <c r="J101"/>
  <c i="23" r="BF136"/>
  <c r="BF140"/>
  <c r="BF145"/>
  <c r="BF147"/>
  <c i="22" r="F96"/>
  <c r="BF143"/>
  <c r="BF144"/>
  <c r="BF151"/>
  <c r="BF159"/>
  <c i="21" r="BK132"/>
  <c r="J132"/>
  <c r="J101"/>
  <c i="22" r="BF137"/>
  <c r="BF139"/>
  <c r="BF140"/>
  <c r="BF145"/>
  <c r="BF147"/>
  <c r="BF152"/>
  <c r="BF154"/>
  <c r="BF172"/>
  <c r="BF192"/>
  <c r="J128"/>
  <c r="BF148"/>
  <c r="BF170"/>
  <c r="BF171"/>
  <c r="BF186"/>
  <c r="BF190"/>
  <c r="BF193"/>
  <c r="E85"/>
  <c r="BF141"/>
  <c r="BF156"/>
  <c r="BF157"/>
  <c r="BF166"/>
  <c r="BF183"/>
  <c r="BF164"/>
  <c r="BF165"/>
  <c r="BF181"/>
  <c r="BF182"/>
  <c r="BF189"/>
  <c r="BF191"/>
  <c r="BF160"/>
  <c r="BF177"/>
  <c r="BF178"/>
  <c r="BF179"/>
  <c r="BF180"/>
  <c r="BF184"/>
  <c r="BF138"/>
  <c r="BF142"/>
  <c r="BF149"/>
  <c r="BF150"/>
  <c r="BF155"/>
  <c r="BF158"/>
  <c r="BF162"/>
  <c r="BF168"/>
  <c r="BF169"/>
  <c r="BF173"/>
  <c r="BF174"/>
  <c r="BF175"/>
  <c r="BF176"/>
  <c i="20" r="BK134"/>
  <c i="21" r="E85"/>
  <c r="F96"/>
  <c r="BF134"/>
  <c r="BF170"/>
  <c r="BF171"/>
  <c r="BF173"/>
  <c r="BF175"/>
  <c r="BF179"/>
  <c r="BF139"/>
  <c r="BF140"/>
  <c r="BF144"/>
  <c r="BF145"/>
  <c r="BF149"/>
  <c r="BF154"/>
  <c r="BF157"/>
  <c r="J93"/>
  <c r="BF143"/>
  <c r="BF148"/>
  <c r="BF153"/>
  <c r="BF169"/>
  <c r="BF174"/>
  <c i="20" r="BK174"/>
  <c r="J174"/>
  <c r="J108"/>
  <c i="21" r="BF160"/>
  <c r="BF164"/>
  <c r="BF178"/>
  <c r="BF183"/>
  <c r="BF185"/>
  <c r="BF138"/>
  <c r="BF141"/>
  <c r="BF150"/>
  <c r="BF158"/>
  <c r="BF159"/>
  <c r="BF161"/>
  <c r="BF163"/>
  <c r="BF165"/>
  <c r="BF167"/>
  <c r="BF168"/>
  <c r="BF172"/>
  <c r="BF146"/>
  <c r="BF156"/>
  <c r="BF176"/>
  <c r="BF177"/>
  <c r="BF135"/>
  <c r="BF136"/>
  <c r="BF137"/>
  <c r="BF147"/>
  <c r="BF151"/>
  <c r="BF152"/>
  <c r="BF180"/>
  <c r="BF181"/>
  <c r="BF182"/>
  <c i="19" r="BK175"/>
  <c r="J175"/>
  <c r="J108"/>
  <c i="20" r="BF161"/>
  <c r="BF165"/>
  <c r="BF180"/>
  <c i="19" r="BK134"/>
  <c r="J134"/>
  <c r="J101"/>
  <c i="20" r="E85"/>
  <c r="F96"/>
  <c r="BF136"/>
  <c r="BF137"/>
  <c r="BF155"/>
  <c r="BF163"/>
  <c r="BF169"/>
  <c r="BF138"/>
  <c r="BF139"/>
  <c r="BF146"/>
  <c r="BF176"/>
  <c r="BF177"/>
  <c r="BF140"/>
  <c r="BF141"/>
  <c r="BF150"/>
  <c r="BF162"/>
  <c r="BF171"/>
  <c r="BF178"/>
  <c r="BF179"/>
  <c r="BF159"/>
  <c r="BF166"/>
  <c r="BF168"/>
  <c r="J93"/>
  <c r="BF143"/>
  <c r="BF147"/>
  <c r="BF148"/>
  <c r="BF149"/>
  <c r="BF151"/>
  <c r="BF153"/>
  <c r="BF156"/>
  <c r="BF157"/>
  <c r="BF167"/>
  <c r="BF173"/>
  <c r="BF142"/>
  <c r="BF144"/>
  <c r="BF160"/>
  <c r="BF164"/>
  <c r="BF170"/>
  <c i="18" r="J133"/>
  <c r="J102"/>
  <c i="19" r="F96"/>
  <c r="BF139"/>
  <c r="BF140"/>
  <c r="BF151"/>
  <c r="J127"/>
  <c r="BF138"/>
  <c r="BF141"/>
  <c r="BF143"/>
  <c r="BF152"/>
  <c r="BF156"/>
  <c r="BF165"/>
  <c r="BF178"/>
  <c r="BF179"/>
  <c r="BF144"/>
  <c r="BF148"/>
  <c r="BF150"/>
  <c r="E119"/>
  <c r="BF142"/>
  <c r="BF147"/>
  <c r="BF160"/>
  <c r="BF169"/>
  <c r="BF170"/>
  <c r="BF136"/>
  <c r="BF149"/>
  <c r="BF154"/>
  <c r="BF171"/>
  <c r="BF177"/>
  <c r="BF180"/>
  <c r="BF166"/>
  <c r="BF167"/>
  <c r="BF174"/>
  <c r="BF181"/>
  <c r="BF137"/>
  <c r="BF145"/>
  <c r="BF158"/>
  <c r="BF161"/>
  <c r="BF168"/>
  <c r="BF172"/>
  <c r="BF157"/>
  <c r="BF162"/>
  <c r="BF163"/>
  <c r="BF164"/>
  <c i="18" r="F128"/>
  <c r="BF138"/>
  <c r="BF157"/>
  <c r="BF158"/>
  <c r="BF159"/>
  <c r="BF160"/>
  <c r="BF161"/>
  <c r="BF166"/>
  <c r="BF172"/>
  <c r="BF173"/>
  <c r="BF175"/>
  <c r="BF178"/>
  <c r="BF180"/>
  <c i="17" r="BK134"/>
  <c r="J134"/>
  <c r="J101"/>
  <c r="BK185"/>
  <c r="J185"/>
  <c r="J108"/>
  <c i="18" r="J125"/>
  <c r="BF140"/>
  <c r="BF146"/>
  <c r="BF153"/>
  <c r="BF154"/>
  <c r="BF163"/>
  <c r="BF164"/>
  <c r="BF165"/>
  <c r="BF169"/>
  <c r="BF179"/>
  <c r="BF136"/>
  <c r="BF145"/>
  <c r="BF148"/>
  <c r="BF152"/>
  <c r="BF168"/>
  <c r="BF170"/>
  <c r="BF174"/>
  <c r="BF176"/>
  <c r="BF182"/>
  <c r="E85"/>
  <c r="BF135"/>
  <c r="BF137"/>
  <c r="BF142"/>
  <c r="BF177"/>
  <c r="BF184"/>
  <c r="BF139"/>
  <c r="BF144"/>
  <c r="BF151"/>
  <c r="BF156"/>
  <c r="BF134"/>
  <c r="BF141"/>
  <c r="BF147"/>
  <c r="BF149"/>
  <c r="BF150"/>
  <c r="BF171"/>
  <c r="BF181"/>
  <c i="16" r="BK130"/>
  <c r="J130"/>
  <c r="J101"/>
  <c i="17" r="E85"/>
  <c r="BF136"/>
  <c r="BF138"/>
  <c r="BF140"/>
  <c r="BF144"/>
  <c r="BF146"/>
  <c r="BF147"/>
  <c r="BF163"/>
  <c r="F96"/>
  <c r="BF142"/>
  <c r="BF145"/>
  <c r="BF148"/>
  <c r="BF152"/>
  <c r="BF153"/>
  <c r="BF156"/>
  <c r="BF159"/>
  <c r="BF164"/>
  <c r="BF167"/>
  <c r="BF170"/>
  <c r="BF188"/>
  <c r="BF165"/>
  <c r="BF171"/>
  <c r="BF172"/>
  <c r="BF177"/>
  <c r="BF178"/>
  <c r="BF141"/>
  <c r="BF154"/>
  <c r="BF158"/>
  <c r="BF173"/>
  <c r="BF176"/>
  <c r="BF180"/>
  <c r="BF189"/>
  <c r="BF191"/>
  <c r="BF168"/>
  <c r="BF169"/>
  <c r="BF182"/>
  <c r="BF190"/>
  <c r="J93"/>
  <c r="BF174"/>
  <c r="BF137"/>
  <c r="BF143"/>
  <c r="BF160"/>
  <c r="BF184"/>
  <c r="BF139"/>
  <c r="BF149"/>
  <c r="BF151"/>
  <c r="BF155"/>
  <c r="BF161"/>
  <c r="BF175"/>
  <c r="BF179"/>
  <c r="BF181"/>
  <c r="BF187"/>
  <c i="16" r="E85"/>
  <c i="15" r="J135"/>
  <c r="J102"/>
  <c r="BK193"/>
  <c r="J193"/>
  <c r="J108"/>
  <c i="16" r="F96"/>
  <c r="J123"/>
  <c r="BF134"/>
  <c r="BF138"/>
  <c r="BF148"/>
  <c r="BF149"/>
  <c r="BF150"/>
  <c r="BF155"/>
  <c r="BF145"/>
  <c r="BF146"/>
  <c r="BF147"/>
  <c r="BF140"/>
  <c r="BF151"/>
  <c r="BF153"/>
  <c r="BF132"/>
  <c r="BF133"/>
  <c r="BF136"/>
  <c r="BF143"/>
  <c r="BF144"/>
  <c r="BF135"/>
  <c r="BF139"/>
  <c r="BF141"/>
  <c r="BF152"/>
  <c i="14" r="BK133"/>
  <c r="J133"/>
  <c r="J99"/>
  <c i="15" r="BF161"/>
  <c r="BF184"/>
  <c r="BF187"/>
  <c r="BF198"/>
  <c i="14" r="J303"/>
  <c r="J110"/>
  <c i="15" r="F96"/>
  <c r="BF153"/>
  <c r="BF154"/>
  <c r="BF159"/>
  <c r="BF162"/>
  <c r="BF165"/>
  <c r="BF197"/>
  <c r="E85"/>
  <c r="J127"/>
  <c r="BF136"/>
  <c r="BF139"/>
  <c r="BF147"/>
  <c r="BF160"/>
  <c r="BF163"/>
  <c r="BF164"/>
  <c r="BF167"/>
  <c r="BF179"/>
  <c r="BF183"/>
  <c r="BF186"/>
  <c r="BF188"/>
  <c r="BF189"/>
  <c r="BF190"/>
  <c r="BF195"/>
  <c r="BF152"/>
  <c r="BF155"/>
  <c r="BF156"/>
  <c r="BF168"/>
  <c r="BF140"/>
  <c r="BF143"/>
  <c r="BF149"/>
  <c r="BF151"/>
  <c r="BF157"/>
  <c r="BF172"/>
  <c r="BF175"/>
  <c r="BF137"/>
  <c r="BF141"/>
  <c r="BF144"/>
  <c r="BF173"/>
  <c r="BF174"/>
  <c r="BF177"/>
  <c r="BF178"/>
  <c r="BF180"/>
  <c r="BF185"/>
  <c r="BF199"/>
  <c r="BF138"/>
  <c r="BF145"/>
  <c r="BF169"/>
  <c r="BF171"/>
  <c r="BF176"/>
  <c r="BF182"/>
  <c r="BF192"/>
  <c r="BF142"/>
  <c r="BF148"/>
  <c r="BF150"/>
  <c r="BF181"/>
  <c r="BF196"/>
  <c i="14" r="F94"/>
  <c r="J126"/>
  <c r="BF135"/>
  <c r="BF139"/>
  <c r="BF151"/>
  <c r="BF152"/>
  <c r="BF160"/>
  <c r="BF161"/>
  <c r="BF163"/>
  <c r="BF166"/>
  <c r="BF168"/>
  <c r="BF169"/>
  <c r="BF172"/>
  <c r="BF173"/>
  <c r="BF177"/>
  <c r="BF185"/>
  <c r="BF186"/>
  <c r="BF196"/>
  <c r="BF207"/>
  <c r="BF210"/>
  <c r="BF230"/>
  <c i="13" r="J191"/>
  <c r="J106"/>
  <c i="14" r="BF136"/>
  <c r="BF137"/>
  <c r="BF141"/>
  <c r="BF142"/>
  <c r="BF145"/>
  <c r="BF148"/>
  <c r="BF149"/>
  <c r="BF154"/>
  <c r="BF155"/>
  <c r="BF156"/>
  <c r="BF159"/>
  <c r="BF164"/>
  <c r="BF171"/>
  <c r="BF178"/>
  <c r="BF181"/>
  <c r="BF189"/>
  <c r="BF200"/>
  <c r="BF231"/>
  <c r="BF234"/>
  <c r="BF235"/>
  <c r="BF240"/>
  <c r="BF242"/>
  <c r="BF260"/>
  <c r="BF266"/>
  <c r="BF267"/>
  <c r="BF268"/>
  <c r="BF290"/>
  <c r="BF295"/>
  <c r="BF298"/>
  <c r="BF299"/>
  <c r="BF301"/>
  <c r="E85"/>
  <c r="BF138"/>
  <c r="BF167"/>
  <c r="BF170"/>
  <c r="BF180"/>
  <c r="BF184"/>
  <c r="BF188"/>
  <c r="BF214"/>
  <c r="BF216"/>
  <c r="BF219"/>
  <c r="BF220"/>
  <c r="BF221"/>
  <c r="BF224"/>
  <c r="BF228"/>
  <c r="BF237"/>
  <c r="BF239"/>
  <c r="BF243"/>
  <c r="BF244"/>
  <c r="BF249"/>
  <c r="BF257"/>
  <c r="BF261"/>
  <c r="BF278"/>
  <c r="BF282"/>
  <c r="BF283"/>
  <c r="BF287"/>
  <c r="BF183"/>
  <c r="BF140"/>
  <c r="BF144"/>
  <c r="BF146"/>
  <c r="BF147"/>
  <c r="BF150"/>
  <c r="BF153"/>
  <c r="BF157"/>
  <c r="BF165"/>
  <c r="BF174"/>
  <c r="BF179"/>
  <c r="BF202"/>
  <c r="BF204"/>
  <c r="BF232"/>
  <c r="BF247"/>
  <c r="BF252"/>
  <c r="BF258"/>
  <c r="BF264"/>
  <c r="BF265"/>
  <c r="BF270"/>
  <c r="BF274"/>
  <c r="BF275"/>
  <c r="BF276"/>
  <c r="BF281"/>
  <c r="BF285"/>
  <c r="BF297"/>
  <c r="BF143"/>
  <c r="BF187"/>
  <c r="BF191"/>
  <c r="BF193"/>
  <c r="BF194"/>
  <c r="BF206"/>
  <c r="BF218"/>
  <c r="BF222"/>
  <c r="BF225"/>
  <c r="BF226"/>
  <c r="BF227"/>
  <c r="BF236"/>
  <c r="BF238"/>
  <c r="BF250"/>
  <c r="BF251"/>
  <c r="BF259"/>
  <c r="BF269"/>
  <c r="BF271"/>
  <c r="BF289"/>
  <c r="BF294"/>
  <c r="BF198"/>
  <c r="BF199"/>
  <c r="BF201"/>
  <c r="BF203"/>
  <c r="BF205"/>
  <c r="BF213"/>
  <c r="BF215"/>
  <c r="BF217"/>
  <c r="BF223"/>
  <c r="BF229"/>
  <c r="BF248"/>
  <c r="BF253"/>
  <c r="BF254"/>
  <c r="BF255"/>
  <c r="BF262"/>
  <c r="BF263"/>
  <c r="BF272"/>
  <c r="BF273"/>
  <c r="BF277"/>
  <c r="BF280"/>
  <c r="BF286"/>
  <c r="BF288"/>
  <c r="BF291"/>
  <c r="BF292"/>
  <c r="BF293"/>
  <c r="BF304"/>
  <c r="BF305"/>
  <c r="BF306"/>
  <c r="BF176"/>
  <c r="BF190"/>
  <c r="BF197"/>
  <c r="BF208"/>
  <c r="BF209"/>
  <c r="BF212"/>
  <c r="BF233"/>
  <c r="BF241"/>
  <c r="BF245"/>
  <c r="BF246"/>
  <c r="BF256"/>
  <c r="BF279"/>
  <c r="BF284"/>
  <c r="BF296"/>
  <c r="BF307"/>
  <c i="12" r="J133"/>
  <c r="J100"/>
  <c i="13" r="F94"/>
  <c r="BF142"/>
  <c r="BF143"/>
  <c r="BF174"/>
  <c r="BF177"/>
  <c r="BF190"/>
  <c r="BF193"/>
  <c r="BF197"/>
  <c r="BF202"/>
  <c r="BF206"/>
  <c r="BF211"/>
  <c r="BF151"/>
  <c r="BF152"/>
  <c r="BF158"/>
  <c r="BF160"/>
  <c r="BF163"/>
  <c r="BF164"/>
  <c r="BF168"/>
  <c r="BF173"/>
  <c r="BF189"/>
  <c r="BF194"/>
  <c r="BF213"/>
  <c r="BF214"/>
  <c r="BF215"/>
  <c r="BF235"/>
  <c r="BF242"/>
  <c r="BF135"/>
  <c r="BF146"/>
  <c r="BF149"/>
  <c r="BF171"/>
  <c r="BF175"/>
  <c r="BF183"/>
  <c r="BF192"/>
  <c r="BF198"/>
  <c r="BF205"/>
  <c r="BF217"/>
  <c r="BF218"/>
  <c r="BF219"/>
  <c r="BF220"/>
  <c r="BF230"/>
  <c r="BF231"/>
  <c r="BF144"/>
  <c r="BF145"/>
  <c r="BF157"/>
  <c r="BF162"/>
  <c r="BF169"/>
  <c r="BF170"/>
  <c r="BF176"/>
  <c r="BF187"/>
  <c r="BF195"/>
  <c r="BF196"/>
  <c r="BF208"/>
  <c r="BF216"/>
  <c r="BF222"/>
  <c r="BF236"/>
  <c r="BF239"/>
  <c i="12" r="J134"/>
  <c r="J101"/>
  <c i="13" r="E85"/>
  <c r="J123"/>
  <c r="BF132"/>
  <c r="BF150"/>
  <c r="BF154"/>
  <c r="BF165"/>
  <c r="BF166"/>
  <c r="BF172"/>
  <c r="BF181"/>
  <c r="BF184"/>
  <c r="BF185"/>
  <c r="BF186"/>
  <c r="BF188"/>
  <c r="BF199"/>
  <c r="BF200"/>
  <c r="BF201"/>
  <c r="BF204"/>
  <c r="BF207"/>
  <c r="BF221"/>
  <c r="BF223"/>
  <c r="BF225"/>
  <c r="BF229"/>
  <c r="BF232"/>
  <c r="BF234"/>
  <c r="BF240"/>
  <c r="BF224"/>
  <c r="BF226"/>
  <c r="BF227"/>
  <c r="BF133"/>
  <c r="BF134"/>
  <c r="BF136"/>
  <c r="BF137"/>
  <c r="BF138"/>
  <c r="BF139"/>
  <c r="BF140"/>
  <c r="BF141"/>
  <c r="BF147"/>
  <c r="BF148"/>
  <c r="BF155"/>
  <c r="BF156"/>
  <c r="BF161"/>
  <c r="BF178"/>
  <c r="BF179"/>
  <c r="BF203"/>
  <c r="BF209"/>
  <c r="BF210"/>
  <c r="BF212"/>
  <c r="BF228"/>
  <c r="BF233"/>
  <c r="BF237"/>
  <c r="BF238"/>
  <c i="12" r="E85"/>
  <c r="J117"/>
  <c r="BF139"/>
  <c r="BF160"/>
  <c r="BF161"/>
  <c r="BF126"/>
  <c r="BF144"/>
  <c r="BF149"/>
  <c r="BF143"/>
  <c i="11" r="J126"/>
  <c r="J98"/>
  <c i="12" r="BF130"/>
  <c r="BF138"/>
  <c r="BF156"/>
  <c r="BF157"/>
  <c r="BF162"/>
  <c r="BF165"/>
  <c r="BF167"/>
  <c i="11" r="BK141"/>
  <c r="J141"/>
  <c r="J102"/>
  <c i="12" r="BF137"/>
  <c r="BF140"/>
  <c r="BF148"/>
  <c r="F92"/>
  <c r="BF127"/>
  <c r="BF128"/>
  <c r="BF132"/>
  <c r="BF142"/>
  <c r="BF155"/>
  <c r="BF164"/>
  <c r="BF129"/>
  <c r="BF135"/>
  <c r="BF136"/>
  <c r="BF145"/>
  <c r="BF154"/>
  <c r="BF158"/>
  <c r="BF159"/>
  <c r="BF166"/>
  <c r="BF146"/>
  <c r="BF147"/>
  <c r="BF150"/>
  <c r="BF151"/>
  <c r="BF152"/>
  <c r="BF163"/>
  <c i="11" r="BF143"/>
  <c r="BF165"/>
  <c r="BF170"/>
  <c r="BF171"/>
  <c r="BF173"/>
  <c r="J118"/>
  <c r="BF153"/>
  <c r="BF163"/>
  <c r="BF188"/>
  <c r="BF192"/>
  <c r="BF193"/>
  <c r="BF200"/>
  <c r="BF127"/>
  <c r="BF128"/>
  <c r="BF129"/>
  <c r="BF130"/>
  <c r="BF131"/>
  <c r="BF133"/>
  <c r="BF146"/>
  <c r="BF148"/>
  <c r="BF151"/>
  <c r="BF152"/>
  <c r="BF159"/>
  <c r="BF160"/>
  <c r="BF168"/>
  <c r="BF197"/>
  <c r="BF204"/>
  <c r="BF138"/>
  <c r="BF145"/>
  <c r="BF150"/>
  <c r="BF158"/>
  <c r="BF161"/>
  <c r="BF181"/>
  <c r="BF196"/>
  <c i="10" r="BK123"/>
  <c r="BK122"/>
  <c r="J122"/>
  <c r="J96"/>
  <c i="11" r="BF144"/>
  <c r="BF147"/>
  <c r="BF156"/>
  <c r="BF176"/>
  <c r="BF184"/>
  <c r="BF195"/>
  <c r="BF198"/>
  <c r="BF199"/>
  <c r="BF201"/>
  <c r="F92"/>
  <c r="BF134"/>
  <c r="BF135"/>
  <c r="BF136"/>
  <c r="BF140"/>
  <c r="BF172"/>
  <c r="BF174"/>
  <c r="BF177"/>
  <c r="BF178"/>
  <c r="BF180"/>
  <c r="BF202"/>
  <c r="BF205"/>
  <c r="E114"/>
  <c r="BF157"/>
  <c r="BF162"/>
  <c r="BF175"/>
  <c r="BF182"/>
  <c r="BF183"/>
  <c r="BF185"/>
  <c r="BF186"/>
  <c r="BF187"/>
  <c r="BF194"/>
  <c r="BF203"/>
  <c r="BF149"/>
  <c r="BF154"/>
  <c r="BF155"/>
  <c r="BF164"/>
  <c r="BF166"/>
  <c r="BF167"/>
  <c r="BF169"/>
  <c r="BF179"/>
  <c r="BF189"/>
  <c r="BF190"/>
  <c r="BF206"/>
  <c i="10" r="F119"/>
  <c r="BF128"/>
  <c r="BF136"/>
  <c r="BF139"/>
  <c r="BF155"/>
  <c r="BF158"/>
  <c i="9" r="J136"/>
  <c r="J102"/>
  <c r="BK191"/>
  <c r="J191"/>
  <c r="J109"/>
  <c i="10" r="E85"/>
  <c r="BF129"/>
  <c r="BF130"/>
  <c r="BF131"/>
  <c r="BF142"/>
  <c r="BF146"/>
  <c r="BF147"/>
  <c r="BF157"/>
  <c r="BF162"/>
  <c r="BF166"/>
  <c r="J116"/>
  <c r="BF127"/>
  <c r="BF134"/>
  <c r="BF137"/>
  <c r="BF152"/>
  <c r="BF154"/>
  <c r="BF159"/>
  <c r="BF163"/>
  <c r="BF125"/>
  <c r="BF145"/>
  <c r="BF149"/>
  <c r="BF153"/>
  <c r="BF126"/>
  <c r="BF133"/>
  <c r="BF138"/>
  <c r="BF144"/>
  <c r="BF151"/>
  <c r="BF161"/>
  <c r="BF165"/>
  <c r="BF169"/>
  <c r="BF132"/>
  <c r="BF135"/>
  <c r="BF140"/>
  <c r="BF141"/>
  <c r="BF148"/>
  <c r="BF150"/>
  <c r="BF164"/>
  <c r="BF167"/>
  <c i="9" r="J93"/>
  <c r="BF143"/>
  <c r="BF154"/>
  <c r="BF155"/>
  <c r="BF162"/>
  <c r="BF190"/>
  <c i="8" r="J136"/>
  <c r="J102"/>
  <c i="9" r="BF140"/>
  <c r="BF142"/>
  <c r="BF148"/>
  <c r="BF166"/>
  <c r="BF170"/>
  <c i="8" r="BK186"/>
  <c r="J186"/>
  <c r="J109"/>
  <c i="9" r="F131"/>
  <c r="BF137"/>
  <c r="BF138"/>
  <c r="BF178"/>
  <c r="BF146"/>
  <c r="BF151"/>
  <c r="BF165"/>
  <c r="BF181"/>
  <c r="BF182"/>
  <c r="BF183"/>
  <c r="BF188"/>
  <c r="BF194"/>
  <c r="E120"/>
  <c r="BF141"/>
  <c r="BF150"/>
  <c r="BF157"/>
  <c r="BF160"/>
  <c r="BF164"/>
  <c r="BF179"/>
  <c r="BF139"/>
  <c r="BF145"/>
  <c r="BF152"/>
  <c r="BF156"/>
  <c r="BF169"/>
  <c r="BF177"/>
  <c r="BF180"/>
  <c r="BF184"/>
  <c r="BF187"/>
  <c r="BF149"/>
  <c r="BF158"/>
  <c r="BF161"/>
  <c r="BF163"/>
  <c r="BF168"/>
  <c r="BF185"/>
  <c r="BF186"/>
  <c r="BF197"/>
  <c r="BF144"/>
  <c r="BF153"/>
  <c r="BF172"/>
  <c r="BF173"/>
  <c r="BF174"/>
  <c r="BF176"/>
  <c r="BF193"/>
  <c r="BF195"/>
  <c r="BF196"/>
  <c i="8" r="F96"/>
  <c r="BF138"/>
  <c r="BF148"/>
  <c r="BF155"/>
  <c r="BF160"/>
  <c r="BF164"/>
  <c r="BF168"/>
  <c r="BF179"/>
  <c r="BF189"/>
  <c r="BF191"/>
  <c r="J93"/>
  <c r="E120"/>
  <c r="BF141"/>
  <c r="BF144"/>
  <c r="BF146"/>
  <c r="BF149"/>
  <c r="BF154"/>
  <c r="BF156"/>
  <c r="BF166"/>
  <c r="BF170"/>
  <c r="BF176"/>
  <c r="BF182"/>
  <c r="BF188"/>
  <c r="BF190"/>
  <c i="7" r="J136"/>
  <c r="J102"/>
  <c i="8" r="BF137"/>
  <c r="BF142"/>
  <c r="BF145"/>
  <c r="BF150"/>
  <c r="BF152"/>
  <c r="BF157"/>
  <c r="BF167"/>
  <c r="BF172"/>
  <c r="BF177"/>
  <c r="BF181"/>
  <c r="BF140"/>
  <c r="BF153"/>
  <c r="BF158"/>
  <c r="BF162"/>
  <c r="BF178"/>
  <c r="BF192"/>
  <c r="BF139"/>
  <c r="BF143"/>
  <c r="BF163"/>
  <c r="BF169"/>
  <c r="BF171"/>
  <c r="BF173"/>
  <c r="BF174"/>
  <c r="BF175"/>
  <c r="BF180"/>
  <c r="BF183"/>
  <c r="BF185"/>
  <c i="7" r="J93"/>
  <c r="BF143"/>
  <c r="BF169"/>
  <c r="BF178"/>
  <c r="BF192"/>
  <c r="BF144"/>
  <c r="BF156"/>
  <c r="BF158"/>
  <c r="BF184"/>
  <c r="BF190"/>
  <c i="6" r="J198"/>
  <c r="J110"/>
  <c i="7" r="BF138"/>
  <c r="BF142"/>
  <c r="BF154"/>
  <c r="BF164"/>
  <c r="BF140"/>
  <c r="BF141"/>
  <c r="BF145"/>
  <c r="BF161"/>
  <c r="BF162"/>
  <c r="BF165"/>
  <c r="BF170"/>
  <c r="BF173"/>
  <c r="BF174"/>
  <c r="BF175"/>
  <c r="BF179"/>
  <c r="BF185"/>
  <c r="BF194"/>
  <c i="6" r="J136"/>
  <c r="J102"/>
  <c i="7" r="E120"/>
  <c r="F131"/>
  <c r="BF153"/>
  <c r="BF157"/>
  <c r="BF166"/>
  <c r="BF168"/>
  <c r="BF181"/>
  <c r="BF193"/>
  <c r="BF137"/>
  <c r="BF152"/>
  <c r="BF155"/>
  <c r="BF180"/>
  <c r="BF139"/>
  <c r="BF146"/>
  <c r="BF148"/>
  <c r="BF149"/>
  <c r="BF171"/>
  <c r="BF172"/>
  <c r="BF176"/>
  <c r="BF177"/>
  <c r="BF191"/>
  <c r="BF150"/>
  <c r="BF160"/>
  <c r="BF182"/>
  <c r="BF183"/>
  <c r="BF187"/>
  <c i="6" r="J93"/>
  <c r="BF155"/>
  <c r="BF158"/>
  <c r="BF160"/>
  <c r="BF161"/>
  <c r="BF168"/>
  <c r="BF178"/>
  <c r="BF187"/>
  <c r="BF139"/>
  <c r="BF140"/>
  <c r="BF146"/>
  <c r="BF165"/>
  <c r="BF170"/>
  <c r="BF177"/>
  <c r="BF180"/>
  <c r="BF191"/>
  <c i="5" r="J190"/>
  <c r="J110"/>
  <c i="6" r="E85"/>
  <c r="F131"/>
  <c r="BF153"/>
  <c r="BF181"/>
  <c r="BF182"/>
  <c r="BF183"/>
  <c r="BF185"/>
  <c r="BF186"/>
  <c r="BF190"/>
  <c r="BF192"/>
  <c r="BF138"/>
  <c r="BF141"/>
  <c r="BF142"/>
  <c r="BF144"/>
  <c r="BF152"/>
  <c r="BF176"/>
  <c r="BF194"/>
  <c r="BF196"/>
  <c r="BF202"/>
  <c i="5" r="BK135"/>
  <c r="J135"/>
  <c r="J101"/>
  <c i="6" r="BF137"/>
  <c r="BF145"/>
  <c r="BF148"/>
  <c r="BF157"/>
  <c r="BF166"/>
  <c r="BF169"/>
  <c r="BF172"/>
  <c r="BF174"/>
  <c r="BF203"/>
  <c r="BF143"/>
  <c r="BF150"/>
  <c r="BF151"/>
  <c r="BF154"/>
  <c r="BF156"/>
  <c r="BF162"/>
  <c r="BF163"/>
  <c r="BF164"/>
  <c r="BF173"/>
  <c r="BF179"/>
  <c r="BF188"/>
  <c r="BF189"/>
  <c r="BF199"/>
  <c r="BF201"/>
  <c i="1" r="AV101"/>
  <c i="6" r="BF149"/>
  <c r="BF184"/>
  <c r="BF193"/>
  <c r="BF200"/>
  <c i="4" r="J133"/>
  <c r="J100"/>
  <c i="5" r="F131"/>
  <c r="BF137"/>
  <c r="BF140"/>
  <c r="BF141"/>
  <c r="BF142"/>
  <c r="BF146"/>
  <c r="BF150"/>
  <c r="BF143"/>
  <c r="BF144"/>
  <c r="BF148"/>
  <c r="BF155"/>
  <c r="BF160"/>
  <c r="BF163"/>
  <c r="BF177"/>
  <c i="4" r="BK285"/>
  <c r="J285"/>
  <c r="J108"/>
  <c i="5" r="BF139"/>
  <c r="BF145"/>
  <c r="BF154"/>
  <c r="BF159"/>
  <c r="BF169"/>
  <c r="BF174"/>
  <c r="BF178"/>
  <c r="BF180"/>
  <c r="BF182"/>
  <c r="J128"/>
  <c r="BF138"/>
  <c r="BF157"/>
  <c r="BF165"/>
  <c r="BF170"/>
  <c r="BF173"/>
  <c r="BF179"/>
  <c r="BF184"/>
  <c r="BF186"/>
  <c r="BF193"/>
  <c r="BF195"/>
  <c r="E85"/>
  <c r="BF149"/>
  <c r="BF151"/>
  <c r="BF158"/>
  <c r="BF161"/>
  <c r="BF162"/>
  <c r="BF166"/>
  <c r="BF171"/>
  <c r="BF176"/>
  <c r="BF183"/>
  <c r="BF185"/>
  <c r="BF188"/>
  <c r="BF152"/>
  <c r="BF153"/>
  <c r="BF167"/>
  <c r="BF175"/>
  <c r="BF181"/>
  <c r="BF191"/>
  <c r="BF192"/>
  <c r="BF194"/>
  <c i="1" r="BC100"/>
  <c i="4" r="E119"/>
  <c r="BF142"/>
  <c r="BF147"/>
  <c r="BF158"/>
  <c r="BF167"/>
  <c r="BF168"/>
  <c r="BF187"/>
  <c r="BF188"/>
  <c r="BF189"/>
  <c r="BF192"/>
  <c r="BF202"/>
  <c r="BF223"/>
  <c r="BF224"/>
  <c r="BF236"/>
  <c r="BF240"/>
  <c r="BF241"/>
  <c r="BF242"/>
  <c r="BF247"/>
  <c r="BF248"/>
  <c r="BF249"/>
  <c r="BF250"/>
  <c r="BF251"/>
  <c r="BF256"/>
  <c r="BF135"/>
  <c r="BF139"/>
  <c r="BF140"/>
  <c r="BF154"/>
  <c r="BF156"/>
  <c r="BF157"/>
  <c r="BF163"/>
  <c r="BF164"/>
  <c r="BF185"/>
  <c r="BF186"/>
  <c r="BF193"/>
  <c r="BF197"/>
  <c r="BF207"/>
  <c r="BF209"/>
  <c r="BF211"/>
  <c r="BF212"/>
  <c r="BF221"/>
  <c r="BF222"/>
  <c r="BF225"/>
  <c r="BF230"/>
  <c r="BF232"/>
  <c r="BF233"/>
  <c r="BF234"/>
  <c r="BF235"/>
  <c r="BF237"/>
  <c r="BF246"/>
  <c r="BF252"/>
  <c r="BF259"/>
  <c r="BF266"/>
  <c r="BF269"/>
  <c r="BF276"/>
  <c r="BF278"/>
  <c r="BF280"/>
  <c r="BF281"/>
  <c r="BF282"/>
  <c r="J91"/>
  <c r="BF161"/>
  <c r="BF174"/>
  <c r="BF201"/>
  <c r="BF205"/>
  <c r="BF218"/>
  <c r="BF239"/>
  <c r="BF254"/>
  <c r="BF264"/>
  <c r="BF267"/>
  <c r="BF272"/>
  <c r="BF277"/>
  <c r="BF136"/>
  <c r="BF137"/>
  <c r="BF141"/>
  <c r="BF155"/>
  <c r="BF172"/>
  <c r="BF180"/>
  <c r="BF182"/>
  <c r="BF183"/>
  <c r="BF191"/>
  <c r="BF198"/>
  <c r="BF199"/>
  <c r="BF203"/>
  <c r="BF204"/>
  <c r="BF206"/>
  <c r="BF215"/>
  <c r="BF219"/>
  <c r="BF220"/>
  <c r="BF227"/>
  <c r="BF231"/>
  <c r="BF238"/>
  <c r="BF245"/>
  <c r="BF176"/>
  <c r="BF177"/>
  <c r="BF195"/>
  <c r="BF200"/>
  <c r="BF216"/>
  <c r="BF226"/>
  <c r="BF243"/>
  <c r="BF253"/>
  <c r="BF255"/>
  <c r="BF258"/>
  <c r="BF262"/>
  <c r="BF263"/>
  <c r="BF270"/>
  <c r="BF284"/>
  <c r="BF287"/>
  <c r="BF289"/>
  <c r="BF290"/>
  <c r="BF138"/>
  <c r="BF144"/>
  <c r="BF145"/>
  <c r="BF146"/>
  <c r="BF148"/>
  <c r="BF149"/>
  <c r="BF150"/>
  <c r="BF152"/>
  <c r="BF165"/>
  <c r="BF169"/>
  <c r="BF170"/>
  <c r="BF196"/>
  <c r="BF217"/>
  <c r="BF229"/>
  <c r="BF244"/>
  <c r="BF260"/>
  <c r="BF261"/>
  <c r="BF274"/>
  <c r="F94"/>
  <c r="BF134"/>
  <c r="BF143"/>
  <c r="BF153"/>
  <c r="BF160"/>
  <c r="BF162"/>
  <c r="BF173"/>
  <c r="BF175"/>
  <c r="BF178"/>
  <c r="BF179"/>
  <c r="BF181"/>
  <c r="BF190"/>
  <c r="BF194"/>
  <c r="BF208"/>
  <c r="BF213"/>
  <c r="BF214"/>
  <c r="BF228"/>
  <c r="BF257"/>
  <c r="BF265"/>
  <c r="BF268"/>
  <c r="BF271"/>
  <c r="BF273"/>
  <c r="BF275"/>
  <c r="BF279"/>
  <c r="BF288"/>
  <c i="3" r="BF133"/>
  <c r="BF134"/>
  <c r="BF135"/>
  <c r="BF149"/>
  <c r="BF153"/>
  <c r="BF158"/>
  <c r="BF164"/>
  <c r="BF165"/>
  <c r="BF176"/>
  <c r="BF189"/>
  <c r="BF196"/>
  <c r="BF197"/>
  <c i="2" r="J121"/>
  <c r="J98"/>
  <c i="3" r="E115"/>
  <c r="F124"/>
  <c r="BF130"/>
  <c r="BF192"/>
  <c r="BF199"/>
  <c r="BF200"/>
  <c r="BF140"/>
  <c r="BF141"/>
  <c r="BF173"/>
  <c r="BF183"/>
  <c r="BF184"/>
  <c r="BF185"/>
  <c r="BF186"/>
  <c r="BF204"/>
  <c r="J91"/>
  <c r="BF136"/>
  <c r="BF157"/>
  <c r="BF163"/>
  <c r="BF172"/>
  <c r="BF175"/>
  <c r="BF180"/>
  <c r="BF207"/>
  <c r="BF210"/>
  <c r="BF137"/>
  <c r="BF138"/>
  <c r="BF154"/>
  <c r="BF155"/>
  <c r="BF159"/>
  <c r="BF160"/>
  <c r="BF166"/>
  <c r="BF169"/>
  <c r="BF170"/>
  <c r="BF187"/>
  <c r="BF188"/>
  <c r="BF194"/>
  <c r="BF202"/>
  <c r="BF206"/>
  <c r="BF131"/>
  <c r="BF132"/>
  <c r="BF139"/>
  <c r="BF143"/>
  <c r="BF144"/>
  <c r="BF152"/>
  <c r="BF162"/>
  <c r="BF174"/>
  <c r="BF181"/>
  <c r="BF190"/>
  <c r="BF191"/>
  <c r="BF193"/>
  <c r="BF195"/>
  <c r="BF198"/>
  <c r="BF201"/>
  <c r="BF203"/>
  <c r="BF208"/>
  <c r="BF146"/>
  <c r="BF147"/>
  <c r="BF148"/>
  <c r="BF150"/>
  <c r="BF156"/>
  <c r="BF161"/>
  <c r="BF167"/>
  <c r="BF171"/>
  <c r="BF177"/>
  <c r="BF178"/>
  <c r="BF179"/>
  <c r="BF182"/>
  <c r="BF205"/>
  <c i="1" r="BB95"/>
  <c r="AZ95"/>
  <c r="AV95"/>
  <c r="BC95"/>
  <c i="2" r="E85"/>
  <c r="J89"/>
  <c r="F92"/>
  <c r="BF122"/>
  <c r="BF123"/>
  <c r="BF124"/>
  <c r="BF126"/>
  <c r="BF127"/>
  <c i="1" r="BD95"/>
  <c r="AS108"/>
  <c i="3" r="F35"/>
  <c i="1" r="AZ97"/>
  <c i="4" r="F38"/>
  <c i="1" r="BC98"/>
  <c i="7" r="F40"/>
  <c i="1" r="BC102"/>
  <c i="8" r="F39"/>
  <c i="1" r="BB103"/>
  <c i="9" r="F39"/>
  <c i="1" r="BB104"/>
  <c i="10" r="F35"/>
  <c i="1" r="BB105"/>
  <c i="11" r="F36"/>
  <c i="1" r="BC106"/>
  <c i="13" r="F35"/>
  <c i="1" r="AZ109"/>
  <c i="14" r="F38"/>
  <c i="1" r="BC110"/>
  <c i="16" r="F37"/>
  <c i="1" r="AZ113"/>
  <c i="17" r="J37"/>
  <c i="1" r="AV114"/>
  <c i="19" r="J37"/>
  <c i="1" r="AV116"/>
  <c i="20" r="F41"/>
  <c i="1" r="BD117"/>
  <c i="21" r="F37"/>
  <c i="1" r="AZ118"/>
  <c i="22" r="F37"/>
  <c i="1" r="AZ119"/>
  <c i="23" r="F40"/>
  <c i="1" r="BC120"/>
  <c i="24" r="J37"/>
  <c i="1" r="AV121"/>
  <c i="25" r="F39"/>
  <c i="1" r="BB122"/>
  <c i="26" r="F37"/>
  <c i="1" r="AZ123"/>
  <c i="27" r="F39"/>
  <c i="1" r="BB124"/>
  <c i="29" r="F39"/>
  <c i="1" r="BB126"/>
  <c i="30" r="F40"/>
  <c i="1" r="BC127"/>
  <c i="32" r="F39"/>
  <c i="1" r="BB129"/>
  <c i="33" r="F41"/>
  <c i="1" r="BD130"/>
  <c i="34" r="F39"/>
  <c i="1" r="BB131"/>
  <c i="36" r="F35"/>
  <c i="1" r="BB133"/>
  <c i="38" r="F33"/>
  <c i="1" r="AZ135"/>
  <c i="38" r="F37"/>
  <c i="1" r="BD135"/>
  <c i="39" r="F38"/>
  <c i="1" r="BC137"/>
  <c i="41" r="F41"/>
  <c i="1" r="BD140"/>
  <c i="42" r="J37"/>
  <c i="1" r="AV141"/>
  <c i="43" r="F37"/>
  <c i="1" r="AZ142"/>
  <c i="44" r="F33"/>
  <c i="1" r="AZ143"/>
  <c i="44" r="F36"/>
  <c i="1" r="BC143"/>
  <c i="45" r="F37"/>
  <c i="1" r="BD144"/>
  <c i="47" r="J33"/>
  <c i="1" r="AV146"/>
  <c i="48" r="F35"/>
  <c i="1" r="AZ148"/>
  <c i="49" r="F38"/>
  <c i="1" r="BC149"/>
  <c i="50" r="F41"/>
  <c i="1" r="BD151"/>
  <c i="52" r="F41"/>
  <c i="1" r="BD153"/>
  <c i="53" r="F40"/>
  <c i="1" r="BC154"/>
  <c i="54" r="F40"/>
  <c i="1" r="BC155"/>
  <c i="55" r="F40"/>
  <c i="1" r="BC156"/>
  <c i="57" r="J37"/>
  <c i="1" r="AV158"/>
  <c i="58" r="F37"/>
  <c i="1" r="BB160"/>
  <c i="60" r="F40"/>
  <c i="1" r="BC163"/>
  <c i="61" r="F41"/>
  <c i="1" r="BD164"/>
  <c i="63" r="F39"/>
  <c i="1" r="BB166"/>
  <c i="64" r="F41"/>
  <c i="1" r="BD167"/>
  <c i="65" r="F37"/>
  <c i="1" r="AZ168"/>
  <c i="66" r="F41"/>
  <c i="1" r="BD169"/>
  <c i="67" r="F40"/>
  <c i="1" r="BC170"/>
  <c i="68" r="F41"/>
  <c i="1" r="BD171"/>
  <c i="69" r="F41"/>
  <c i="1" r="BD172"/>
  <c i="71" r="F37"/>
  <c i="1" r="AZ174"/>
  <c i="72" r="F35"/>
  <c i="1" r="BB175"/>
  <c i="73" r="F37"/>
  <c i="1" r="BD176"/>
  <c i="74" r="F33"/>
  <c i="1" r="AZ177"/>
  <c i="75" r="F36"/>
  <c i="1" r="BC178"/>
  <c i="76" r="F35"/>
  <c i="1" r="BB179"/>
  <c i="77" r="F35"/>
  <c i="1" r="BB180"/>
  <c i="78" r="F37"/>
  <c i="1" r="BD181"/>
  <c i="79" r="F36"/>
  <c i="1" r="BC182"/>
  <c i="80" r="F37"/>
  <c i="1" r="BD183"/>
  <c r="AS136"/>
  <c i="3" r="F39"/>
  <c i="1" r="BD97"/>
  <c i="5" r="J37"/>
  <c i="1" r="AV100"/>
  <c i="6" r="F40"/>
  <c i="1" r="BC101"/>
  <c i="7" r="F37"/>
  <c i="1" r="AZ102"/>
  <c i="8" r="F40"/>
  <c i="1" r="BC103"/>
  <c i="9" r="F41"/>
  <c i="1" r="BD104"/>
  <c i="11" r="J33"/>
  <c i="1" r="AV106"/>
  <c i="12" r="F35"/>
  <c i="1" r="BB107"/>
  <c i="14" r="J35"/>
  <c i="1" r="AV110"/>
  <c i="15" r="F39"/>
  <c i="1" r="BB112"/>
  <c i="17" r="F37"/>
  <c i="1" r="AZ114"/>
  <c i="18" r="J37"/>
  <c i="1" r="AV115"/>
  <c i="19" r="F41"/>
  <c i="1" r="BD116"/>
  <c i="20" r="F37"/>
  <c i="1" r="AZ117"/>
  <c i="21" r="F41"/>
  <c i="1" r="BD118"/>
  <c i="22" r="F39"/>
  <c i="1" r="BB119"/>
  <c i="23" r="F41"/>
  <c i="1" r="BD120"/>
  <c i="26" r="J37"/>
  <c i="1" r="AV123"/>
  <c i="27" r="J37"/>
  <c i="1" r="AV124"/>
  <c i="29" r="F41"/>
  <c i="1" r="BD126"/>
  <c i="30" r="F39"/>
  <c i="1" r="BB127"/>
  <c i="31" r="F40"/>
  <c i="1" r="BC128"/>
  <c i="33" r="J37"/>
  <c i="1" r="AV130"/>
  <c i="34" r="F40"/>
  <c i="1" r="BC131"/>
  <c i="35" r="F40"/>
  <c i="1" r="BC132"/>
  <c i="36" r="F33"/>
  <c i="1" r="AZ133"/>
  <c i="37" r="F35"/>
  <c i="1" r="BB134"/>
  <c i="39" r="F39"/>
  <c i="1" r="BD137"/>
  <c i="40" r="F40"/>
  <c i="1" r="BC139"/>
  <c i="42" r="F37"/>
  <c i="1" r="AZ141"/>
  <c i="42" r="J34"/>
  <c i="44" r="F35"/>
  <c i="1" r="BB143"/>
  <c i="45" r="F36"/>
  <c i="1" r="BC144"/>
  <c i="47" r="F33"/>
  <c i="1" r="AZ146"/>
  <c i="46" r="J30"/>
  <c i="48" r="J35"/>
  <c i="1" r="AV148"/>
  <c i="50" r="J37"/>
  <c i="1" r="AV151"/>
  <c i="51" r="F41"/>
  <c i="1" r="BD152"/>
  <c i="52" r="J37"/>
  <c i="1" r="AV153"/>
  <c i="53" r="F41"/>
  <c i="1" r="BD154"/>
  <c i="55" r="F41"/>
  <c i="1" r="BD156"/>
  <c i="56" r="F40"/>
  <c i="1" r="BC157"/>
  <c i="57" r="F41"/>
  <c i="1" r="BD158"/>
  <c i="58" r="F38"/>
  <c i="1" r="BC160"/>
  <c i="59" r="F39"/>
  <c i="1" r="BD161"/>
  <c i="61" r="F37"/>
  <c i="1" r="AZ164"/>
  <c i="62" r="F41"/>
  <c i="1" r="BD165"/>
  <c i="63" r="F41"/>
  <c i="1" r="BD166"/>
  <c i="65" r="F39"/>
  <c i="1" r="BB168"/>
  <c i="66" r="F40"/>
  <c i="1" r="BC169"/>
  <c i="68" r="J37"/>
  <c i="1" r="AV171"/>
  <c i="69" r="F40"/>
  <c i="1" r="BC172"/>
  <c i="70" r="F40"/>
  <c i="1" r="BC173"/>
  <c i="71" r="J37"/>
  <c i="1" r="AV174"/>
  <c i="72" r="F33"/>
  <c i="1" r="AZ175"/>
  <c i="73" r="F33"/>
  <c i="1" r="AZ176"/>
  <c i="74" r="F37"/>
  <c i="1" r="BD177"/>
  <c i="76" r="F33"/>
  <c i="1" r="AZ179"/>
  <c i="77" r="F33"/>
  <c i="1" r="AZ180"/>
  <c i="78" r="J33"/>
  <c i="1" r="AV181"/>
  <c i="79" r="F35"/>
  <c i="1" r="BB182"/>
  <c i="81" r="J33"/>
  <c i="1" r="AV184"/>
  <c i="3" r="J35"/>
  <c i="1" r="AV97"/>
  <c i="5" r="F37"/>
  <c i="1" r="AZ100"/>
  <c i="6" r="F37"/>
  <c i="1" r="AZ101"/>
  <c i="6" r="F39"/>
  <c i="1" r="BB101"/>
  <c i="8" r="F37"/>
  <c i="1" r="AZ103"/>
  <c i="9" r="F40"/>
  <c i="1" r="BC104"/>
  <c i="10" r="F37"/>
  <c i="1" r="BD105"/>
  <c i="12" r="F33"/>
  <c i="1" r="AZ107"/>
  <c i="12" r="F37"/>
  <c i="1" r="BD107"/>
  <c i="13" r="J35"/>
  <c i="1" r="AV109"/>
  <c i="15" r="F37"/>
  <c i="1" r="AZ112"/>
  <c i="15" r="J37"/>
  <c i="1" r="AV112"/>
  <c i="15" r="F40"/>
  <c i="1" r="BC112"/>
  <c i="17" r="F40"/>
  <c i="1" r="BC114"/>
  <c i="18" r="F40"/>
  <c i="1" r="BC115"/>
  <c i="19" r="F40"/>
  <c i="1" r="BC116"/>
  <c i="21" r="J37"/>
  <c i="1" r="AV118"/>
  <c i="22" r="F41"/>
  <c i="1" r="BD119"/>
  <c i="25" r="J37"/>
  <c i="1" r="AV122"/>
  <c i="27" r="F37"/>
  <c i="1" r="AZ124"/>
  <c i="29" r="F40"/>
  <c i="1" r="BC126"/>
  <c i="31" r="F37"/>
  <c i="1" r="AZ128"/>
  <c i="32" r="F37"/>
  <c i="1" r="AZ129"/>
  <c i="34" r="F41"/>
  <c i="1" r="BD131"/>
  <c i="35" r="F39"/>
  <c i="1" r="BB132"/>
  <c i="36" r="J33"/>
  <c i="1" r="AV133"/>
  <c i="38" r="F35"/>
  <c i="1" r="BB135"/>
  <c i="38" r="F36"/>
  <c i="1" r="BC135"/>
  <c i="39" r="F37"/>
  <c i="1" r="BB137"/>
  <c i="41" r="F40"/>
  <c i="1" r="BC140"/>
  <c i="42" r="F39"/>
  <c i="1" r="BB141"/>
  <c i="43" r="F40"/>
  <c i="1" r="BC142"/>
  <c i="45" r="F33"/>
  <c i="1" r="AZ144"/>
  <c i="46" r="F36"/>
  <c i="1" r="BC145"/>
  <c i="48" r="F38"/>
  <c i="1" r="BC148"/>
  <c i="49" r="F39"/>
  <c i="1" r="BD149"/>
  <c i="51" r="F39"/>
  <c i="1" r="BB152"/>
  <c i="53" r="F37"/>
  <c i="1" r="AZ154"/>
  <c i="54" r="F41"/>
  <c i="1" r="BD155"/>
  <c i="55" r="F39"/>
  <c i="1" r="BB156"/>
  <c i="56" r="F37"/>
  <c i="1" r="AZ157"/>
  <c i="57" r="F37"/>
  <c i="1" r="AZ158"/>
  <c i="58" r="J35"/>
  <c i="1" r="AV160"/>
  <c i="60" r="J37"/>
  <c i="1" r="AV163"/>
  <c i="61" r="F39"/>
  <c i="1" r="BB164"/>
  <c i="62" r="F39"/>
  <c i="1" r="BB165"/>
  <c i="64" r="F37"/>
  <c i="1" r="AZ167"/>
  <c i="65" r="F40"/>
  <c i="1" r="BC168"/>
  <c i="66" r="J37"/>
  <c i="1" r="AV169"/>
  <c i="67" r="J37"/>
  <c i="1" r="AV170"/>
  <c i="68" r="F37"/>
  <c i="1" r="AZ171"/>
  <c i="69" r="F39"/>
  <c i="1" r="BB172"/>
  <c i="70" r="F41"/>
  <c i="1" r="BD173"/>
  <c i="71" r="F39"/>
  <c i="1" r="BB174"/>
  <c i="73" r="J33"/>
  <c i="1" r="AV176"/>
  <c i="75" r="F33"/>
  <c i="1" r="AZ178"/>
  <c i="76" r="F36"/>
  <c i="1" r="BC179"/>
  <c i="77" r="F36"/>
  <c i="1" r="BC180"/>
  <c i="78" r="F35"/>
  <c i="1" r="BB181"/>
  <c i="80" r="F33"/>
  <c i="1" r="AZ183"/>
  <c i="81" r="F33"/>
  <c i="1" r="AZ184"/>
  <c r="AS96"/>
  <c i="4" r="J35"/>
  <c i="1" r="AV98"/>
  <c i="5" r="F39"/>
  <c i="1" r="BB100"/>
  <c i="7" r="F39"/>
  <c i="1" r="BB102"/>
  <c i="9" r="F37"/>
  <c i="1" r="AZ104"/>
  <c i="10" r="F33"/>
  <c i="1" r="AZ105"/>
  <c i="11" r="F35"/>
  <c i="1" r="BB106"/>
  <c i="12" r="F36"/>
  <c i="1" r="BC107"/>
  <c i="13" r="F39"/>
  <c i="1" r="BD109"/>
  <c i="14" r="F39"/>
  <c i="1" r="BD110"/>
  <c i="16" r="F40"/>
  <c i="1" r="BC113"/>
  <c i="18" r="F37"/>
  <c i="1" r="AZ115"/>
  <c i="19" r="F39"/>
  <c i="1" r="BB116"/>
  <c i="20" r="F39"/>
  <c i="1" r="BB117"/>
  <c i="21" r="F39"/>
  <c i="1" r="BB118"/>
  <c i="22" r="F40"/>
  <c i="1" r="BC119"/>
  <c i="24" r="F38"/>
  <c i="1" r="BA121"/>
  <c i="25" r="F41"/>
  <c i="1" r="BD122"/>
  <c i="26" r="F40"/>
  <c i="1" r="BC123"/>
  <c i="27" r="F41"/>
  <c i="1" r="BD124"/>
  <c i="30" r="F37"/>
  <c i="1" r="AZ127"/>
  <c i="31" r="F41"/>
  <c i="1" r="BD128"/>
  <c i="32" r="F41"/>
  <c i="1" r="BD129"/>
  <c i="33" r="F40"/>
  <c i="1" r="BC130"/>
  <c i="35" r="J37"/>
  <c i="1" r="AV132"/>
  <c i="37" r="J33"/>
  <c i="1" r="AV134"/>
  <c i="37" r="F37"/>
  <c i="1" r="BD134"/>
  <c i="39" r="J35"/>
  <c i="1" r="AV137"/>
  <c i="41" r="F39"/>
  <c i="1" r="BB140"/>
  <c i="43" r="J37"/>
  <c i="1" r="AV142"/>
  <c i="44" r="F37"/>
  <c i="1" r="BD143"/>
  <c i="44" r="J30"/>
  <c i="46" r="J33"/>
  <c i="1" r="AV145"/>
  <c i="46" r="F37"/>
  <c i="1" r="BD145"/>
  <c i="47" r="F35"/>
  <c i="1" r="BB146"/>
  <c i="48" r="F37"/>
  <c i="1" r="BB148"/>
  <c i="49" r="F37"/>
  <c i="1" r="BB149"/>
  <c i="51" r="F37"/>
  <c i="1" r="AZ152"/>
  <c i="52" r="F39"/>
  <c i="1" r="BB153"/>
  <c i="54" r="F37"/>
  <c i="1" r="AZ155"/>
  <c i="55" r="J37"/>
  <c i="1" r="AV156"/>
  <c i="56" r="F39"/>
  <c i="1" r="BB157"/>
  <c i="58" r="F35"/>
  <c i="1" r="AZ160"/>
  <c i="59" r="F38"/>
  <c i="1" r="BC161"/>
  <c i="61" r="J37"/>
  <c i="1" r="AV164"/>
  <c i="62" r="J37"/>
  <c i="1" r="AV165"/>
  <c i="63" r="F40"/>
  <c i="1" r="BC166"/>
  <c i="64" r="F39"/>
  <c i="1" r="BB167"/>
  <c i="65" r="F41"/>
  <c i="1" r="BD168"/>
  <c i="67" r="F37"/>
  <c i="1" r="AZ170"/>
  <c i="67" r="J34"/>
  <c i="68" r="F39"/>
  <c i="1" r="BB171"/>
  <c i="69" r="F37"/>
  <c i="1" r="AZ172"/>
  <c i="70" r="F37"/>
  <c i="1" r="AZ173"/>
  <c i="72" r="J33"/>
  <c i="1" r="AV175"/>
  <c i="73" r="F35"/>
  <c i="1" r="BB176"/>
  <c i="75" r="J33"/>
  <c i="1" r="AV178"/>
  <c i="76" r="J33"/>
  <c i="1" r="AV179"/>
  <c i="78" r="F33"/>
  <c i="1" r="AZ181"/>
  <c i="79" r="F33"/>
  <c i="1" r="AZ182"/>
  <c i="80" r="J33"/>
  <c i="1" r="AV183"/>
  <c i="81" r="F36"/>
  <c i="1" r="BC184"/>
  <c r="AS147"/>
  <c i="3" r="F37"/>
  <c i="1" r="BB97"/>
  <c i="4" r="F39"/>
  <c i="1" r="BD98"/>
  <c i="7" r="F41"/>
  <c i="1" r="BD102"/>
  <c i="8" r="F41"/>
  <c i="1" r="BD103"/>
  <c i="10" r="J33"/>
  <c i="1" r="AV105"/>
  <c i="11" r="F37"/>
  <c i="1" r="BD106"/>
  <c i="13" r="F37"/>
  <c i="1" r="BB109"/>
  <c i="14" r="F35"/>
  <c i="1" r="AZ110"/>
  <c i="16" r="J37"/>
  <c i="1" r="AV113"/>
  <c i="16" r="F41"/>
  <c i="1" r="BD113"/>
  <c i="17" r="F39"/>
  <c i="1" r="BB114"/>
  <c i="18" r="F39"/>
  <c i="1" r="BB115"/>
  <c i="20" r="J37"/>
  <c i="1" r="AV117"/>
  <c i="22" r="J37"/>
  <c i="1" r="AV119"/>
  <c i="23" r="F37"/>
  <c i="1" r="AZ120"/>
  <c i="25" r="F37"/>
  <c i="1" r="AZ122"/>
  <c i="26" r="F39"/>
  <c i="1" r="BB123"/>
  <c i="28" r="J37"/>
  <c i="1" r="AV125"/>
  <c i="28" r="F38"/>
  <c i="1" r="BA125"/>
  <c i="29" r="F37"/>
  <c i="1" r="AZ126"/>
  <c i="30" r="F41"/>
  <c i="1" r="BD127"/>
  <c i="31" r="J37"/>
  <c i="1" r="AV128"/>
  <c i="32" r="F40"/>
  <c i="1" r="BC129"/>
  <c i="33" r="F39"/>
  <c i="1" r="BB130"/>
  <c i="34" r="J37"/>
  <c i="1" r="AV131"/>
  <c i="35" r="F41"/>
  <c i="1" r="BD132"/>
  <c i="36" r="F36"/>
  <c i="1" r="BC133"/>
  <c i="38" r="J33"/>
  <c i="1" r="AV135"/>
  <c i="39" r="F35"/>
  <c i="1" r="AZ137"/>
  <c i="41" r="J37"/>
  <c i="1" r="AV140"/>
  <c i="42" r="F41"/>
  <c i="1" r="BD141"/>
  <c i="43" r="F41"/>
  <c i="1" r="BD142"/>
  <c i="45" r="J33"/>
  <c i="1" r="AV144"/>
  <c i="47" r="F37"/>
  <c i="1" r="BD146"/>
  <c i="47" r="F36"/>
  <c i="1" r="BC146"/>
  <c i="49" r="F35"/>
  <c i="1" r="AZ149"/>
  <c i="50" r="F40"/>
  <c i="1" r="BC151"/>
  <c i="51" r="J37"/>
  <c i="1" r="AV152"/>
  <c i="52" r="F37"/>
  <c i="1" r="AZ153"/>
  <c i="53" r="F39"/>
  <c i="1" r="BB154"/>
  <c i="54" r="F39"/>
  <c i="1" r="BB155"/>
  <c i="54" r="J34"/>
  <c i="56" r="J37"/>
  <c i="1" r="AV157"/>
  <c i="57" r="F39"/>
  <c i="1" r="BB158"/>
  <c i="58" r="F39"/>
  <c i="1" r="BD160"/>
  <c i="59" r="F37"/>
  <c i="1" r="BB161"/>
  <c i="61" r="F40"/>
  <c i="1" r="BC164"/>
  <c i="62" r="F40"/>
  <c i="1" r="BC165"/>
  <c i="63" r="F37"/>
  <c i="1" r="AZ166"/>
  <c i="64" r="F40"/>
  <c i="1" r="BC167"/>
  <c i="66" r="F37"/>
  <c i="1" r="AZ169"/>
  <c i="67" r="F41"/>
  <c i="1" r="BD170"/>
  <c i="68" r="F40"/>
  <c i="1" r="BC171"/>
  <c i="70" r="J37"/>
  <c i="1" r="AV173"/>
  <c i="71" r="F41"/>
  <c i="1" r="BD174"/>
  <c i="72" r="F37"/>
  <c i="1" r="BD175"/>
  <c i="74" r="J33"/>
  <c i="1" r="AV177"/>
  <c i="75" r="F37"/>
  <c i="1" r="BD178"/>
  <c i="76" r="F37"/>
  <c i="1" r="BD179"/>
  <c i="77" r="F37"/>
  <c i="1" r="BD180"/>
  <c i="79" r="J33"/>
  <c i="1" r="AV182"/>
  <c i="80" r="F35"/>
  <c i="1" r="BB183"/>
  <c i="81" r="F37"/>
  <c i="1" r="BD184"/>
  <c i="38" r="J30"/>
  <c i="1" r="AS159"/>
  <c i="3" r="F38"/>
  <c i="1" r="BC97"/>
  <c i="4" r="F35"/>
  <c i="1" r="AZ98"/>
  <c i="5" r="F41"/>
  <c i="1" r="BD100"/>
  <c i="7" r="J37"/>
  <c i="1" r="AV102"/>
  <c i="8" r="J37"/>
  <c i="1" r="AV103"/>
  <c i="9" r="J37"/>
  <c i="1" r="AV104"/>
  <c i="10" r="F36"/>
  <c i="1" r="BC105"/>
  <c i="11" r="F33"/>
  <c i="1" r="AZ106"/>
  <c i="12" r="J33"/>
  <c i="1" r="AV107"/>
  <c i="13" r="F38"/>
  <c i="1" r="BC109"/>
  <c i="14" r="F37"/>
  <c i="1" r="BB110"/>
  <c i="16" r="F39"/>
  <c i="1" r="BB113"/>
  <c i="17" r="F41"/>
  <c i="1" r="BD114"/>
  <c i="18" r="F41"/>
  <c i="1" r="BD115"/>
  <c i="19" r="F37"/>
  <c i="1" r="AZ116"/>
  <c i="20" r="F40"/>
  <c i="1" r="BC117"/>
  <c i="21" r="F40"/>
  <c i="1" r="BC118"/>
  <c i="23" r="F39"/>
  <c i="1" r="BB120"/>
  <c i="23" r="J37"/>
  <c i="1" r="AV120"/>
  <c i="25" r="F40"/>
  <c i="1" r="BC122"/>
  <c i="26" r="F41"/>
  <c i="1" r="BD123"/>
  <c i="27" r="F40"/>
  <c i="1" r="BC124"/>
  <c i="29" r="J37"/>
  <c i="1" r="AV126"/>
  <c i="30" r="J37"/>
  <c i="1" r="AV127"/>
  <c i="31" r="F39"/>
  <c i="1" r="BB128"/>
  <c i="32" r="J37"/>
  <c i="1" r="AV129"/>
  <c i="33" r="F37"/>
  <c i="1" r="AZ130"/>
  <c i="34" r="F37"/>
  <c i="1" r="AZ131"/>
  <c i="35" r="F37"/>
  <c i="1" r="AZ132"/>
  <c i="36" r="F37"/>
  <c i="1" r="BD133"/>
  <c i="37" r="F36"/>
  <c i="1" r="BC134"/>
  <c i="40" r="F37"/>
  <c i="1" r="AZ139"/>
  <c i="40" r="J37"/>
  <c i="1" r="AV139"/>
  <c i="40" r="F41"/>
  <c i="1" r="BD139"/>
  <c i="40" r="F39"/>
  <c i="1" r="BB139"/>
  <c i="41" r="F37"/>
  <c i="1" r="AZ140"/>
  <c i="42" r="F40"/>
  <c i="1" r="BC141"/>
  <c i="43" r="F39"/>
  <c i="1" r="BB142"/>
  <c i="45" r="F35"/>
  <c i="1" r="BB144"/>
  <c i="46" r="F35"/>
  <c i="1" r="BB145"/>
  <c i="48" r="F39"/>
  <c i="1" r="BD148"/>
  <c i="49" r="J35"/>
  <c i="1" r="AV149"/>
  <c i="50" r="F37"/>
  <c i="1" r="AZ151"/>
  <c i="50" r="F39"/>
  <c i="1" r="BB151"/>
  <c i="51" r="F40"/>
  <c i="1" r="BC152"/>
  <c i="53" r="J37"/>
  <c i="1" r="AV154"/>
  <c i="54" r="J37"/>
  <c i="1" r="AV155"/>
  <c i="55" r="F37"/>
  <c i="1" r="AZ156"/>
  <c i="56" r="F41"/>
  <c i="1" r="BD157"/>
  <c i="57" r="F40"/>
  <c i="1" r="BC158"/>
  <c i="59" r="F35"/>
  <c i="1" r="AZ161"/>
  <c i="59" r="J35"/>
  <c i="1" r="AV161"/>
  <c i="60" r="F37"/>
  <c i="1" r="AZ163"/>
  <c i="60" r="F41"/>
  <c i="1" r="BD163"/>
  <c i="62" r="F37"/>
  <c i="1" r="AZ165"/>
  <c i="63" r="J37"/>
  <c i="1" r="AV166"/>
  <c i="64" r="J37"/>
  <c i="1" r="AV167"/>
  <c i="65" r="J37"/>
  <c i="1" r="AV168"/>
  <c i="66" r="F39"/>
  <c i="1" r="BB169"/>
  <c i="67" r="F39"/>
  <c i="1" r="BB170"/>
  <c i="69" r="J37"/>
  <c i="1" r="AV172"/>
  <c i="70" r="F39"/>
  <c i="1" r="BB173"/>
  <c i="71" r="F40"/>
  <c i="1" r="BC174"/>
  <c i="72" r="F36"/>
  <c i="1" r="BC175"/>
  <c i="73" r="F36"/>
  <c i="1" r="BC176"/>
  <c i="74" r="F36"/>
  <c i="1" r="BC177"/>
  <c i="75" r="F35"/>
  <c i="1" r="BB178"/>
  <c i="77" r="J33"/>
  <c i="1" r="AV180"/>
  <c i="78" r="F36"/>
  <c i="1" r="BC181"/>
  <c i="79" r="F37"/>
  <c i="1" r="BD182"/>
  <c i="81" r="F35"/>
  <c i="1" r="BB184"/>
  <c i="6" r="F41"/>
  <c i="1" r="BD101"/>
  <c i="15" r="F41"/>
  <c i="1" r="BD112"/>
  <c i="46" r="F33"/>
  <c i="1" r="AZ145"/>
  <c i="52" r="F40"/>
  <c i="1" r="BC153"/>
  <c i="60" r="F39"/>
  <c i="1" r="BB163"/>
  <c i="80" r="F36"/>
  <c i="1" r="BC183"/>
  <c i="4" r="F37"/>
  <c i="1" r="BB98"/>
  <c i="74" r="F35"/>
  <c i="1" r="BB177"/>
  <c i="35" l="1" r="T134"/>
  <c r="T133"/>
  <c i="63" r="P133"/>
  <c i="1" r="AU166"/>
  <c i="38" r="R123"/>
  <c r="R121"/>
  <c i="64" r="T134"/>
  <c r="T133"/>
  <c i="44" r="T123"/>
  <c r="T122"/>
  <c i="27" r="T134"/>
  <c r="T133"/>
  <c i="73" r="R129"/>
  <c i="21" r="R132"/>
  <c r="R131"/>
  <c i="3" r="T128"/>
  <c r="T127"/>
  <c i="77" r="P124"/>
  <c i="1" r="AU180"/>
  <c i="55" r="R132"/>
  <c r="R131"/>
  <c i="74" r="P129"/>
  <c r="P128"/>
  <c i="1" r="AU177"/>
  <c i="68" r="BK132"/>
  <c r="J132"/>
  <c r="J101"/>
  <c i="54" r="R133"/>
  <c r="R132"/>
  <c i="52" r="T134"/>
  <c r="T133"/>
  <c i="35" r="P134"/>
  <c r="P133"/>
  <c i="1" r="AU132"/>
  <c i="31" r="R131"/>
  <c r="R130"/>
  <c i="22" r="P135"/>
  <c r="P134"/>
  <c i="1" r="AU119"/>
  <c i="58" r="P131"/>
  <c r="P130"/>
  <c i="1" r="AU160"/>
  <c i="50" r="R132"/>
  <c r="R131"/>
  <c i="2" r="P120"/>
  <c r="P119"/>
  <c i="1" r="AU95"/>
  <c i="58" r="T131"/>
  <c r="T130"/>
  <c i="52" r="R134"/>
  <c r="R133"/>
  <c i="27" r="R134"/>
  <c r="R133"/>
  <c i="20" r="R134"/>
  <c r="R133"/>
  <c i="18" r="BK132"/>
  <c r="BK131"/>
  <c r="J131"/>
  <c i="53" r="T135"/>
  <c r="T134"/>
  <c i="17" r="T134"/>
  <c r="T133"/>
  <c i="78" r="R130"/>
  <c r="R129"/>
  <c i="64" r="P134"/>
  <c r="P133"/>
  <c i="1" r="AU167"/>
  <c i="37" r="T148"/>
  <c i="11" r="R125"/>
  <c r="R124"/>
  <c i="66" r="R135"/>
  <c r="R134"/>
  <c i="45" r="R125"/>
  <c r="R124"/>
  <c i="30" r="P132"/>
  <c r="P131"/>
  <c i="1" r="AU127"/>
  <c i="13" r="R130"/>
  <c r="R129"/>
  <c i="79" r="BK130"/>
  <c r="BK129"/>
  <c r="J129"/>
  <c r="J96"/>
  <c i="29" r="BK132"/>
  <c r="BK131"/>
  <c r="J131"/>
  <c r="J100"/>
  <c i="66" r="P134"/>
  <c i="1" r="AU169"/>
  <c i="62" r="R132"/>
  <c r="R131"/>
  <c i="57" r="P132"/>
  <c i="1" r="AU158"/>
  <c i="55" r="P132"/>
  <c r="P131"/>
  <c i="1" r="AU156"/>
  <c i="26" r="P132"/>
  <c r="P131"/>
  <c i="1" r="AU123"/>
  <c i="4" r="T132"/>
  <c r="T131"/>
  <c i="73" r="T217"/>
  <c i="23" r="P131"/>
  <c r="P130"/>
  <c i="1" r="AU120"/>
  <c i="19" r="R134"/>
  <c r="R133"/>
  <c i="8" r="R135"/>
  <c r="R134"/>
  <c i="5" r="R135"/>
  <c r="R134"/>
  <c i="80" r="T130"/>
  <c r="T129"/>
  <c i="62" r="P132"/>
  <c r="P131"/>
  <c i="1" r="AU165"/>
  <c i="54" r="P133"/>
  <c r="P132"/>
  <c i="1" r="AU155"/>
  <c i="39" r="P133"/>
  <c r="P132"/>
  <c i="1" r="AU137"/>
  <c i="40" r="P133"/>
  <c r="P132"/>
  <c i="1" r="AU139"/>
  <c i="70" r="R135"/>
  <c r="R134"/>
  <c i="67" r="R132"/>
  <c r="R131"/>
  <c i="61" r="P134"/>
  <c r="P133"/>
  <c i="1" r="AU164"/>
  <c i="57" r="T133"/>
  <c r="T132"/>
  <c i="49" r="P127"/>
  <c r="P126"/>
  <c i="1" r="AU149"/>
  <c i="36" r="P126"/>
  <c r="P125"/>
  <c i="1" r="AU133"/>
  <c i="34" r="T134"/>
  <c r="T133"/>
  <c i="10" r="P123"/>
  <c r="P122"/>
  <c i="1" r="AU105"/>
  <c i="8" r="BK135"/>
  <c r="J135"/>
  <c r="J101"/>
  <c i="6" r="T135"/>
  <c r="T134"/>
  <c i="65" r="R132"/>
  <c r="R131"/>
  <c i="81" r="P130"/>
  <c r="P129"/>
  <c i="1" r="AU184"/>
  <c i="68" r="P132"/>
  <c r="P131"/>
  <c i="1" r="AU171"/>
  <c i="74" r="T129"/>
  <c i="12" r="T133"/>
  <c r="T123"/>
  <c i="9" r="P135"/>
  <c r="P134"/>
  <c i="1" r="AU104"/>
  <c i="3" r="R128"/>
  <c r="R127"/>
  <c i="79" r="R130"/>
  <c r="R129"/>
  <c i="74" r="T231"/>
  <c i="71" r="T135"/>
  <c r="T134"/>
  <c i="68" r="R132"/>
  <c r="R131"/>
  <c i="49" r="BK127"/>
  <c r="J127"/>
  <c r="J99"/>
  <c i="21" r="P132"/>
  <c r="P131"/>
  <c i="1" r="AU118"/>
  <c i="63" r="T134"/>
  <c r="T133"/>
  <c i="49" r="R127"/>
  <c r="R126"/>
  <c i="43" r="T132"/>
  <c r="T131"/>
  <c i="18" r="P132"/>
  <c r="P131"/>
  <c i="1" r="AU115"/>
  <c i="6" r="P134"/>
  <c i="1" r="AU101"/>
  <c i="42" r="P135"/>
  <c r="P134"/>
  <c i="1" r="AU141"/>
  <c i="41" r="P135"/>
  <c r="P134"/>
  <c i="1" r="AU140"/>
  <c i="14" r="R133"/>
  <c r="R132"/>
  <c i="71" r="P135"/>
  <c r="P134"/>
  <c i="1" r="AU174"/>
  <c i="69" r="R134"/>
  <c r="R133"/>
  <c i="52" r="P134"/>
  <c r="P133"/>
  <c i="1" r="AU153"/>
  <c i="79" r="T130"/>
  <c r="T129"/>
  <c i="69" r="P134"/>
  <c r="P133"/>
  <c i="1" r="AU172"/>
  <c i="38" r="T123"/>
  <c r="T121"/>
  <c i="22" r="R135"/>
  <c r="R134"/>
  <c i="17" r="R134"/>
  <c r="R133"/>
  <c i="37" r="P148"/>
  <c r="P125"/>
  <c i="1" r="AU134"/>
  <c i="25" r="R135"/>
  <c r="R134"/>
  <c i="8" r="T135"/>
  <c r="T134"/>
  <c i="81" r="T130"/>
  <c r="T129"/>
  <c i="31" r="BK131"/>
  <c r="BK130"/>
  <c r="J130"/>
  <c i="75" r="T124"/>
  <c i="72" r="P125"/>
  <c r="P124"/>
  <c i="1" r="AU175"/>
  <c i="15" r="P134"/>
  <c r="P133"/>
  <c i="1" r="AU112"/>
  <c i="48" r="R127"/>
  <c r="R126"/>
  <c i="53" r="R135"/>
  <c r="R134"/>
  <c i="78" r="T130"/>
  <c r="T129"/>
  <c i="76" r="T125"/>
  <c r="T124"/>
  <c i="75" r="R125"/>
  <c i="67" r="T132"/>
  <c r="T131"/>
  <c i="50" r="T132"/>
  <c r="T131"/>
  <c i="31" r="P131"/>
  <c r="P130"/>
  <c i="1" r="AU128"/>
  <c i="11" r="P125"/>
  <c i="7" r="P135"/>
  <c r="P134"/>
  <c i="1" r="AU102"/>
  <c i="76" r="P141"/>
  <c i="72" r="R125"/>
  <c r="R124"/>
  <c i="44" r="P123"/>
  <c r="P122"/>
  <c i="1" r="AU143"/>
  <c i="2" r="BK120"/>
  <c r="J120"/>
  <c r="J97"/>
  <c i="76" r="P125"/>
  <c r="P124"/>
  <c i="1" r="AU179"/>
  <c i="74" r="R231"/>
  <c i="50" r="P132"/>
  <c r="P131"/>
  <c i="1" r="AU151"/>
  <c i="47" r="P122"/>
  <c r="P120"/>
  <c i="1" r="AU146"/>
  <c i="30" r="T132"/>
  <c r="T131"/>
  <c i="26" r="T132"/>
  <c r="T131"/>
  <c i="11" r="T141"/>
  <c r="T124"/>
  <c i="6" r="R135"/>
  <c r="R134"/>
  <c i="51" r="T132"/>
  <c r="T131"/>
  <c i="21" r="T132"/>
  <c r="T131"/>
  <c i="16" r="T130"/>
  <c r="T129"/>
  <c i="11" r="P141"/>
  <c i="6" r="BK135"/>
  <c r="J135"/>
  <c r="J101"/>
  <c i="81" r="R130"/>
  <c r="R129"/>
  <c i="69" r="T134"/>
  <c r="T133"/>
  <c i="36" r="T126"/>
  <c r="T125"/>
  <c i="67" r="P132"/>
  <c r="P131"/>
  <c i="1" r="AU170"/>
  <c i="37" r="T126"/>
  <c r="T125"/>
  <c i="30" r="BK132"/>
  <c r="BK131"/>
  <c r="J131"/>
  <c r="J100"/>
  <c i="7" r="R135"/>
  <c r="R134"/>
  <c i="4" r="P132"/>
  <c r="P131"/>
  <c i="1" r="AU98"/>
  <c i="77" r="T125"/>
  <c r="T124"/>
  <c i="61" r="R134"/>
  <c r="R133"/>
  <c i="55" r="T132"/>
  <c r="T131"/>
  <c i="45" r="BK141"/>
  <c r="J141"/>
  <c r="J102"/>
  <c i="40" r="T133"/>
  <c r="T132"/>
  <c i="33" r="BK134"/>
  <c i="30" r="R132"/>
  <c r="R131"/>
  <c i="9" r="T135"/>
  <c r="T134"/>
  <c i="75" r="R141"/>
  <c r="R124"/>
  <c i="66" r="T135"/>
  <c r="T134"/>
  <c i="45" r="P124"/>
  <c i="1" r="AU144"/>
  <c i="60" r="P134"/>
  <c r="P133"/>
  <c i="1" r="AU163"/>
  <c i="54" r="T133"/>
  <c r="T132"/>
  <c i="51" r="R132"/>
  <c r="R131"/>
  <c i="9" r="BK135"/>
  <c r="J135"/>
  <c r="J101"/>
  <c i="5" r="T135"/>
  <c r="T134"/>
  <c i="29" r="P132"/>
  <c r="P131"/>
  <c i="1" r="AU126"/>
  <c i="19" r="P134"/>
  <c r="P133"/>
  <c i="1" r="AU116"/>
  <c i="16" r="P130"/>
  <c r="P129"/>
  <c i="1" r="AU113"/>
  <c i="56" r="BK132"/>
  <c r="BK131"/>
  <c r="J131"/>
  <c i="53" r="P135"/>
  <c r="P134"/>
  <c i="1" r="AU154"/>
  <c i="47" r="T122"/>
  <c r="T120"/>
  <c i="7" r="T135"/>
  <c r="T134"/>
  <c i="65" r="T132"/>
  <c r="T131"/>
  <c i="62" r="T132"/>
  <c r="T131"/>
  <c i="48" r="T127"/>
  <c r="T126"/>
  <c i="35" r="R134"/>
  <c r="R133"/>
  <c i="33" r="T134"/>
  <c r="T133"/>
  <c i="74" r="R129"/>
  <c r="R128"/>
  <c i="59" r="R129"/>
  <c r="R128"/>
  <c i="37" r="BK148"/>
  <c r="J148"/>
  <c r="J103"/>
  <c i="25" r="T135"/>
  <c r="T134"/>
  <c i="13" r="BK130"/>
  <c r="BK129"/>
  <c r="J129"/>
  <c i="10" r="T123"/>
  <c r="T122"/>
  <c i="73" r="T129"/>
  <c r="T128"/>
  <c i="70" r="T135"/>
  <c r="T134"/>
  <c i="49" r="T127"/>
  <c r="T126"/>
  <c i="46" r="P123"/>
  <c r="P121"/>
  <c i="1" r="AU145"/>
  <c i="8" r="P135"/>
  <c r="P134"/>
  <c i="1" r="AU103"/>
  <c i="80" r="P130"/>
  <c r="P129"/>
  <c i="1" r="AU183"/>
  <c i="73" r="P129"/>
  <c r="P128"/>
  <c i="1" r="AU176"/>
  <c i="33" r="P134"/>
  <c r="P133"/>
  <c i="1" r="AU130"/>
  <c i="29" r="R132"/>
  <c r="R131"/>
  <c i="59" r="T129"/>
  <c r="T128"/>
  <c i="32" r="R132"/>
  <c r="R131"/>
  <c i="13" r="P130"/>
  <c r="P129"/>
  <c i="1" r="AU109"/>
  <c i="3" r="P128"/>
  <c r="P127"/>
  <c i="1" r="AU97"/>
  <c i="42" r="T135"/>
  <c r="T134"/>
  <c i="40" r="BK133"/>
  <c r="J133"/>
  <c r="J101"/>
  <c i="73" r="R217"/>
  <c i="51" r="BK132"/>
  <c r="J132"/>
  <c r="J101"/>
  <c i="17" r="P134"/>
  <c r="P133"/>
  <c i="1" r="AU114"/>
  <c i="14" r="P133"/>
  <c r="P132"/>
  <c i="1" r="AU110"/>
  <c i="12" r="P123"/>
  <c i="1" r="AU107"/>
  <c i="7" r="BK135"/>
  <c i="25" r="P135"/>
  <c r="P134"/>
  <c i="1" r="AU122"/>
  <c i="11" r="BK125"/>
  <c r="J125"/>
  <c r="J97"/>
  <c i="72" r="T125"/>
  <c r="T124"/>
  <c i="59" r="BK129"/>
  <c r="J129"/>
  <c r="J99"/>
  <c i="39" r="R133"/>
  <c r="R132"/>
  <c i="79" r="P130"/>
  <c r="P129"/>
  <c i="1" r="AU182"/>
  <c i="51" r="P132"/>
  <c r="P131"/>
  <c i="1" r="AU152"/>
  <c i="46" r="R123"/>
  <c r="R121"/>
  <c i="38" r="P123"/>
  <c r="P121"/>
  <c i="1" r="AU135"/>
  <c i="29" r="T132"/>
  <c r="T131"/>
  <c i="22" r="T135"/>
  <c r="T134"/>
  <c i="18" r="T132"/>
  <c r="T131"/>
  <c i="15" r="T134"/>
  <c r="T133"/>
  <c i="5" r="P135"/>
  <c r="P134"/>
  <c i="1" r="AU100"/>
  <c i="77" r="R125"/>
  <c r="R124"/>
  <c i="56" r="P132"/>
  <c r="P131"/>
  <c i="1" r="AU157"/>
  <c i="48" r="P127"/>
  <c r="P126"/>
  <c i="1" r="AU148"/>
  <c i="45" r="T125"/>
  <c r="T124"/>
  <c i="43" r="R132"/>
  <c r="R131"/>
  <c i="39" r="T133"/>
  <c r="T132"/>
  <c i="12" r="R133"/>
  <c r="R123"/>
  <c i="65" r="P132"/>
  <c r="P131"/>
  <c i="1" r="AU168"/>
  <c i="63" r="R134"/>
  <c r="R133"/>
  <c i="31" r="T131"/>
  <c r="T130"/>
  <c i="15" r="R134"/>
  <c r="R133"/>
  <c i="4" r="BK132"/>
  <c r="J132"/>
  <c r="J99"/>
  <c i="60" r="R134"/>
  <c r="R133"/>
  <c i="26" r="R132"/>
  <c r="R131"/>
  <c i="15" r="BK134"/>
  <c r="J134"/>
  <c r="J101"/>
  <c i="2" r="T120"/>
  <c r="T119"/>
  <c i="1" r="AG135"/>
  <c i="12" r="BK124"/>
  <c r="J124"/>
  <c r="J97"/>
  <c i="33" r="BK175"/>
  <c r="J175"/>
  <c r="J108"/>
  <c i="64" r="BK175"/>
  <c r="J175"/>
  <c r="J108"/>
  <c i="7" r="BK188"/>
  <c r="J188"/>
  <c r="J109"/>
  <c i="76" r="BK125"/>
  <c r="J125"/>
  <c r="J97"/>
  <c i="28" r="BK127"/>
  <c r="J127"/>
  <c r="J101"/>
  <c i="3" r="BK128"/>
  <c r="J128"/>
  <c r="J99"/>
  <c i="24" r="BK127"/>
  <c r="J127"/>
  <c r="J101"/>
  <c i="41" r="BK182"/>
  <c r="J182"/>
  <c r="J109"/>
  <c i="58" r="BK271"/>
  <c r="J271"/>
  <c r="J107"/>
  <c i="81" r="BK130"/>
  <c r="J130"/>
  <c r="J97"/>
  <c r="BK255"/>
  <c r="J255"/>
  <c r="J107"/>
  <c i="80" r="BK129"/>
  <c r="J129"/>
  <c r="J96"/>
  <c i="78" r="BK129"/>
  <c r="J129"/>
  <c r="J96"/>
  <c i="77" r="BK124"/>
  <c r="J124"/>
  <c r="J96"/>
  <c i="76" r="J141"/>
  <c r="J102"/>
  <c i="75" r="BK124"/>
  <c r="J124"/>
  <c i="74" r="BK128"/>
  <c r="J128"/>
  <c i="73" r="J129"/>
  <c r="J97"/>
  <c i="72" r="BK124"/>
  <c r="J124"/>
  <c r="J96"/>
  <c i="71" r="BK134"/>
  <c r="J134"/>
  <c r="J100"/>
  <c i="70" r="BK134"/>
  <c r="J134"/>
  <c i="69" r="BK133"/>
  <c r="J133"/>
  <c r="J100"/>
  <c i="1" r="AG170"/>
  <c i="67" r="J132"/>
  <c r="J101"/>
  <c r="J100"/>
  <c i="66" r="BK134"/>
  <c r="J134"/>
  <c i="65" r="BK131"/>
  <c r="J131"/>
  <c i="64" r="BK133"/>
  <c r="J133"/>
  <c r="J100"/>
  <c i="63" r="J134"/>
  <c r="J101"/>
  <c i="62" r="J132"/>
  <c r="J101"/>
  <c i="61" r="BK133"/>
  <c r="J133"/>
  <c i="60" r="J134"/>
  <c r="J101"/>
  <c i="58" r="BK130"/>
  <c r="J130"/>
  <c i="57" r="BK132"/>
  <c r="J132"/>
  <c r="J100"/>
  <c i="55" r="BK131"/>
  <c r="J131"/>
  <c r="J100"/>
  <c i="1" r="AG155"/>
  <c i="54" r="J100"/>
  <c r="J133"/>
  <c r="J101"/>
  <c i="53" r="BK134"/>
  <c r="J134"/>
  <c r="J100"/>
  <c i="52" r="J134"/>
  <c r="J101"/>
  <c i="50" r="BK131"/>
  <c r="J131"/>
  <c i="48" r="BK126"/>
  <c r="J126"/>
  <c r="J98"/>
  <c i="47" r="J122"/>
  <c r="J98"/>
  <c i="1" r="AG145"/>
  <c i="45" r="BK124"/>
  <c r="J124"/>
  <c i="1" r="AG143"/>
  <c i="44" r="J123"/>
  <c r="J97"/>
  <c r="J96"/>
  <c i="43" r="BK131"/>
  <c r="J131"/>
  <c i="1" r="AG141"/>
  <c i="42" r="J100"/>
  <c r="J135"/>
  <c r="J101"/>
  <c i="41" r="BK134"/>
  <c r="J134"/>
  <c r="J100"/>
  <c i="39" r="BK132"/>
  <c r="J132"/>
  <c i="37" r="J126"/>
  <c r="J97"/>
  <c i="36" r="BK125"/>
  <c r="J125"/>
  <c i="35" r="BK133"/>
  <c r="J133"/>
  <c r="J100"/>
  <c i="34" r="J134"/>
  <c r="J101"/>
  <c i="32" r="BK131"/>
  <c r="J131"/>
  <c r="J100"/>
  <c i="27" r="BK133"/>
  <c r="J133"/>
  <c r="J100"/>
  <c i="26" r="J132"/>
  <c r="J101"/>
  <c i="25" r="BK134"/>
  <c r="J134"/>
  <c r="J100"/>
  <c i="23" r="J131"/>
  <c r="J101"/>
  <c i="22" r="BK134"/>
  <c r="J134"/>
  <c i="21" r="BK131"/>
  <c r="J131"/>
  <c r="J100"/>
  <c i="20" r="BK133"/>
  <c r="J133"/>
  <c r="J100"/>
  <c r="J134"/>
  <c r="J101"/>
  <c i="19" r="BK133"/>
  <c r="J133"/>
  <c i="17" r="BK133"/>
  <c r="J133"/>
  <c r="J100"/>
  <c i="16" r="BK129"/>
  <c r="J129"/>
  <c i="14" r="BK132"/>
  <c r="J132"/>
  <c r="J98"/>
  <c i="10" r="J123"/>
  <c r="J97"/>
  <c i="9" r="BK134"/>
  <c r="J134"/>
  <c r="J100"/>
  <c i="8" r="BK134"/>
  <c r="J134"/>
  <c i="5" r="BK134"/>
  <c r="J134"/>
  <c i="4" r="BK131"/>
  <c r="J131"/>
  <c r="J98"/>
  <c i="1" r="AS94"/>
  <c i="4" r="F36"/>
  <c i="1" r="BA98"/>
  <c i="10" r="J34"/>
  <c i="1" r="AW105"/>
  <c r="AT105"/>
  <c i="14" r="F36"/>
  <c i="1" r="BA110"/>
  <c i="22" r="J38"/>
  <c i="1" r="AW119"/>
  <c r="AT119"/>
  <c i="28" r="J38"/>
  <c i="1" r="AW125"/>
  <c r="AT125"/>
  <c i="29" r="F38"/>
  <c i="1" r="BA126"/>
  <c i="32" r="J38"/>
  <c i="1" r="AW129"/>
  <c r="AT129"/>
  <c r="AZ111"/>
  <c r="AV111"/>
  <c i="38" r="J34"/>
  <c i="1" r="AW135"/>
  <c r="AT135"/>
  <c r="AN135"/>
  <c i="40" r="F38"/>
  <c i="1" r="BA139"/>
  <c i="39" r="J32"/>
  <c i="1" r="AG137"/>
  <c i="41" r="J38"/>
  <c i="1" r="AW140"/>
  <c r="AT140"/>
  <c i="43" r="F38"/>
  <c i="1" r="BA142"/>
  <c i="45" r="J34"/>
  <c i="1" r="AW144"/>
  <c r="AT144"/>
  <c i="50" r="J34"/>
  <c i="1" r="AG151"/>
  <c i="51" r="F38"/>
  <c i="1" r="BA152"/>
  <c i="54" r="J38"/>
  <c i="1" r="AW155"/>
  <c r="AT155"/>
  <c r="AN155"/>
  <c i="57" r="F38"/>
  <c i="1" r="BA158"/>
  <c i="59" r="F36"/>
  <c i="1" r="BA161"/>
  <c i="63" r="F38"/>
  <c i="1" r="BA166"/>
  <c i="66" r="F38"/>
  <c i="1" r="BA169"/>
  <c i="69" r="J38"/>
  <c i="1" r="AW172"/>
  <c r="AT172"/>
  <c i="71" r="J38"/>
  <c i="1" r="AW174"/>
  <c r="AT174"/>
  <c i="74" r="J30"/>
  <c i="1" r="AG177"/>
  <c i="75" r="J34"/>
  <c i="1" r="AW178"/>
  <c r="AT178"/>
  <c i="78" r="F34"/>
  <c i="1" r="BA181"/>
  <c i="56" r="J34"/>
  <c i="1" r="AG157"/>
  <c i="2" r="F34"/>
  <c i="1" r="BA95"/>
  <c i="5" r="F38"/>
  <c i="1" r="BA100"/>
  <c i="6" r="F38"/>
  <c i="1" r="BA101"/>
  <c i="8" r="J34"/>
  <c i="1" r="AG103"/>
  <c r="BC99"/>
  <c i="9" r="F38"/>
  <c i="1" r="BA104"/>
  <c i="12" r="F34"/>
  <c i="1" r="BA107"/>
  <c i="14" r="J36"/>
  <c i="1" r="AW110"/>
  <c r="AT110"/>
  <c i="22" r="J34"/>
  <c i="1" r="AG119"/>
  <c i="23" r="F38"/>
  <c i="1" r="BA120"/>
  <c i="25" r="F38"/>
  <c i="1" r="BA122"/>
  <c i="30" r="F38"/>
  <c i="1" r="BA127"/>
  <c i="34" r="F38"/>
  <c i="1" r="BA131"/>
  <c r="BC111"/>
  <c r="AY111"/>
  <c i="38" r="F34"/>
  <c i="1" r="BA135"/>
  <c i="39" r="J36"/>
  <c i="1" r="AW137"/>
  <c r="AT137"/>
  <c r="BB138"/>
  <c r="AX138"/>
  <c i="44" r="J34"/>
  <c i="1" r="AW143"/>
  <c r="AT143"/>
  <c r="AN143"/>
  <c i="49" r="J36"/>
  <c i="1" r="AW149"/>
  <c r="AT149"/>
  <c i="52" r="J38"/>
  <c i="1" r="AW153"/>
  <c r="AT153"/>
  <c i="56" r="J38"/>
  <c i="1" r="AW157"/>
  <c r="AT157"/>
  <c r="AN157"/>
  <c i="60" r="J38"/>
  <c i="1" r="AW163"/>
  <c r="AT163"/>
  <c i="62" r="J38"/>
  <c i="1" r="AW165"/>
  <c r="AT165"/>
  <c i="65" r="J34"/>
  <c i="1" r="AG168"/>
  <c i="66" r="J38"/>
  <c i="1" r="AW169"/>
  <c r="AT169"/>
  <c i="70" r="J38"/>
  <c i="1" r="AW173"/>
  <c r="AT173"/>
  <c i="73" r="J30"/>
  <c i="1" r="AG176"/>
  <c i="74" r="J34"/>
  <c i="1" r="AW177"/>
  <c r="AT177"/>
  <c i="80" r="J34"/>
  <c i="1" r="AW183"/>
  <c r="AT183"/>
  <c i="13" r="J32"/>
  <c i="1" r="AG109"/>
  <c i="3" r="F36"/>
  <c i="1" r="BA97"/>
  <c i="5" r="J34"/>
  <c i="1" r="AG100"/>
  <c i="8" r="J38"/>
  <c i="1" r="AW103"/>
  <c r="AT103"/>
  <c r="BD99"/>
  <c i="10" r="J30"/>
  <c i="1" r="AG105"/>
  <c i="11" r="F34"/>
  <c i="1" r="BA106"/>
  <c i="15" r="F38"/>
  <c i="1" r="BA112"/>
  <c i="16" r="F38"/>
  <c i="1" r="BA113"/>
  <c i="18" r="J38"/>
  <c i="1" r="AW115"/>
  <c r="AT115"/>
  <c i="20" r="F38"/>
  <c i="1" r="BA117"/>
  <c i="23" r="J38"/>
  <c i="1" r="AW120"/>
  <c r="AT120"/>
  <c i="26" r="J38"/>
  <c i="1" r="AW123"/>
  <c r="AT123"/>
  <c i="30" r="J38"/>
  <c i="1" r="AW127"/>
  <c r="AT127"/>
  <c i="34" r="J34"/>
  <c i="1" r="AG131"/>
  <c i="35" r="F38"/>
  <c i="1" r="BA132"/>
  <c i="36" r="J30"/>
  <c i="1" r="AG133"/>
  <c i="37" r="J34"/>
  <c i="1" r="AW134"/>
  <c r="AT134"/>
  <c i="43" r="J38"/>
  <c i="1" r="AW142"/>
  <c r="AT142"/>
  <c i="44" r="F34"/>
  <c i="1" r="BA143"/>
  <c i="48" r="J36"/>
  <c i="1" r="AW148"/>
  <c r="AT148"/>
  <c i="53" r="J38"/>
  <c i="1" r="AW154"/>
  <c r="AT154"/>
  <c i="57" r="J38"/>
  <c i="1" r="AW158"/>
  <c r="AT158"/>
  <c i="58" r="J32"/>
  <c i="1" r="AG160"/>
  <c i="60" r="F38"/>
  <c i="1" r="BA163"/>
  <c i="61" r="J34"/>
  <c i="1" r="AG164"/>
  <c i="62" r="F38"/>
  <c i="1" r="BA165"/>
  <c i="65" r="J38"/>
  <c i="1" r="AW168"/>
  <c r="AT168"/>
  <c i="69" r="F38"/>
  <c i="1" r="BA172"/>
  <c r="BD162"/>
  <c i="72" r="J34"/>
  <c i="1" r="AW175"/>
  <c r="AT175"/>
  <c i="75" r="J30"/>
  <c i="1" r="AG178"/>
  <c i="76" r="J34"/>
  <c i="1" r="AW179"/>
  <c r="AT179"/>
  <c i="79" r="F34"/>
  <c i="1" r="BA182"/>
  <c i="2" r="J34"/>
  <c i="1" r="AW95"/>
  <c r="AT95"/>
  <c i="6" r="J38"/>
  <c i="1" r="AW101"/>
  <c r="AT101"/>
  <c i="8" r="F38"/>
  <c i="1" r="BA103"/>
  <c r="BB99"/>
  <c r="AX99"/>
  <c i="11" r="J34"/>
  <c i="1" r="AW106"/>
  <c r="AT106"/>
  <c i="16" r="J38"/>
  <c i="1" r="AW113"/>
  <c r="AT113"/>
  <c i="16" r="J34"/>
  <c i="1" r="AG113"/>
  <c i="17" r="J38"/>
  <c i="1" r="AW114"/>
  <c r="AT114"/>
  <c i="21" r="F38"/>
  <c i="1" r="BA118"/>
  <c i="25" r="J38"/>
  <c i="1" r="AW122"/>
  <c r="AT122"/>
  <c i="31" r="F38"/>
  <c i="1" r="BA128"/>
  <c i="33" r="J38"/>
  <c i="1" r="AW130"/>
  <c r="AT130"/>
  <c r="BD111"/>
  <c i="37" r="F34"/>
  <c i="1" r="BA134"/>
  <c i="42" r="F38"/>
  <c i="1" r="BA141"/>
  <c i="45" r="J30"/>
  <c i="1" r="AG144"/>
  <c i="47" r="F34"/>
  <c i="1" r="BA146"/>
  <c i="47" r="J34"/>
  <c i="1" r="AW146"/>
  <c r="AT146"/>
  <c i="50" r="F38"/>
  <c i="1" r="BA151"/>
  <c i="51" r="J38"/>
  <c i="1" r="AW152"/>
  <c r="AT152"/>
  <c i="55" r="F38"/>
  <c i="1" r="BA156"/>
  <c r="BB150"/>
  <c r="AX150"/>
  <c i="59" r="J36"/>
  <c i="1" r="AW161"/>
  <c r="AT161"/>
  <c i="63" r="J34"/>
  <c i="1" r="AG166"/>
  <c i="64" r="J38"/>
  <c i="1" r="AW167"/>
  <c r="AT167"/>
  <c i="68" r="F38"/>
  <c i="1" r="BA171"/>
  <c r="AZ162"/>
  <c r="AV162"/>
  <c i="72" r="F34"/>
  <c i="1" r="BA175"/>
  <c i="75" r="F34"/>
  <c i="1" r="BA178"/>
  <c i="77" r="J34"/>
  <c i="1" r="AW180"/>
  <c r="AT180"/>
  <c i="81" r="J34"/>
  <c i="1" r="AW184"/>
  <c r="AT184"/>
  <c i="18" r="J34"/>
  <c i="1" r="AG115"/>
  <c i="4" r="J36"/>
  <c i="1" r="AW98"/>
  <c r="AT98"/>
  <c i="12" r="J34"/>
  <c i="1" r="AW107"/>
  <c r="AT107"/>
  <c i="15" r="J38"/>
  <c i="1" r="AW112"/>
  <c r="AT112"/>
  <c i="17" r="F38"/>
  <c i="1" r="BA114"/>
  <c i="20" r="J38"/>
  <c i="1" r="AW117"/>
  <c r="AT117"/>
  <c i="23" r="J34"/>
  <c i="1" r="AG120"/>
  <c i="24" r="J38"/>
  <c i="1" r="AW121"/>
  <c r="AT121"/>
  <c i="26" r="J34"/>
  <c i="1" r="AG123"/>
  <c i="27" r="F38"/>
  <c i="1" r="BA124"/>
  <c i="31" r="J38"/>
  <c i="1" r="AW128"/>
  <c r="AT128"/>
  <c i="34" r="J38"/>
  <c i="1" r="AW131"/>
  <c r="AT131"/>
  <c i="36" r="F34"/>
  <c i="1" r="BA133"/>
  <c i="40" r="J38"/>
  <c i="1" r="AW139"/>
  <c r="AT139"/>
  <c i="42" r="J38"/>
  <c i="1" r="AW141"/>
  <c r="AT141"/>
  <c r="AN141"/>
  <c i="46" r="F34"/>
  <c i="1" r="BA145"/>
  <c i="47" r="J30"/>
  <c i="1" r="AG146"/>
  <c i="49" r="F36"/>
  <c i="1" r="BA149"/>
  <c i="52" r="F38"/>
  <c i="1" r="BA153"/>
  <c i="55" r="J38"/>
  <c i="1" r="AW156"/>
  <c r="AT156"/>
  <c i="58" r="J36"/>
  <c i="1" r="AW160"/>
  <c r="AT160"/>
  <c i="65" r="F38"/>
  <c i="1" r="BA168"/>
  <c i="68" r="J38"/>
  <c i="1" r="AW171"/>
  <c r="AT171"/>
  <c r="BB162"/>
  <c r="AX162"/>
  <c r="BC162"/>
  <c r="AY162"/>
  <c i="73" r="F34"/>
  <c i="1" r="BA176"/>
  <c i="76" r="F34"/>
  <c i="1" r="BA179"/>
  <c i="78" r="J34"/>
  <c i="1" r="AW181"/>
  <c r="AT181"/>
  <c i="5" r="J38"/>
  <c i="1" r="AW100"/>
  <c r="AT100"/>
  <c i="7" r="J38"/>
  <c i="1" r="AW102"/>
  <c r="AT102"/>
  <c i="31" r="J34"/>
  <c i="1" r="AG128"/>
  <c i="3" r="J36"/>
  <c i="1" r="AW97"/>
  <c r="AT97"/>
  <c i="7" r="F38"/>
  <c i="1" r="BA102"/>
  <c r="AZ99"/>
  <c r="AV99"/>
  <c i="10" r="F34"/>
  <c i="1" r="BA105"/>
  <c i="13" r="F36"/>
  <c i="1" r="BA109"/>
  <c i="18" r="F38"/>
  <c i="1" r="BA115"/>
  <c i="19" r="J34"/>
  <c i="1" r="AG116"/>
  <c i="21" r="J38"/>
  <c i="1" r="AW118"/>
  <c r="AT118"/>
  <c i="26" r="F38"/>
  <c i="1" r="BA123"/>
  <c i="29" r="J38"/>
  <c i="1" r="AW126"/>
  <c r="AT126"/>
  <c i="33" r="F38"/>
  <c i="1" r="BA130"/>
  <c i="35" r="J38"/>
  <c i="1" r="AW132"/>
  <c r="AT132"/>
  <c i="36" r="J34"/>
  <c i="1" r="AW133"/>
  <c r="AT133"/>
  <c i="41" r="F38"/>
  <c i="1" r="BA140"/>
  <c r="BD138"/>
  <c r="AZ138"/>
  <c r="AV138"/>
  <c i="46" r="J34"/>
  <c i="1" r="AW145"/>
  <c r="AT145"/>
  <c r="AN145"/>
  <c i="48" r="F36"/>
  <c i="1" r="BA148"/>
  <c i="52" r="J34"/>
  <c i="1" r="AG153"/>
  <c i="54" r="F38"/>
  <c i="1" r="BA155"/>
  <c i="56" r="F38"/>
  <c i="1" r="BA157"/>
  <c i="60" r="J34"/>
  <c i="1" r="AG163"/>
  <c i="61" r="J38"/>
  <c i="1" r="AW164"/>
  <c r="AT164"/>
  <c i="61" r="F38"/>
  <c i="1" r="BA164"/>
  <c i="62" r="J34"/>
  <c i="1" r="AG165"/>
  <c i="63" r="J38"/>
  <c i="1" r="AW166"/>
  <c r="AT166"/>
  <c i="66" r="J34"/>
  <c i="1" r="AG169"/>
  <c i="67" r="J38"/>
  <c i="1" r="AW170"/>
  <c r="AT170"/>
  <c r="AN170"/>
  <c i="70" r="J34"/>
  <c i="1" r="AG173"/>
  <c i="71" r="F38"/>
  <c i="1" r="BA174"/>
  <c i="74" r="F34"/>
  <c i="1" r="BA177"/>
  <c i="79" r="J34"/>
  <c i="1" r="AW182"/>
  <c r="AT182"/>
  <c i="9" r="J38"/>
  <c i="1" r="AW104"/>
  <c r="AT104"/>
  <c i="13" r="J36"/>
  <c i="1" r="AW109"/>
  <c r="AT109"/>
  <c r="AN109"/>
  <c i="19" r="F38"/>
  <c i="1" r="BA116"/>
  <c i="19" r="J38"/>
  <c i="1" r="AW116"/>
  <c r="AT116"/>
  <c i="22" r="F38"/>
  <c i="1" r="BA119"/>
  <c i="27" r="J38"/>
  <c i="1" r="AW124"/>
  <c r="AT124"/>
  <c i="32" r="F38"/>
  <c i="1" r="BA129"/>
  <c r="BB111"/>
  <c r="AX111"/>
  <c i="39" r="F36"/>
  <c i="1" r="BA137"/>
  <c r="BC138"/>
  <c r="AY138"/>
  <c i="43" r="J34"/>
  <c i="1" r="AG142"/>
  <c i="45" r="F34"/>
  <c i="1" r="BA144"/>
  <c i="50" r="J38"/>
  <c i="1" r="AW151"/>
  <c r="AT151"/>
  <c i="53" r="F38"/>
  <c i="1" r="BA154"/>
  <c r="BC150"/>
  <c r="AY150"/>
  <c r="BD150"/>
  <c r="AZ150"/>
  <c r="AV150"/>
  <c i="58" r="F36"/>
  <c i="1" r="BA160"/>
  <c i="64" r="F38"/>
  <c i="1" r="BA167"/>
  <c i="67" r="F38"/>
  <c i="1" r="BA170"/>
  <c i="70" r="F38"/>
  <c i="1" r="BA173"/>
  <c i="73" r="J34"/>
  <c i="1" r="AW176"/>
  <c r="AT176"/>
  <c i="77" r="F34"/>
  <c i="1" r="BA180"/>
  <c i="80" r="F34"/>
  <c i="1" r="BA183"/>
  <c i="81" r="F34"/>
  <c i="1" r="BA184"/>
  <c i="33" l="1" r="BK133"/>
  <c r="J133"/>
  <c r="J100"/>
  <c i="74" r="T128"/>
  <c i="73" r="R128"/>
  <c i="7" r="BK134"/>
  <c r="J134"/>
  <c i="11" r="P124"/>
  <c i="1" r="AU106"/>
  <c i="30" r="J132"/>
  <c r="J101"/>
  <c i="56" r="J132"/>
  <c r="J101"/>
  <c i="31" r="J131"/>
  <c r="J101"/>
  <c i="37" r="BK125"/>
  <c r="J125"/>
  <c r="J96"/>
  <c i="51" r="BK131"/>
  <c r="J131"/>
  <c r="J100"/>
  <c i="33" r="J134"/>
  <c r="J101"/>
  <c i="13" r="J98"/>
  <c r="J130"/>
  <c r="J99"/>
  <c i="76" r="BK124"/>
  <c r="J124"/>
  <c r="J96"/>
  <c i="31" r="J100"/>
  <c i="49" r="BK126"/>
  <c r="J126"/>
  <c i="12" r="BK123"/>
  <c r="J123"/>
  <c r="J96"/>
  <c i="11" r="BK124"/>
  <c r="J124"/>
  <c i="6" r="BK134"/>
  <c r="J134"/>
  <c r="J100"/>
  <c i="3" r="BK127"/>
  <c r="J127"/>
  <c r="J98"/>
  <c i="24" r="BK126"/>
  <c r="J126"/>
  <c r="J100"/>
  <c i="28" r="BK126"/>
  <c r="J126"/>
  <c i="68" r="BK131"/>
  <c r="J131"/>
  <c i="7" r="J135"/>
  <c r="J101"/>
  <c i="18" r="J132"/>
  <c r="J101"/>
  <c i="56" r="J100"/>
  <c i="29" r="J132"/>
  <c r="J101"/>
  <c i="2" r="BK119"/>
  <c r="J119"/>
  <c r="J96"/>
  <c i="15" r="BK133"/>
  <c r="J133"/>
  <c i="40" r="BK132"/>
  <c r="J132"/>
  <c i="18" r="J100"/>
  <c i="79" r="J130"/>
  <c r="J97"/>
  <c i="59" r="BK128"/>
  <c r="J128"/>
  <c r="J98"/>
  <c i="81" r="BK129"/>
  <c r="J129"/>
  <c r="J96"/>
  <c i="1" r="AN178"/>
  <c i="75" r="J96"/>
  <c i="1" r="AN177"/>
  <c i="74" r="J96"/>
  <c i="75" r="J39"/>
  <c i="1" r="AN176"/>
  <c i="74" r="J39"/>
  <c i="73" r="J39"/>
  <c i="1" r="AN173"/>
  <c i="70" r="J100"/>
  <c r="J43"/>
  <c i="1" r="AN169"/>
  <c i="66" r="J100"/>
  <c i="67" r="J43"/>
  <c i="1" r="AN168"/>
  <c i="66" r="J43"/>
  <c i="65" r="J100"/>
  <c r="J43"/>
  <c i="1" r="AN166"/>
  <c r="AN165"/>
  <c i="63" r="J43"/>
  <c i="1" r="AN164"/>
  <c i="61" r="J100"/>
  <c i="62" r="J43"/>
  <c i="1" r="AN163"/>
  <c i="61" r="J43"/>
  <c i="60" r="J43"/>
  <c i="1" r="AN160"/>
  <c i="58" r="J98"/>
  <c r="J41"/>
  <c i="56" r="J43"/>
  <c i="54" r="J43"/>
  <c i="1" r="AN153"/>
  <c i="52" r="J43"/>
  <c i="1" r="AN151"/>
  <c i="50" r="J100"/>
  <c r="J43"/>
  <c i="1" r="AN146"/>
  <c i="47" r="J39"/>
  <c i="1" r="AN144"/>
  <c i="46" r="J39"/>
  <c i="45" r="J96"/>
  <c r="J39"/>
  <c i="1" r="AN142"/>
  <c i="43" r="J100"/>
  <c i="44" r="J39"/>
  <c i="43" r="J43"/>
  <c i="42" r="J43"/>
  <c i="1" r="AN137"/>
  <c i="39" r="J98"/>
  <c r="J41"/>
  <c i="38" r="J39"/>
  <c i="1" r="AN133"/>
  <c i="36" r="J96"/>
  <c r="J39"/>
  <c i="1" r="AN131"/>
  <c i="34" r="J43"/>
  <c i="31" r="J43"/>
  <c i="1" r="AN123"/>
  <c i="26" r="J43"/>
  <c i="1" r="AN120"/>
  <c r="AN119"/>
  <c i="22" r="J100"/>
  <c i="23" r="J43"/>
  <c i="22" r="J43"/>
  <c i="1" r="AN116"/>
  <c i="19" r="J100"/>
  <c r="J43"/>
  <c i="18" r="J43"/>
  <c i="1" r="AN113"/>
  <c i="16" r="J100"/>
  <c r="J43"/>
  <c i="13" r="J41"/>
  <c i="1" r="AN105"/>
  <c i="10" r="J39"/>
  <c i="1" r="AN103"/>
  <c i="8" r="J100"/>
  <c r="J43"/>
  <c i="1" r="AN100"/>
  <c i="5" r="J100"/>
  <c r="J43"/>
  <c i="1" r="AN115"/>
  <c r="AN128"/>
  <c i="7" r="J34"/>
  <c i="1" r="AG102"/>
  <c r="AU138"/>
  <c r="AU162"/>
  <c r="AU99"/>
  <c i="79" r="J30"/>
  <c i="1" r="AG182"/>
  <c i="11" r="J30"/>
  <c i="1" r="AG106"/>
  <c i="28" r="J34"/>
  <c i="1" r="AG125"/>
  <c i="15" r="J34"/>
  <c i="1" r="AG112"/>
  <c i="4" r="J32"/>
  <c i="1" r="AG98"/>
  <c r="BD96"/>
  <c i="27" r="J34"/>
  <c i="1" r="AG124"/>
  <c r="AN124"/>
  <c i="41" r="J34"/>
  <c i="1" r="AG140"/>
  <c r="BB136"/>
  <c r="AX136"/>
  <c i="55" r="J34"/>
  <c i="1" r="AG156"/>
  <c r="AN156"/>
  <c r="AZ147"/>
  <c r="AV147"/>
  <c i="64" r="J34"/>
  <c i="1" r="AG167"/>
  <c r="AN167"/>
  <c r="AZ159"/>
  <c r="AV159"/>
  <c r="AU150"/>
  <c i="29" r="J34"/>
  <c i="1" r="AG126"/>
  <c i="30" r="J34"/>
  <c i="1" r="AG127"/>
  <c r="AZ96"/>
  <c r="AV96"/>
  <c i="20" r="J34"/>
  <c i="1" r="AG117"/>
  <c r="AN117"/>
  <c r="BB108"/>
  <c r="AX108"/>
  <c r="BA138"/>
  <c r="AW138"/>
  <c r="AT138"/>
  <c r="BD147"/>
  <c r="BA162"/>
  <c r="AW162"/>
  <c r="AT162"/>
  <c r="AU111"/>
  <c i="49" r="J32"/>
  <c i="1" r="AG149"/>
  <c i="68" r="J34"/>
  <c i="1" r="AG171"/>
  <c i="40" r="J34"/>
  <c i="1" r="AG139"/>
  <c r="BC96"/>
  <c r="AY96"/>
  <c i="9" r="J34"/>
  <c i="1" r="AG104"/>
  <c r="AN104"/>
  <c i="14" r="J32"/>
  <c i="1" r="AG110"/>
  <c r="AZ108"/>
  <c r="AV108"/>
  <c i="35" r="J34"/>
  <c i="1" r="AG132"/>
  <c r="AN132"/>
  <c r="AZ136"/>
  <c r="AV136"/>
  <c r="BB147"/>
  <c r="AX147"/>
  <c r="BB159"/>
  <c r="AX159"/>
  <c i="78" r="J30"/>
  <c i="1" r="AG181"/>
  <c r="AN181"/>
  <c r="AY99"/>
  <c r="BB96"/>
  <c r="AX96"/>
  <c i="21" r="J34"/>
  <c i="1" r="AG118"/>
  <c r="AN118"/>
  <c r="BA111"/>
  <c r="AW111"/>
  <c r="AT111"/>
  <c i="69" r="J34"/>
  <c i="1" r="AG172"/>
  <c r="AN172"/>
  <c i="71" r="J34"/>
  <c i="1" r="AG174"/>
  <c r="AN174"/>
  <c i="80" r="J30"/>
  <c i="1" r="AG183"/>
  <c r="AN183"/>
  <c r="BA99"/>
  <c r="AW99"/>
  <c r="AT99"/>
  <c i="17" r="J34"/>
  <c i="1" r="AG114"/>
  <c i="32" r="J34"/>
  <c i="1" r="AG129"/>
  <c r="AN129"/>
  <c r="BD108"/>
  <c r="BC136"/>
  <c r="AY136"/>
  <c i="48" r="J32"/>
  <c i="1" r="AG148"/>
  <c r="BA150"/>
  <c r="AW150"/>
  <c r="AT150"/>
  <c r="BC159"/>
  <c r="AY159"/>
  <c i="77" r="J30"/>
  <c i="1" r="AG180"/>
  <c r="AN180"/>
  <c i="25" r="J34"/>
  <c i="1" r="AG122"/>
  <c r="AN122"/>
  <c r="BC108"/>
  <c r="AY108"/>
  <c r="BD136"/>
  <c i="53" r="J34"/>
  <c i="1" r="AG154"/>
  <c r="AN154"/>
  <c r="BC147"/>
  <c r="AY147"/>
  <c i="57" r="J34"/>
  <c i="1" r="AG158"/>
  <c r="AN158"/>
  <c r="BD159"/>
  <c i="72" r="J30"/>
  <c i="1" r="AG175"/>
  <c r="AN175"/>
  <c i="30" l="1" r="J43"/>
  <c i="40" r="J43"/>
  <c i="29" r="J43"/>
  <c i="49" r="J41"/>
  <c i="15" r="J43"/>
  <c i="68" r="J43"/>
  <c i="7" r="J43"/>
  <c i="28" r="J43"/>
  <c i="11" r="J39"/>
  <c i="79" r="J39"/>
  <c i="7" r="J100"/>
  <c i="40" r="J100"/>
  <c i="68" r="J100"/>
  <c i="15" r="J100"/>
  <c i="49" r="J98"/>
  <c i="11" r="J96"/>
  <c i="28" r="J100"/>
  <c i="80" r="J39"/>
  <c i="78" r="J39"/>
  <c i="77" r="J39"/>
  <c i="72" r="J39"/>
  <c i="71" r="J43"/>
  <c i="69" r="J43"/>
  <c i="64" r="J43"/>
  <c i="57" r="J43"/>
  <c i="55" r="J43"/>
  <c i="53" r="J43"/>
  <c i="48" r="J41"/>
  <c i="1" r="AN148"/>
  <c i="41" r="J43"/>
  <c i="1" r="AN140"/>
  <c i="35" r="J43"/>
  <c i="32" r="J43"/>
  <c i="27" r="J43"/>
  <c i="25" r="J43"/>
  <c i="21" r="J43"/>
  <c i="20" r="J43"/>
  <c i="17" r="J43"/>
  <c i="1" r="AN114"/>
  <c i="14" r="J41"/>
  <c i="1" r="AN110"/>
  <c i="9" r="J43"/>
  <c i="4" r="J41"/>
  <c i="1" r="AN98"/>
  <c r="AN125"/>
  <c r="AN149"/>
  <c r="AN127"/>
  <c r="AN106"/>
  <c r="AN112"/>
  <c r="AN139"/>
  <c r="AN171"/>
  <c r="AN102"/>
  <c r="AN126"/>
  <c r="AN182"/>
  <c r="AG138"/>
  <c r="AG136"/>
  <c r="AU136"/>
  <c r="AU108"/>
  <c i="59" r="J32"/>
  <c i="1" r="AG161"/>
  <c r="AN161"/>
  <c r="BA96"/>
  <c r="AW96"/>
  <c r="AT96"/>
  <c r="AU159"/>
  <c i="76" r="J30"/>
  <c i="1" r="AG179"/>
  <c r="AN179"/>
  <c i="33" r="J34"/>
  <c i="1" r="AG130"/>
  <c r="BA147"/>
  <c r="AW147"/>
  <c r="AT147"/>
  <c r="BC94"/>
  <c r="W32"/>
  <c r="AU96"/>
  <c i="3" r="J32"/>
  <c i="1" r="AG97"/>
  <c i="6" r="J34"/>
  <c i="1" r="AG101"/>
  <c r="AN101"/>
  <c i="12" r="J30"/>
  <c i="1" r="AG107"/>
  <c r="BA136"/>
  <c r="AW136"/>
  <c r="AT136"/>
  <c r="AN136"/>
  <c r="BD94"/>
  <c r="W33"/>
  <c r="AU147"/>
  <c i="2" r="J30"/>
  <c i="1" r="AG95"/>
  <c r="AN95"/>
  <c i="81" r="J30"/>
  <c i="1" r="AG184"/>
  <c r="BA108"/>
  <c r="AW108"/>
  <c r="AT108"/>
  <c r="AG162"/>
  <c i="51" r="J34"/>
  <c i="1" r="AG152"/>
  <c r="AN152"/>
  <c i="24" r="J34"/>
  <c i="1" r="AG121"/>
  <c i="37" r="J30"/>
  <c i="1" r="AG134"/>
  <c r="AN134"/>
  <c r="AZ94"/>
  <c r="W29"/>
  <c r="BA159"/>
  <c r="AW159"/>
  <c r="AT159"/>
  <c r="BB94"/>
  <c r="W31"/>
  <c l="1" r="AN138"/>
  <c i="12" r="J39"/>
  <c i="59" r="J41"/>
  <c i="3" r="J41"/>
  <c i="6" r="J43"/>
  <c i="81" r="J39"/>
  <c i="37" r="J39"/>
  <c i="2" r="J39"/>
  <c i="24" r="J43"/>
  <c i="51" r="J43"/>
  <c i="76" r="J39"/>
  <c i="33" r="J43"/>
  <c i="1" r="AN162"/>
  <c r="AN130"/>
  <c r="AN184"/>
  <c r="AN107"/>
  <c r="AN121"/>
  <c r="AN97"/>
  <c r="AU94"/>
  <c r="AG111"/>
  <c r="AG108"/>
  <c r="AN108"/>
  <c r="AG159"/>
  <c r="AG99"/>
  <c r="AN99"/>
  <c r="AG150"/>
  <c r="AY94"/>
  <c r="AX94"/>
  <c r="BA94"/>
  <c r="W30"/>
  <c r="AV94"/>
  <c r="AK29"/>
  <c l="1" r="AN150"/>
  <c r="AN111"/>
  <c r="AN159"/>
  <c r="AG96"/>
  <c r="AG147"/>
  <c r="AW94"/>
  <c r="AK30"/>
  <c l="1" r="AN96"/>
  <c r="AN147"/>
  <c r="AG94"/>
  <c r="AK26"/>
  <c r="AK3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<sst xmlns="http://schemas.openxmlformats.org/spreadsheetml/2006/main">
  <si>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</si>
  <si>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</si>
  <si>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</si>
  <si>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</si>
  <si>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</si>
  <si>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{d12b4210-e3be-4c45-aa85-507cbd616ad0}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</si>
  <si>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</si>
  <si>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</si>
  <si>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</si>
  <si>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</si>
  <si>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</si>
  <si>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</si>
  <si>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</si>
  <si>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3013-I-2020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</si>
  <si>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</si>
  <si>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</si>
  <si>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cesty a mostov II/591 Banská Bystrica - hr. okr. BB/ZV - Zvolenská Slatina , I. etapa</t>
  </si>
  <si>
    <t>JKSO:</t>
  </si>
  <si>
    <t>KS:</t>
  </si>
  <si>
    <t>Miesto:</t>
  </si>
  <si>
    <t>k. ú. Banská Bystrica</t>
  </si>
  <si>
    <t>Dátum:</t>
  </si>
  <si>
    <t>30. 12. 2020</t>
  </si>
  <si>
    <t>Objednávateľ:</t>
  </si>
  <si>
    <t>IČO:</t>
  </si>
  <si>
    <t xml:space="preserve">BANSKOBYSTRICKÝ SAMOSPRÁVNY KRAJ </t>
  </si>
  <si>
    <t>IČ DPH:</t>
  </si>
  <si>
    <t>Zhotoviteľ:</t>
  </si>
  <si>
    <t>Vyplň údaj</t>
  </si>
  <si>
    <t>Projektant:</t>
  </si>
  <si>
    <t>17085501</t>
  </si>
  <si>
    <t>ISPO spol.s r.o. , Prešov</t>
  </si>
  <si>
    <t>True</t>
  </si>
  <si>
    <t>Spracovateľ:</t>
  </si>
  <si>
    <t>Ing. Čurlík ján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</si>
  <si>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</si>
  <si>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</si>
  <si>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</si>
  <si>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</si>
  <si>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</si>
  <si>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</si>
  <si>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</si>
  <si>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</si>
  <si>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</si>
  <si>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</si>
  <si>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</si>
  <si>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</si>
  <si>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</si>
  <si>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</si>
  <si>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</si>
  <si>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</si>
  <si>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</si>
  <si>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</si>
  <si>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</si>
  <si>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</si>
  <si>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</si>
  <si>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</si>
  <si>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</si>
  <si>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</si>
  <si>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</si>
  <si>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</si>
  <si>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</si>
  <si>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</si>
  <si>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</si>
  <si>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</si>
  <si>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</si>
  <si>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</si>
  <si>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</si>
  <si>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</si>
  <si>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</si>
  <si>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</si>
  <si>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</si>
  <si>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</si>
  <si>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</si>
  <si>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</si>
  <si>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</si>
  <si>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</si>
  <si>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</si>
  <si>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</si>
  <si>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</si>
  <si>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</si>
  <si>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000-00</t>
  </si>
  <si>
    <t>000-00 Všeobecné položky pre objekty 101-00 až 105-22</t>
  </si>
  <si>
    <t>STA</t>
  </si>
  <si>
    <t>1</t>
  </si>
  <si>
    <t>{dc6cba94-9637-4faf-b29b-aad8aea60ccd}</t>
  </si>
  <si>
    <t>101-00</t>
  </si>
  <si>
    <t>101-00 Cesta II/591, úsek 1.1 a 1.2</t>
  </si>
  <si>
    <t>{f4cf7ff4-5f82-4bb2-9ffb-d60cee38874c}</t>
  </si>
  <si>
    <t>101-001</t>
  </si>
  <si>
    <t>Komunikácia, úsek 1.1</t>
  </si>
  <si>
    <t>Časť</t>
  </si>
  <si>
    <t>2</t>
  </si>
  <si>
    <t>{bd0c9fab-ce1c-42f4-818f-7cf19e1ca3a6}</t>
  </si>
  <si>
    <t>101-002</t>
  </si>
  <si>
    <t>Komunikácia, úsek 1.2</t>
  </si>
  <si>
    <t>{7b2bfd36-57fa-45ba-9d1b-4188dffbb5b8}</t>
  </si>
  <si>
    <t>101-006</t>
  </si>
  <si>
    <t>Rekonštrukcia priepustov</t>
  </si>
  <si>
    <t>{0e9056a7-bf10-487d-9308-4de330a2a0bb}</t>
  </si>
  <si>
    <t>01061</t>
  </si>
  <si>
    <t>Priepust č.1 v km 1,635 - P18858</t>
  </si>
  <si>
    <t>3</t>
  </si>
  <si>
    <t>{5b4be65a-5553-47eb-9465-0949e28d619f}</t>
  </si>
  <si>
    <t>01062</t>
  </si>
  <si>
    <t>Priepust č.2 v km 1,763 - P18859</t>
  </si>
  <si>
    <t>{9c0200bc-9572-4b4d-bccf-a32b88ef1a44}</t>
  </si>
  <si>
    <t>01063</t>
  </si>
  <si>
    <t>Priepust č.3 v km 1,853 - P18860</t>
  </si>
  <si>
    <t>{4a153356-003f-4b1c-8a38-5aaafcec00fb}</t>
  </si>
  <si>
    <t>01064</t>
  </si>
  <si>
    <t>Priepust č.4 v km 2,012 - P18861</t>
  </si>
  <si>
    <t>{e9c1e771-2557-422d-967d-6c6a7b6aaf03}</t>
  </si>
  <si>
    <t>01065</t>
  </si>
  <si>
    <t>Priepust č.5 v km 2,109 - P18862</t>
  </si>
  <si>
    <t>{26df4c9f-e883-4075-aae3-1b9024d08204}</t>
  </si>
  <si>
    <t>101-10</t>
  </si>
  <si>
    <t>101-10 Úprava priechodov pre chodcov v k.ú. Banská Bystrica</t>
  </si>
  <si>
    <t>{092f8487-3c66-466e-b2b9-0da507cf4c20}</t>
  </si>
  <si>
    <t>101-20</t>
  </si>
  <si>
    <t>101-20 Osvetlenie priechodov pre chodcov k.ú. Banská Bystrica</t>
  </si>
  <si>
    <t>{8c364a98-15be-46b2-989d-87f8421015eb}</t>
  </si>
  <si>
    <t>101-50</t>
  </si>
  <si>
    <t>101-50 Úprava káblov Slovak Telekom k.ú. Banská Bystrica</t>
  </si>
  <si>
    <t>{ccaedfe2-d722-40d2-a116-ca0781ca1b92}</t>
  </si>
  <si>
    <t>102-00</t>
  </si>
  <si>
    <t>102-00 Cesta II/591, úsek 2.1 a 2.2</t>
  </si>
  <si>
    <t>{6cce35a7-0228-4b4b-b4c0-321090b3d28c}</t>
  </si>
  <si>
    <t>102-001</t>
  </si>
  <si>
    <t>Komunikácia, úsek 2.1</t>
  </si>
  <si>
    <t>{29105cd1-1390-464f-acc6-be9ba154d3a8}</t>
  </si>
  <si>
    <t>102-002</t>
  </si>
  <si>
    <t>Komunikácia, úsek 2.2</t>
  </si>
  <si>
    <t>{d46a8f1c-ac04-4bc8-a68c-5c5f0f45f556}</t>
  </si>
  <si>
    <t>102-006</t>
  </si>
  <si>
    <t>{88a484ff-ed9a-4859-a04c-49c08f9d9822}</t>
  </si>
  <si>
    <t>02066</t>
  </si>
  <si>
    <t>Priepust č.6 v km 4,884 - P18871</t>
  </si>
  <si>
    <t>{1b6f90a4-905c-4b56-ae99-4adc5f709585}</t>
  </si>
  <si>
    <t>02067</t>
  </si>
  <si>
    <t>Priepust č.7 v km 5,016 - P18872</t>
  </si>
  <si>
    <t>{0ccf7208-c230-42dd-95bb-f75895a17881}</t>
  </si>
  <si>
    <t>02068</t>
  </si>
  <si>
    <t>Priepust č.8 v km 5,184 - P</t>
  </si>
  <si>
    <t>{3ecf0065-08cd-45b8-bc1c-057025dc7bfd}</t>
  </si>
  <si>
    <t>02069</t>
  </si>
  <si>
    <t>Priepust č.9 v km 5,493 - P18873</t>
  </si>
  <si>
    <t>{5e1cfda5-c0e7-4d45-80c9-84c12c84a8c9}</t>
  </si>
  <si>
    <t>02610</t>
  </si>
  <si>
    <t>Priepust č.10 v km 6,060 - P18874</t>
  </si>
  <si>
    <t>{4b62d989-18c3-4631-8163-2bd14e147aa0}</t>
  </si>
  <si>
    <t>02611</t>
  </si>
  <si>
    <t>Priepust č.11 v km 6,200 - P</t>
  </si>
  <si>
    <t>{0637f968-9dec-48a7-a1e2-4fbb46b2abfc}</t>
  </si>
  <si>
    <t>02612</t>
  </si>
  <si>
    <t>Priepust č.12 v km 6,5113 - P18875</t>
  </si>
  <si>
    <t>{ee44e659-c9ed-4fb3-b553-0f51aae81035}</t>
  </si>
  <si>
    <t>02613</t>
  </si>
  <si>
    <t>Priepust č.13 v km 6,719 - P</t>
  </si>
  <si>
    <t>{9691db64-286e-40de-8073-96a1ca88fd2c}</t>
  </si>
  <si>
    <t>02614</t>
  </si>
  <si>
    <t>Priepust č.14 v km 6,934 - P18876</t>
  </si>
  <si>
    <t>{83f618c3-8a1a-4133-8981-af0fd838feba}</t>
  </si>
  <si>
    <t>02615</t>
  </si>
  <si>
    <t>Priepust č.15 v km 7,020 - P18906</t>
  </si>
  <si>
    <t>{96088fec-da78-45d4-b97e-3405c8a9d3a5}</t>
  </si>
  <si>
    <t>02616</t>
  </si>
  <si>
    <t>Priepust č.16 v km 7,434 - P78354</t>
  </si>
  <si>
    <t>{f179d2fb-2fcb-4e58-92e1-231e84883fd1}</t>
  </si>
  <si>
    <t>02617</t>
  </si>
  <si>
    <t>Priepust č.17 v km 7,571 - P</t>
  </si>
  <si>
    <t>{8ef95f9a-bf6e-4e64-9ac7-3c180fba35e1}</t>
  </si>
  <si>
    <t>02618</t>
  </si>
  <si>
    <t>Priepust č.18 v km 7,874 - P18907</t>
  </si>
  <si>
    <t>{9b17831e-4e67-4a72-84b8-ed98cd3645cf}</t>
  </si>
  <si>
    <t>02619</t>
  </si>
  <si>
    <t xml:space="preserve">Priepust č.19 v km  8,238 - P</t>
  </si>
  <si>
    <t>{534460fa-727d-415b-877a-a64fbf4236a6}</t>
  </si>
  <si>
    <t>02620</t>
  </si>
  <si>
    <t>Priepust č.20 v km 8,280 - P</t>
  </si>
  <si>
    <t>{544f87c4-57a7-46e8-b795-c927a19d43ac}</t>
  </si>
  <si>
    <t>02621</t>
  </si>
  <si>
    <t>Priepust č.21 v km 8,458 - P18908</t>
  </si>
  <si>
    <t>{a1d996eb-80df-4759-9df5-ea5f22dab4ff}</t>
  </si>
  <si>
    <t>02622</t>
  </si>
  <si>
    <t>Priepust č.22 v km 8,548 - P18909</t>
  </si>
  <si>
    <t>{4a9a8711-eabb-4517-ad56-e10e2b4c2eb6}</t>
  </si>
  <si>
    <t>02623</t>
  </si>
  <si>
    <t>Priepust č.23 v km 8,795 - P18910</t>
  </si>
  <si>
    <t>{0295710c-2e7b-4a68-bfa1-84d2af6771a8}</t>
  </si>
  <si>
    <t>02624</t>
  </si>
  <si>
    <t>Priepust č.24 v km 8,925 - P18911</t>
  </si>
  <si>
    <t>{e0469569-65b0-415e-83f4-dd364603568b}</t>
  </si>
  <si>
    <t>02625</t>
  </si>
  <si>
    <t>Priepust č.25 v km 9,054 - P18912</t>
  </si>
  <si>
    <t>{47d45c4e-74e2-4666-ac38-23dd8521f896}</t>
  </si>
  <si>
    <t>02626</t>
  </si>
  <si>
    <t>Priepust č.26 v km 9,217 - P18913</t>
  </si>
  <si>
    <t>{df5bc992-b784-434d-8b75-c9c105f204d9}</t>
  </si>
  <si>
    <t>102-10</t>
  </si>
  <si>
    <t xml:space="preserve">102-10  Nástupište AZ v k.ú. Horná Mičiná</t>
  </si>
  <si>
    <t>{0a26c2d9-0545-453a-8d4e-9edd4d356ac0}</t>
  </si>
  <si>
    <t>102-20</t>
  </si>
  <si>
    <t>102-20 Osvetlenie priechodov pre chodcov k.ú. Horná Mičiná</t>
  </si>
  <si>
    <t>{f87b1367-09e0-4a48-a2e3-89a3f6090f95}</t>
  </si>
  <si>
    <t>102-50</t>
  </si>
  <si>
    <t>102-50 Úprava káblov Slovak Telekom k.ú.Horná Mičiná</t>
  </si>
  <si>
    <t>{ffc66c86-275c-4425-a9e5-1646dbd483c4}</t>
  </si>
  <si>
    <t>103-00</t>
  </si>
  <si>
    <t>103-00 Cesta II/591, úsek 3</t>
  </si>
  <si>
    <t>{e7cb3802-6410-43dd-a533-2b0bf6e960fd}</t>
  </si>
  <si>
    <t>103-001</t>
  </si>
  <si>
    <t>Komunikácia</t>
  </si>
  <si>
    <t>{51084efe-35c1-4082-86a5-6564fbcccc52}</t>
  </si>
  <si>
    <t>103-006</t>
  </si>
  <si>
    <t>{1041fa2a-e9a9-465d-b968-61b68efda502}</t>
  </si>
  <si>
    <t>03628</t>
  </si>
  <si>
    <t>Priepust č.28 v km 9,766 - P18918</t>
  </si>
  <si>
    <t>{f7bed2d2-52f0-47be-82ce-2cab743fbd1b}</t>
  </si>
  <si>
    <t>03629</t>
  </si>
  <si>
    <t>Priepust č.29 v km 9,820 - P18919</t>
  </si>
  <si>
    <t>{9ef072b9-54f1-493b-9d67-fdc6d20a69e5}</t>
  </si>
  <si>
    <t>03630</t>
  </si>
  <si>
    <t>Priepust č.30 v km 9,976 - P</t>
  </si>
  <si>
    <t>{0994bf4c-81b7-4ee0-82d9-41e0d880f7ff}</t>
  </si>
  <si>
    <t>03631</t>
  </si>
  <si>
    <t>Priepust č.31 v km 10,103 - P18920</t>
  </si>
  <si>
    <t>{1bcced65-9adf-44fd-95ac-a1acda8dc037}</t>
  </si>
  <si>
    <t>103-10</t>
  </si>
  <si>
    <t>103-10 Nástupište AZ v k.ú. Dolná Mičiná</t>
  </si>
  <si>
    <t>{e2760ee8-89a3-496e-9728-9fcc1ef33f7d}</t>
  </si>
  <si>
    <t>103-20</t>
  </si>
  <si>
    <t xml:space="preserve">103-20 Osvetlenie priechodu  pre chodcov k.ú. Dolná Mičiná</t>
  </si>
  <si>
    <t>{4a21871b-fa6f-47a4-b47f-1deb5df3b45d}</t>
  </si>
  <si>
    <t>103-50</t>
  </si>
  <si>
    <t>103-50 Úprava káblov Slovak Telekom k.ú.Dolná Mičiná</t>
  </si>
  <si>
    <t>{905bd511-6d65-4e84-8ffc-212845963327}</t>
  </si>
  <si>
    <t>103-60</t>
  </si>
  <si>
    <t>103-60 Úprava miestneho rozhlasu k.ú.Dolná Mičiná</t>
  </si>
  <si>
    <t>{d8f64a21-76c6-4d55-bfbc-e8f0aa576ca9}</t>
  </si>
  <si>
    <t>104-00</t>
  </si>
  <si>
    <t>104-00 Cesta II/591, úsek 4.1 a 4.2</t>
  </si>
  <si>
    <t>{89f69ba3-fe64-4ac9-b838-7808f8eb11a2}</t>
  </si>
  <si>
    <t>104-001</t>
  </si>
  <si>
    <t>Komunikácia, úsek 4.1</t>
  </si>
  <si>
    <t>{ead58a93-c121-4f4a-b323-b165900252d4}</t>
  </si>
  <si>
    <t>104-002</t>
  </si>
  <si>
    <t>Komunikácia, úsek 4.2</t>
  </si>
  <si>
    <t>{a09764fa-121c-45f4-89d1-1bbfc8a2a88a}</t>
  </si>
  <si>
    <t>104-006</t>
  </si>
  <si>
    <t>{42e2be9a-3bc0-4e80-b4a6-976c02f80f87}</t>
  </si>
  <si>
    <t>04632</t>
  </si>
  <si>
    <t>Priepust č.32 v km 11,136 - P78356</t>
  </si>
  <si>
    <t>{a74d142a-8325-4c15-9285-bf1a383e8ea6}</t>
  </si>
  <si>
    <t>04633</t>
  </si>
  <si>
    <t>Priepust č.33 v km 11,291 - P</t>
  </si>
  <si>
    <t>{1e3c47b9-ee4a-4746-929f-3357b9b368a0}</t>
  </si>
  <si>
    <t>04634</t>
  </si>
  <si>
    <t>Priepust č.34 v km 11,629 - P19349</t>
  </si>
  <si>
    <t>{7b855cb5-ed09-42f8-a343-b0f743f4b49a}</t>
  </si>
  <si>
    <t>04635</t>
  </si>
  <si>
    <t>Priepust č.35 v km 11,912 - P19350</t>
  </si>
  <si>
    <t>{3ebedc92-8bf4-4674-9f45-de0f94963748}</t>
  </si>
  <si>
    <t>04636</t>
  </si>
  <si>
    <t>Priepust č.36 v km 12,435 - P19351</t>
  </si>
  <si>
    <t>{ea4cf829-db3e-4f40-997a-f536e0b005a7}</t>
  </si>
  <si>
    <t>04637</t>
  </si>
  <si>
    <t>Priepust č.37 v km 12,557 - P19352</t>
  </si>
  <si>
    <t>{02b1fac3-9554-43d8-82ad-6243f3d5558a}</t>
  </si>
  <si>
    <t>04638</t>
  </si>
  <si>
    <t>Priepust č.38 v km 12,690 - P19353</t>
  </si>
  <si>
    <t>{0505ec2e-a74c-484d-a256-59214cdfb076}</t>
  </si>
  <si>
    <t>04639</t>
  </si>
  <si>
    <t>Priepust č.39 v km 12,888 - P</t>
  </si>
  <si>
    <t>{f0e34422-b73e-499d-9869-a17d63860a2a}</t>
  </si>
  <si>
    <t>105-00</t>
  </si>
  <si>
    <t>105-00 Cesta II/591, úsek 5.1 a 5.2</t>
  </si>
  <si>
    <t>{81059a4f-c289-469a-a496-9bb80673c680}</t>
  </si>
  <si>
    <t>105-001</t>
  </si>
  <si>
    <t>Komunikácia, úsek 5.1</t>
  </si>
  <si>
    <t>{7f6d05bd-033a-4285-92c9-7c957dbdf3e3}</t>
  </si>
  <si>
    <t>105-002</t>
  </si>
  <si>
    <t>Komunikácia, úsek 5.2</t>
  </si>
  <si>
    <t>{b337ea59-1ac8-47bb-a85f-7b615e0e3c53}</t>
  </si>
  <si>
    <t>105-006</t>
  </si>
  <si>
    <t>{0db50a36-c22f-4fe4-9919-bff16cf025da}</t>
  </si>
  <si>
    <t>05640</t>
  </si>
  <si>
    <t>Priepust č.40 v km 13,291 - P78357</t>
  </si>
  <si>
    <t>{2a2e4696-469c-46ea-bc48-a6cdd4b2ff60}</t>
  </si>
  <si>
    <t>05641</t>
  </si>
  <si>
    <t>Priepust č.41 v km 13,458 - P19355</t>
  </si>
  <si>
    <t>{d9633e0e-a7df-44c9-8dbf-81ecf4b5f76a}</t>
  </si>
  <si>
    <t>05642</t>
  </si>
  <si>
    <t>Priepust č.42 v km 13,811 - P19356</t>
  </si>
  <si>
    <t>{3285feee-c20a-4fc6-9b88-99f2918438c7}</t>
  </si>
  <si>
    <t>05643</t>
  </si>
  <si>
    <t>Priepust č.43 v km 14,109 - P19357</t>
  </si>
  <si>
    <t>{c0e092f6-bdcd-418d-8b75-0e8b3c2006da}</t>
  </si>
  <si>
    <t>05644</t>
  </si>
  <si>
    <t>Priepust č.44 v km 14,384 - P19358</t>
  </si>
  <si>
    <t>{ab864080-ba5b-4aff-a913-f712f85e82dc}</t>
  </si>
  <si>
    <t>05645</t>
  </si>
  <si>
    <t>Priepust č.45 v km 14,571 - P19359</t>
  </si>
  <si>
    <t>{3f715297-2a6b-4b76-8ef8-fe7a12f05585}</t>
  </si>
  <si>
    <t>05646</t>
  </si>
  <si>
    <t>Priepust č.46 v km 15,068 - P19360</t>
  </si>
  <si>
    <t>{a96746b0-f5bb-493e-8455-2a3f072b053d}</t>
  </si>
  <si>
    <t>05647</t>
  </si>
  <si>
    <t>Priepust č.47 v km 15,202 - P19361</t>
  </si>
  <si>
    <t>{bea81d0d-898c-416b-9f30-bcd71a33438d}</t>
  </si>
  <si>
    <t>05648</t>
  </si>
  <si>
    <t>Priepust č.48 v km 15,411 - P19362</t>
  </si>
  <si>
    <t>{3953f65a-4c1b-47ba-b640-f552d5ec76d7}</t>
  </si>
  <si>
    <t>05649</t>
  </si>
  <si>
    <t>Priepust č.49 v km 16,058 - P19363</t>
  </si>
  <si>
    <t>{0b1853fc-f863-4da4-afcf-1a609c95d925}</t>
  </si>
  <si>
    <t>05650</t>
  </si>
  <si>
    <t>Priepust č.50 v km 16,215 - P19364</t>
  </si>
  <si>
    <t>{bc45f07a-6915-434a-a4d8-bf824e106c80}</t>
  </si>
  <si>
    <t>05651</t>
  </si>
  <si>
    <t>Priepust č.51 v km 16,358 - P19365</t>
  </si>
  <si>
    <t>{f61e121b-e483-4d92-b3e3-5c907e2d03b3}</t>
  </si>
  <si>
    <t>105-10</t>
  </si>
  <si>
    <t>105-10 Nástupište AZ v k.ú. Čerín</t>
  </si>
  <si>
    <t>{aed464a3-369c-43a8-84cb-d28b74f9af39}</t>
  </si>
  <si>
    <t>105-11</t>
  </si>
  <si>
    <t xml:space="preserve">105-11  Nástupište AZ v k.ú. Bečov</t>
  </si>
  <si>
    <t>{e6f12d3e-132e-4656-bafd-fc025b032ee4}</t>
  </si>
  <si>
    <t>105-12</t>
  </si>
  <si>
    <t xml:space="preserve">105-12  Nástupište AZ v k.ú.Sebedín</t>
  </si>
  <si>
    <t>{7eca2d46-fbe2-48a9-8645-800810bbd78d}</t>
  </si>
  <si>
    <t>105-20</t>
  </si>
  <si>
    <t xml:space="preserve">105-20 Osvetlenie priechodu  pre chodcov k.ú. Čerín</t>
  </si>
  <si>
    <t>{5bbc1b8e-9f52-45a1-8296-6dadb4a5bbf7}</t>
  </si>
  <si>
    <t>105-21</t>
  </si>
  <si>
    <t xml:space="preserve">105-21 Osvetlenie priechodu  pre chodcov k.ú. Bečov</t>
  </si>
  <si>
    <t>{e27a07ea-dbda-4b9c-9763-80e5a67608fd}</t>
  </si>
  <si>
    <t>105-22</t>
  </si>
  <si>
    <t xml:space="preserve">105-22 Osvetlenie priechodu  pre chodcov k.ú. Sebedín</t>
  </si>
  <si>
    <t>{40344f52-d01b-4d0e-a41f-c8fd5d209eeb}</t>
  </si>
  <si>
    <t>201-00</t>
  </si>
  <si>
    <t>201-00 Most ev. č.591-004</t>
  </si>
  <si>
    <t>{c8039ca7-a7a5-4bea-8110-e2a82d752988}</t>
  </si>
  <si>
    <t>202-00</t>
  </si>
  <si>
    <t>202-00 Most ev. č.591-005</t>
  </si>
  <si>
    <t>{149d90c4-b901-4724-bcc8-cdf175221c17}</t>
  </si>
  <si>
    <t>203-00</t>
  </si>
  <si>
    <t>203-00 Most ev. č.591-007</t>
  </si>
  <si>
    <t>{8dfa5b32-1393-41f7-a61c-b57fcfebbe18}</t>
  </si>
  <si>
    <t>204-00</t>
  </si>
  <si>
    <t>204-00 Most ev. č.591-008</t>
  </si>
  <si>
    <t>{cea431e5-3307-47be-b91b-66bc1c9f8b97}</t>
  </si>
  <si>
    <t>KRYCÍ LIST ROZPOČTU</t>
  </si>
  <si>
    <t>Objekt:</t>
  </si>
  <si>
    <t>000-00 - 000-00 Všeobecné položky pre objekty 101-00 až 105-22</t>
  </si>
  <si>
    <t>Ing. Čurlík Ján</t>
  </si>
  <si>
    <t>REKAPITULÁCIA ROZPOČTU</t>
  </si>
  <si>
    <t>Kód dielu - Popis</t>
  </si>
  <si>
    <t>Cena celkom [EUR]</t>
  </si>
  <si>
    <t>Náklady z rozpočtu</t>
  </si>
  <si>
    <t>-1</t>
  </si>
  <si>
    <t>VRN - Vedľajšie rozpočtové náklady</t>
  </si>
  <si>
    <t xml:space="preserve">    VRN03 - Geodetické práce</t>
  </si>
  <si>
    <t xml:space="preserve">    VRN04 - Projektové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</si>
  <si>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</si>
  <si>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</si>
  <si>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</si>
  <si>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</si>
  <si>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</si>
  <si>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</si>
  <si>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</si>
  <si>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</si>
  <si>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</si>
  <si>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</si>
  <si>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</si>
  <si>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</si>
  <si>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</si>
  <si>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Vedľajšie rozpočtové náklady</t>
  </si>
  <si>
    <t>5</t>
  </si>
  <si>
    <t>ROZPOCET</t>
  </si>
  <si>
    <t>VRN03</t>
  </si>
  <si>
    <t>Geodetické práce</t>
  </si>
  <si>
    <t>K</t>
  </si>
  <si>
    <t>000300016</t>
  </si>
  <si>
    <t>Geodetické práce - vykonávané pred výstavbou určenie vytyčovacej siete, vytýčenie staveniska, staveb. objektu</t>
  </si>
  <si>
    <t>eur</t>
  </si>
  <si>
    <t>1024</t>
  </si>
  <si>
    <t>824514131</t>
  </si>
  <si>
    <t>000300021</t>
  </si>
  <si>
    <t>Geodetické práce - vykonávané v priebehu výstavby výškové merania</t>
  </si>
  <si>
    <t>1802620624</t>
  </si>
  <si>
    <t>000300031</t>
  </si>
  <si>
    <t>Geodetické práce - vykonávané po výstavbe zameranie skutočného vyhotovenia stavby</t>
  </si>
  <si>
    <t>-501595414</t>
  </si>
  <si>
    <t>VRN04</t>
  </si>
  <si>
    <t>Projektové práce</t>
  </si>
  <si>
    <t>4</t>
  </si>
  <si>
    <t>000400021</t>
  </si>
  <si>
    <t>Projektové práce - stavebná časť (stavebné objekty vrátane ich technického vybavenia). náklady na vypracovanie dokumentácie na vyhotovenie prác ( DVP )</t>
  </si>
  <si>
    <t>958097408</t>
  </si>
  <si>
    <t>000400022</t>
  </si>
  <si>
    <t>Projektové práce - stavebná časť, náklady na dokumentáciu skutočnej realizácie stavby ( DSRS)</t>
  </si>
  <si>
    <t>-1992155731</t>
  </si>
  <si>
    <t>101-00 - 101-00 Cesta II/591, úsek 1.1 a 1.2</t>
  </si>
  <si>
    <t>Časť:</t>
  </si>
  <si>
    <t>101-001 - Komunikácia, úsek 1.1</t>
  </si>
  <si>
    <t>Macura M.</t>
  </si>
  <si>
    <t>HSV - Práce a dodávky HSV</t>
  </si>
  <si>
    <t xml:space="preserve">    1 - Zemné práce</t>
  </si>
  <si>
    <t xml:space="preserve">    4 - Vodorovné konštrukcie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</si>
  <si>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</si>
  <si>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</si>
  <si>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</si>
  <si>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</si>
  <si>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HSV</t>
  </si>
  <si>
    <t>Práce a dodávky HSV</t>
  </si>
  <si>
    <t>Zemné práce</t>
  </si>
  <si>
    <t>113152630.S</t>
  </si>
  <si>
    <t xml:space="preserve">Frézovanie asf. podkladu alebo krytu bez prek., plochy cez 1000 do 10000 m2, pruh š. cez 1 m do 2 m, hr. 50 mm  0,127 t</t>
  </si>
  <si>
    <t>m2</t>
  </si>
  <si>
    <t>-694380184</t>
  </si>
  <si>
    <t>113152640.S</t>
  </si>
  <si>
    <t xml:space="preserve">Frézovanie asf. podkladu alebo krytu bez prek., plochy cez 1000 do 10000 m2, pruh š. cez 1 m do 2 m, hr. 100 mm  0,254 t</t>
  </si>
  <si>
    <t>1780939440</t>
  </si>
  <si>
    <t>113206111</t>
  </si>
  <si>
    <t xml:space="preserve">Vytrhanie obrúb betónových, s vybúraním lôžka, z krajníkov alebo obrubníkov stojatých,  -0,14500t</t>
  </si>
  <si>
    <t>m</t>
  </si>
  <si>
    <t>-1062218775</t>
  </si>
  <si>
    <t>132201201.S</t>
  </si>
  <si>
    <t>Výkop ryhy šírky 600-2000mm horn.3 do 100m3</t>
  </si>
  <si>
    <t>m3</t>
  </si>
  <si>
    <t>1820048481</t>
  </si>
  <si>
    <t>132201209.S</t>
  </si>
  <si>
    <t>Príplatok k cenám za lepivosť pri hĺbení rýh š. nad 600 do 2 000 mm zapaž. i nezapažených, s urovnaním dna v hornine 3</t>
  </si>
  <si>
    <t>694148856</t>
  </si>
  <si>
    <t>6</t>
  </si>
  <si>
    <t>162501122</t>
  </si>
  <si>
    <t>Vodorovné premiestnenie výkopku po spevnenej ceste z horniny tr.1-4, nad 100 do 1000 m3 na vzdialenosť do 3000 m</t>
  </si>
  <si>
    <t>-1329231967</t>
  </si>
  <si>
    <t>7</t>
  </si>
  <si>
    <t>162501123</t>
  </si>
  <si>
    <t>Vodorovné premiestnenie výkopku po spevnenej ceste z horniny tr.1-4, nad 100 do 1000 m3, príplatok k cene za každých ďalšich a začatých 1000 m</t>
  </si>
  <si>
    <t>1838703732</t>
  </si>
  <si>
    <t>8</t>
  </si>
  <si>
    <t>171201202</t>
  </si>
  <si>
    <t>Uloženie sypaniny na skládky nad 100 do 1000 m3</t>
  </si>
  <si>
    <t>-1863204417</t>
  </si>
  <si>
    <t>9</t>
  </si>
  <si>
    <t>171209002</t>
  </si>
  <si>
    <t>Poplatok za skladovanie - zemina a kamenivo (17 05) ostatné</t>
  </si>
  <si>
    <t>t</t>
  </si>
  <si>
    <t>1011174784</t>
  </si>
  <si>
    <t>10</t>
  </si>
  <si>
    <t>174101001.S</t>
  </si>
  <si>
    <t>Zásyp sypaninou so zhutnením jám, šachiet, rýh, zárezov alebo okolo objektov do 100 m3</t>
  </si>
  <si>
    <t>1563080448</t>
  </si>
  <si>
    <t>11</t>
  </si>
  <si>
    <t>M</t>
  </si>
  <si>
    <t>583410004300.S</t>
  </si>
  <si>
    <t>Štrkodrva frakcia 0-32 mm</t>
  </si>
  <si>
    <t>-1892372940</t>
  </si>
  <si>
    <t>12</t>
  </si>
  <si>
    <t>174201101.S</t>
  </si>
  <si>
    <t>Zásyp sypaninou bez zhutnenia jám, šachiet, rýh, zárezov alebo okolo objektov do 100 m3</t>
  </si>
  <si>
    <t>1164479566</t>
  </si>
  <si>
    <t>Vodorovné konštrukcie</t>
  </si>
  <si>
    <t>13</t>
  </si>
  <si>
    <t>451573111</t>
  </si>
  <si>
    <t>Lôžko pod potrubie, stoky a drobné objekty, v otvorenom výkope z piesku a štrkopiesku do 63 mm</t>
  </si>
  <si>
    <t>1089111772</t>
  </si>
  <si>
    <t>14</t>
  </si>
  <si>
    <t>452311131</t>
  </si>
  <si>
    <t>Dosky, bloky, sedlá z betónu v otvorenom výkope tr. C 12/15</t>
  </si>
  <si>
    <t>1864645800</t>
  </si>
  <si>
    <t>Komunikácie</t>
  </si>
  <si>
    <t>15</t>
  </si>
  <si>
    <t>572991111.S</t>
  </si>
  <si>
    <t>Ošetrenie vlasočnicových trhlín asfaltovou sanačnou hmotou s povrchovým prekrytím</t>
  </si>
  <si>
    <t>-1125386721</t>
  </si>
  <si>
    <t>16</t>
  </si>
  <si>
    <t>573231107.S</t>
  </si>
  <si>
    <t>Postrek asfaltový spojovací bez posypu kamenivom z cestnej emulzie v množstve 0,50 kg/m2</t>
  </si>
  <si>
    <t>1140121600</t>
  </si>
  <si>
    <t>17</t>
  </si>
  <si>
    <t>577134241.S</t>
  </si>
  <si>
    <t>Asfaltový betón vrstva obrusná AC 11 O v pruhu š. nad 3 m z nemodifik. asfaltu tr. II, po zhutnení hr. 40 mm</t>
  </si>
  <si>
    <t>257496192</t>
  </si>
  <si>
    <t>18</t>
  </si>
  <si>
    <t>577144241.S</t>
  </si>
  <si>
    <t>Asfaltový betón vrstva obrusná AC 11 O v pruhu š. nad 3 m z nemodifik. asfaltu tr. II, po zhutnení hr. 50 mm</t>
  </si>
  <si>
    <t>1936501696</t>
  </si>
  <si>
    <t>19</t>
  </si>
  <si>
    <t>577154341.S</t>
  </si>
  <si>
    <t>Asfaltový betón vrstva obrusná alebo ložná AC 16 v pruhu š. nad 3 m z nemodifik. asfaltu tr. II, po zhutnení hr. 60 mm</t>
  </si>
  <si>
    <t>-2062864731</t>
  </si>
  <si>
    <t>Rúrové vedenie</t>
  </si>
  <si>
    <t>871356006</t>
  </si>
  <si>
    <t>Montáž kanalizačného PVC-U potrubia hladkého viacvrstvového DN 200</t>
  </si>
  <si>
    <t>-459931551</t>
  </si>
  <si>
    <t>21</t>
  </si>
  <si>
    <t>286110010100</t>
  </si>
  <si>
    <t>Rúra kanalizačná PVC-U gravitačná, hladká SN8 - KG, ML - viacvrstvová, DN 200, dĺ. 1 m</t>
  </si>
  <si>
    <t>ks</t>
  </si>
  <si>
    <t>-1552448741</t>
  </si>
  <si>
    <t>22</t>
  </si>
  <si>
    <t>895941111</t>
  </si>
  <si>
    <t>Zriadenie kanalizačného vpustu uličného z betónových dielcov typ UV-50,UVB-50</t>
  </si>
  <si>
    <t>1092362228</t>
  </si>
  <si>
    <t>23</t>
  </si>
  <si>
    <t>5922376001</t>
  </si>
  <si>
    <t>Prefabrikát betónový-uličná vpusť - stredová skruž 450/195</t>
  </si>
  <si>
    <t>-2078999528</t>
  </si>
  <si>
    <t>24</t>
  </si>
  <si>
    <t>5922376002</t>
  </si>
  <si>
    <t>Prefabrikát betónový-uličná vpusť - horná skruž 450/195</t>
  </si>
  <si>
    <t>-713679337</t>
  </si>
  <si>
    <t>25</t>
  </si>
  <si>
    <t>5922375000</t>
  </si>
  <si>
    <t>Prefabrikát betónový-uličná vpusť - dno s kalovým prehlbením 450/300</t>
  </si>
  <si>
    <t>2037447932</t>
  </si>
  <si>
    <t>26</t>
  </si>
  <si>
    <t>5922377000</t>
  </si>
  <si>
    <t>Prefabrikát betónový-uličná vpusť - stredová skruž 450/570</t>
  </si>
  <si>
    <t>-1407466341</t>
  </si>
  <si>
    <t>27</t>
  </si>
  <si>
    <t>5922378000</t>
  </si>
  <si>
    <t>Prefabrikát betónový-uličná vpusť - stredová skruž s otvorom DN 200 450/450</t>
  </si>
  <si>
    <t>-223642781</t>
  </si>
  <si>
    <t>28</t>
  </si>
  <si>
    <t>5922442120</t>
  </si>
  <si>
    <t>Vyrovnávací prstenec 625/60</t>
  </si>
  <si>
    <t>-2102055485</t>
  </si>
  <si>
    <t>29</t>
  </si>
  <si>
    <t>899202111</t>
  </si>
  <si>
    <t>Osadenie liatinovej mreže vrátane rámu a koša na bahno hmotnosti jednotlivo nad 50 do 100 kg</t>
  </si>
  <si>
    <t>-148162827</t>
  </si>
  <si>
    <t>30</t>
  </si>
  <si>
    <t>5524232000</t>
  </si>
  <si>
    <t xml:space="preserve">Vtoková mreža  500x500 mm s rámom</t>
  </si>
  <si>
    <t>-2069182368</t>
  </si>
  <si>
    <t>31</t>
  </si>
  <si>
    <t>5534034522</t>
  </si>
  <si>
    <t xml:space="preserve">Kalový kôš pre uličnú vpusť, h=575mm, DN 450 </t>
  </si>
  <si>
    <t>1804947339</t>
  </si>
  <si>
    <t>32</t>
  </si>
  <si>
    <t>899331111.S</t>
  </si>
  <si>
    <t>Výšková úprava uličného vstupu alebo šachty do 200 mm zvýšením poklopu</t>
  </si>
  <si>
    <t>805822435</t>
  </si>
  <si>
    <t>33</t>
  </si>
  <si>
    <t>899431111.S</t>
  </si>
  <si>
    <t>Výšková úprava uličného vstupu alebo vpuste do 200 mm zvýšením krycieho hrnca</t>
  </si>
  <si>
    <t>-963444800</t>
  </si>
  <si>
    <t>34</t>
  </si>
  <si>
    <t>552410000300</t>
  </si>
  <si>
    <t>Poklop ventilový pre vodu, plyn</t>
  </si>
  <si>
    <t>-1235819705</t>
  </si>
  <si>
    <t>35</t>
  </si>
  <si>
    <t>552410000700</t>
  </si>
  <si>
    <t>Poklop uličny tuhý pre podzemné hydranty</t>
  </si>
  <si>
    <t>-1798674143</t>
  </si>
  <si>
    <t>Ostatné konštrukcie a práce-búranie</t>
  </si>
  <si>
    <t>36</t>
  </si>
  <si>
    <t>914001101</t>
  </si>
  <si>
    <t xml:space="preserve">Dočasné dopravné značenie-montáž, prenájom, demontáž </t>
  </si>
  <si>
    <t>1310652673</t>
  </si>
  <si>
    <t>37</t>
  </si>
  <si>
    <t>914001111.S</t>
  </si>
  <si>
    <t>Osadenie a montáž cestnej zvislej dopravnej značky na stĺpik, stĺp, konzolu alebo objekt</t>
  </si>
  <si>
    <t>534956171</t>
  </si>
  <si>
    <t>38</t>
  </si>
  <si>
    <t>914001211.S</t>
  </si>
  <si>
    <t>Montáž cestnej zvislej dopravnej značky základnej veľkosti do 1 m2 objímkami na stĺpiky alebo konzoly</t>
  </si>
  <si>
    <t>-2051233707</t>
  </si>
  <si>
    <t>39</t>
  </si>
  <si>
    <t>404410016700</t>
  </si>
  <si>
    <t>141 - Výstražná značka A15 (Deti), rozmer 900 mm, fólia RA2, pozinkovaná</t>
  </si>
  <si>
    <t>-1991655426</t>
  </si>
  <si>
    <t>40</t>
  </si>
  <si>
    <t>404410017000</t>
  </si>
  <si>
    <t>143 - Výstražná značka A16 (Cyklisti), rozmer 900 mm, fólia RA2, pozinkovaná</t>
  </si>
  <si>
    <t>1945898651</t>
  </si>
  <si>
    <t>41</t>
  </si>
  <si>
    <t>404410064700</t>
  </si>
  <si>
    <t>243 - Zákazová značka B24 (Zákaz vjazdu vozidiel, ktorých výška presahuje vyznačenú hranicu), rozmer 900 mm, fólia RA2, pozinkovaná</t>
  </si>
  <si>
    <t>-1439668622</t>
  </si>
  <si>
    <t>42</t>
  </si>
  <si>
    <t>404410069200</t>
  </si>
  <si>
    <t>270 - Zákazová značka B34 (Zákaz zastavenia), rozmer 900 mm, fólia RA2, pozinkovaná</t>
  </si>
  <si>
    <t>1614436886</t>
  </si>
  <si>
    <t>43</t>
  </si>
  <si>
    <t>404410039200</t>
  </si>
  <si>
    <t>302 - Značka upravujúca prednosť P8 (Hlavná cesta), rozmer 750x750 mm, fólia RA2, pozinkovaná</t>
  </si>
  <si>
    <t>-1376933785</t>
  </si>
  <si>
    <t>44</t>
  </si>
  <si>
    <t>404410040300</t>
  </si>
  <si>
    <t>510 - Značka upravujúca prednosť P13 (Tvar križovatky), rozmer 750x750 mm, fólia RA2, pozinkovaná</t>
  </si>
  <si>
    <t>-991335463</t>
  </si>
  <si>
    <t>45</t>
  </si>
  <si>
    <t>404410123100</t>
  </si>
  <si>
    <t>325 - Informatívna prevádzková značka IP6 (Priechod pre chodcov), rozmer 750x750 mm, fólia RA2, pozinkovaná</t>
  </si>
  <si>
    <t>-1724042165</t>
  </si>
  <si>
    <t>46</t>
  </si>
  <si>
    <t>404410151600</t>
  </si>
  <si>
    <t>330 - Informatívna značka II10 (Hotel alebo motel), rozmer 750x750 mm, fólia RA2, pozinkovaná</t>
  </si>
  <si>
    <t>849089168</t>
  </si>
  <si>
    <t>47</t>
  </si>
  <si>
    <t>404410172500</t>
  </si>
  <si>
    <t>363 - Informatívna smerová značka IS18a (Smerová tabuľa s dvoma cieľmi), rozmer 1500x500 mm, Zn plech so zahnutým lisovaným okrajom I. trieda, EG, 7 rokov</t>
  </si>
  <si>
    <t>1948930235</t>
  </si>
  <si>
    <t>48</t>
  </si>
  <si>
    <t>404410195700</t>
  </si>
  <si>
    <t>503 - Dodatková tabuľka E7 (Smerová šípka), rozmer 500x150 mm, Zn plech so zahnutým lisovaným okrajom I. trieda, EG, 7 rokov</t>
  </si>
  <si>
    <t>-1167501613</t>
  </si>
  <si>
    <t>49</t>
  </si>
  <si>
    <t>404410197500</t>
  </si>
  <si>
    <t>509 - Dodatková tabuľka E12 (Dodatková tabuľa s textom), rozmer 750x750 mm, Zn plech so zahnutým lisovaným okrajom I. trieda, EG, 7 rokov</t>
  </si>
  <si>
    <t>-385728245</t>
  </si>
  <si>
    <t>50</t>
  </si>
  <si>
    <t>404490008401</t>
  </si>
  <si>
    <t>Stĺpik Zn, d 60 mm, pre dopravné značky, dĺ.3,5m</t>
  </si>
  <si>
    <t>-1520240512</t>
  </si>
  <si>
    <t>51</t>
  </si>
  <si>
    <t>404490008600.S</t>
  </si>
  <si>
    <t>Krytka stĺpika, d 60 mm, plastová</t>
  </si>
  <si>
    <t>883974871</t>
  </si>
  <si>
    <t>52</t>
  </si>
  <si>
    <t>404440000100.S</t>
  </si>
  <si>
    <t>Úchyt na stĺpik, d 60 mm, križový, Zn</t>
  </si>
  <si>
    <t>1152929945</t>
  </si>
  <si>
    <t>53</t>
  </si>
  <si>
    <t>915715181.S</t>
  </si>
  <si>
    <t>Vodiaca línia 2x3 pruhy frézovaná so zaplnením dvojzložkovým plastom na priechod pre chodcov</t>
  </si>
  <si>
    <t>-1323199688</t>
  </si>
  <si>
    <t>54</t>
  </si>
  <si>
    <t>915712322.S</t>
  </si>
  <si>
    <t>Vodorovné dopravné značenie striekaným plastom deliacich čiar prerušovaných šírky 125 mm biela retroreflexná</t>
  </si>
  <si>
    <t>1590378041</t>
  </si>
  <si>
    <t>55</t>
  </si>
  <si>
    <t>915712412.S</t>
  </si>
  <si>
    <t>Vodorovné dopravné značenie striekaným plastom vodiacich čiar súvislých šírky 250 mm biela retroreflexná</t>
  </si>
  <si>
    <t>381852162</t>
  </si>
  <si>
    <t>56</t>
  </si>
  <si>
    <t>915712422.S</t>
  </si>
  <si>
    <t>Vodorovné dopravné značenie striekaným plastom vodiacich čiar prerušovaných šírky 250 mm biela retroreflexná</t>
  </si>
  <si>
    <t>790513682</t>
  </si>
  <si>
    <t>57</t>
  </si>
  <si>
    <t>915721212.S</t>
  </si>
  <si>
    <t>Vodorovné dopravné značenie striekané farbou prechodov pre chodcov, šípky, symboly a pod., biela retroreflexná</t>
  </si>
  <si>
    <t>-1514743248</t>
  </si>
  <si>
    <t>58</t>
  </si>
  <si>
    <t>915791111.S</t>
  </si>
  <si>
    <t>Predznačenie pre značenie striekané farbou z náterových hmôt deliace čiary, vodiace prúžky</t>
  </si>
  <si>
    <t>753301957</t>
  </si>
  <si>
    <t>59</t>
  </si>
  <si>
    <t>915791112.S</t>
  </si>
  <si>
    <t>Predznačenie pre vodorovné značenie striekané farbou alebo vykonávané z náterových hmôt</t>
  </si>
  <si>
    <t>747444345</t>
  </si>
  <si>
    <t>60</t>
  </si>
  <si>
    <t>916362112.S</t>
  </si>
  <si>
    <t>Osadenie cestného obrubníka betónového stojatého do lôžka z betónu prostého tr. C 16/20 s bočnou oporou</t>
  </si>
  <si>
    <t>782115226</t>
  </si>
  <si>
    <t>61</t>
  </si>
  <si>
    <t>592170002200.S</t>
  </si>
  <si>
    <t xml:space="preserve">Obrubník cestný, lxšxv 1000x150x260 mm, skosenie </t>
  </si>
  <si>
    <t>-1766298076</t>
  </si>
  <si>
    <t>62</t>
  </si>
  <si>
    <t>919726172.S</t>
  </si>
  <si>
    <t>Rezanie priečnych alebo pozdĺžnych dilatačných škár živič. plôch pre vytvor. komôrky pre zálievku, š. 10 mm, hĺ. 20 mm</t>
  </si>
  <si>
    <t>-41166228</t>
  </si>
  <si>
    <t>63</t>
  </si>
  <si>
    <t>919726711.S</t>
  </si>
  <si>
    <t>Tesnenie dilatačných škár zálievkou za tepla pre komôrku s tesniacim profilom š. 10 mm hl. 20 mm</t>
  </si>
  <si>
    <t>-117034597</t>
  </si>
  <si>
    <t>64</t>
  </si>
  <si>
    <t>919735113.S</t>
  </si>
  <si>
    <t>Rezanie existujúceho asfaltového krytu alebo podkladu hĺbky nad 100 do 150 mm</t>
  </si>
  <si>
    <t>510762943</t>
  </si>
  <si>
    <t>65</t>
  </si>
  <si>
    <t>919735210</t>
  </si>
  <si>
    <t>Pružná asfaltová zalievka</t>
  </si>
  <si>
    <t>1547148629</t>
  </si>
  <si>
    <t>66</t>
  </si>
  <si>
    <t>919794441.S</t>
  </si>
  <si>
    <t>Úprava plôch okolo hydrantov, šupátok, a pod. v asfaltových krytoch v pôdorysnej ploche do 2 m2</t>
  </si>
  <si>
    <t>-440051889</t>
  </si>
  <si>
    <t>67</t>
  </si>
  <si>
    <t>938906144.S</t>
  </si>
  <si>
    <t>Prečistenie drenážneho potrubia DN nad 160 do 200</t>
  </si>
  <si>
    <t>1565749019</t>
  </si>
  <si>
    <t>68</t>
  </si>
  <si>
    <t>938908411.S</t>
  </si>
  <si>
    <t>Očistenie povrchu krytu alebo podkladu asfaltového, betónového alebo dláždeného tlakom vody</t>
  </si>
  <si>
    <t>1906206331</t>
  </si>
  <si>
    <t>69</t>
  </si>
  <si>
    <t>966006132.S</t>
  </si>
  <si>
    <t xml:space="preserve">Odstránenie značky, pre staničenie a ohraničenie so stĺpikmi s bet. pätkami,  -0,08200t</t>
  </si>
  <si>
    <t>1733009489</t>
  </si>
  <si>
    <t>70</t>
  </si>
  <si>
    <t>966006133.S</t>
  </si>
  <si>
    <t xml:space="preserve">Odstránenie značky, smerové stĺpiky zaklinované v zemi kameňmi alebo obetónované, zabaranené  -0,03700t</t>
  </si>
  <si>
    <t>494644073</t>
  </si>
  <si>
    <t>71</t>
  </si>
  <si>
    <t>966006211.S</t>
  </si>
  <si>
    <t xml:space="preserve">Odstránenie (demontáž) zvislej dopravnej značky zo stĺpov, stĺpikov alebo konzol,  -0,00400t</t>
  </si>
  <si>
    <t>683534158</t>
  </si>
  <si>
    <t>72</t>
  </si>
  <si>
    <t>969021160</t>
  </si>
  <si>
    <t>Vybúranie uličneho vpustu</t>
  </si>
  <si>
    <t>-2014239698</t>
  </si>
  <si>
    <t>73</t>
  </si>
  <si>
    <t>979082213.S</t>
  </si>
  <si>
    <t>Vodorovná doprava sutiny so zložením a hrubým urovnaním na vzdialenosť do 1 km</t>
  </si>
  <si>
    <t>-522066299</t>
  </si>
  <si>
    <t>74</t>
  </si>
  <si>
    <t>979082219.S</t>
  </si>
  <si>
    <t>Príplatok k cene za každý ďalší aj začatý 1 km nad 1 km pre vodorovnú dopravu sutiny</t>
  </si>
  <si>
    <t>-3506641</t>
  </si>
  <si>
    <t>75</t>
  </si>
  <si>
    <t>979089012.S</t>
  </si>
  <si>
    <t>Poplatok za skladovanie - betón, tehly, dlaždice (17 01) ostatné</t>
  </si>
  <si>
    <t>-1795893199</t>
  </si>
  <si>
    <t>99</t>
  </si>
  <si>
    <t>Presun hmôt HSV</t>
  </si>
  <si>
    <t>76</t>
  </si>
  <si>
    <t>998225311.S</t>
  </si>
  <si>
    <t>Presun hmôt pre opravy a údržbu komunikácií a letísk s krytom asfaltovým alebo betónovým</t>
  </si>
  <si>
    <t>1235042193</t>
  </si>
  <si>
    <t>101-002 - Komunikácia, úsek 1.2</t>
  </si>
  <si>
    <t xml:space="preserve">    2 - Zakladanie</t>
  </si>
  <si>
    <t xml:space="preserve">    3 - Zvislé a kompletné konštrukcie</t>
  </si>
  <si>
    <t>PSV - Práce a dodávky PSV</t>
  </si>
  <si>
    <t xml:space="preserve">    711 - Izolácie proti vode a vlhkosti</t>
  </si>
  <si>
    <t>113107141.S</t>
  </si>
  <si>
    <t xml:space="preserve">Odstránenie krytu v ploche do 200 m2 asfaltového, hr. vrstvy do 50 mm,  -0,09800t</t>
  </si>
  <si>
    <t>1952992218</t>
  </si>
  <si>
    <t>114203103.S</t>
  </si>
  <si>
    <t>Rozobratie dlažby z lomového kameňa alebo betónových tvárnic do cementovej malty</t>
  </si>
  <si>
    <t>217553419</t>
  </si>
  <si>
    <t>132201102.S</t>
  </si>
  <si>
    <t>Výkop ryhy do šírky 600 mm v horn.3 nad 100 m3</t>
  </si>
  <si>
    <t>-1461396483</t>
  </si>
  <si>
    <t>132201109.S</t>
  </si>
  <si>
    <t>Príplatok k cene za lepivosť pri hĺbení rýh šírky do 600 mm zapažených i nezapažených s urovnaním dna v hornine 3</t>
  </si>
  <si>
    <t>1042467138</t>
  </si>
  <si>
    <t>132201202.S</t>
  </si>
  <si>
    <t>Výkop ryhy šírky 600-2000mm horn.3 od 100 do 1000 m3</t>
  </si>
  <si>
    <t>162501132.S</t>
  </si>
  <si>
    <t>Vodorovné premiestnenie výkopku po nespevnenej ceste z horniny tr.1-4, nad 100 do 1000 m3 na vzdialenosť do 3000 m</t>
  </si>
  <si>
    <t>162501133.S</t>
  </si>
  <si>
    <t>Vodorovné premiestnenie výkopku po nespevnenej ceste z horniny tr.1-4, nad 100 do 1000 m3, príplatok k cene za každých ďalšich a začatých 1000 m</t>
  </si>
  <si>
    <t>171201202.S</t>
  </si>
  <si>
    <t>174101002.S</t>
  </si>
  <si>
    <t>Zásyp sypaninou so zhutnením jám, šachiet, rýh, zárezov alebo okolo objektov nad 100 do 1000 m3</t>
  </si>
  <si>
    <t>583410002900.S</t>
  </si>
  <si>
    <t>Kamenivo drvené hrubé frakcia 16-32 mm</t>
  </si>
  <si>
    <t>-1444636779</t>
  </si>
  <si>
    <t>181201102.S</t>
  </si>
  <si>
    <t>Úprava pláne v násypoch v hornine 1-4 so zhutnením</t>
  </si>
  <si>
    <t>-1848761784</t>
  </si>
  <si>
    <t>Zakladanie</t>
  </si>
  <si>
    <t>211531111.S</t>
  </si>
  <si>
    <t>Výplň odvodňovacieho rebra alebo trativodu do rýh kamenivom hrubým drveným frakcie 32-63</t>
  </si>
  <si>
    <t>1090423722</t>
  </si>
  <si>
    <t>211971121.S</t>
  </si>
  <si>
    <t>Zhotov. oplášt. výplne z geotext. v ryhe alebo v záreze pri rozvinutej šírke oplášt. od 0 do 2, 5 m</t>
  </si>
  <si>
    <t>2057943738</t>
  </si>
  <si>
    <t>693110004500.S</t>
  </si>
  <si>
    <t>Geotextília polypropylénová netkaná 300 g/m2</t>
  </si>
  <si>
    <t>1159651329</t>
  </si>
  <si>
    <t>212572111.S</t>
  </si>
  <si>
    <t>Lôžko pre trativod zo štrkopiesku triedeného</t>
  </si>
  <si>
    <t>2017563025</t>
  </si>
  <si>
    <t>212752127</t>
  </si>
  <si>
    <t>Trativody z flexodrenážnych rúr DN 160</t>
  </si>
  <si>
    <t>400483055</t>
  </si>
  <si>
    <t>271573001.S</t>
  </si>
  <si>
    <t>Násyp pod základové konštrukcie so zhutnením zo štrkopiesku fr.0-32 mm</t>
  </si>
  <si>
    <t>1189165664</t>
  </si>
  <si>
    <t>274313611.S</t>
  </si>
  <si>
    <t>Betón základových pásov, prostý tr. C 16/20</t>
  </si>
  <si>
    <t>-2127190421</t>
  </si>
  <si>
    <t>Zvislé a kompletné konštrukcie</t>
  </si>
  <si>
    <t>327215132.S</t>
  </si>
  <si>
    <t>Murivo obkladné z lomového kameňa upraveného s vyškárovanim</t>
  </si>
  <si>
    <t>-1756253364</t>
  </si>
  <si>
    <t>327323127.S</t>
  </si>
  <si>
    <t>Múry a valy z betónu železového tr. C 25/30</t>
  </si>
  <si>
    <t>-1300885126</t>
  </si>
  <si>
    <t>327351211.S</t>
  </si>
  <si>
    <t>Debnenie múrov a valov zvislých aj sklonených, výšky do 20 m zhotovenie</t>
  </si>
  <si>
    <t>-506793629</t>
  </si>
  <si>
    <t>327351221.S</t>
  </si>
  <si>
    <t>Debnenie múrov a valov zvislých aj sklonených, výšky do 20 m odstránenie</t>
  </si>
  <si>
    <t>-343696840</t>
  </si>
  <si>
    <t>327361016.S</t>
  </si>
  <si>
    <t>Výstuž múrov a valov priemeru nad 12 mm, z ocele B500 (10505)</t>
  </si>
  <si>
    <t>-1179811331</t>
  </si>
  <si>
    <t>327501111.S</t>
  </si>
  <si>
    <t>Výplň za oporami a protimrazové kliny so zhutnením z kameniva drveného alebo ťaženého pre múry a valy</t>
  </si>
  <si>
    <t>1600627217</t>
  </si>
  <si>
    <t>452311141</t>
  </si>
  <si>
    <t>Dosky, bloky, sedlá z betónu v otvorenom výkope tr. C 16/20</t>
  </si>
  <si>
    <t>405880600</t>
  </si>
  <si>
    <t>452351101</t>
  </si>
  <si>
    <t>Debnenie v otvorenom výkope dosiek, sedlových lôžok a blokov pod potrubie,stoky a drobné objekty</t>
  </si>
  <si>
    <t>-1434087010</t>
  </si>
  <si>
    <t>561972132.S</t>
  </si>
  <si>
    <t>Recyklácia podkladu za studena na mieste - premiešanie so spojivom, kamenivom hr. 250 mm plochy do 6000 m2</t>
  </si>
  <si>
    <t>615323245</t>
  </si>
  <si>
    <t>111630000100</t>
  </si>
  <si>
    <t>Asfaltová emulzia katiónaktívna VPE</t>
  </si>
  <si>
    <t>436042928</t>
  </si>
  <si>
    <t>583410002500</t>
  </si>
  <si>
    <t>Kamenivo drvené hrubé frakcie 11-22 mm</t>
  </si>
  <si>
    <t>1848975645</t>
  </si>
  <si>
    <t>585910001400</t>
  </si>
  <si>
    <t>Pomaly tuhnúce hydraulické spojivo Dorocem voľne ložené</t>
  </si>
  <si>
    <t>-2015183161</t>
  </si>
  <si>
    <t>567114211.S</t>
  </si>
  <si>
    <t>Podklad z podkladového betónu PB II tr. C 16/20 hr. 100 mm</t>
  </si>
  <si>
    <t>-1190608219</t>
  </si>
  <si>
    <t>569831111</t>
  </si>
  <si>
    <t>Spevnenie krajníc alebo komun. pre peších s rozpr. a zhutnením, štrkodrvinou hr. 100 mm</t>
  </si>
  <si>
    <t>-478686009</t>
  </si>
  <si>
    <t>573111110.S</t>
  </si>
  <si>
    <t>Postrek asfaltový infiltračný s posypom kamenivom z asfaltu cestného v množstve 0,70 kg/m2</t>
  </si>
  <si>
    <t>-1308886789</t>
  </si>
  <si>
    <t>871228111.S</t>
  </si>
  <si>
    <t>Ukladanie drenážneho potrubia do pripravenej ryhy z tvrdého PVC priemeru nad 90 do 150 mm</t>
  </si>
  <si>
    <t>2127059273</t>
  </si>
  <si>
    <t>286110012000.S</t>
  </si>
  <si>
    <t>Rúra kanalizačná PVC-U hrdlová D 160x3,2 mm, dĺ. 1 m</t>
  </si>
  <si>
    <t>1438072927</t>
  </si>
  <si>
    <t>895211131.S</t>
  </si>
  <si>
    <t>Drenážna šachta typová kontrolná z betónových dielcov priemer 800 mm, hĺbka do 1,5 m</t>
  </si>
  <si>
    <t>1953245470</t>
  </si>
  <si>
    <t>895211139.S</t>
  </si>
  <si>
    <t>Príplatok k cene za každých ďalších i začatých 0,5 m hĺbky pre drenážnu šachtu typovú kontrolnú, priemer 800 mm</t>
  </si>
  <si>
    <t>161612270</t>
  </si>
  <si>
    <t>899102111</t>
  </si>
  <si>
    <t>Osadenie poklopu liatinového a oceľového vrátane rámu hmotn. nad 50 do 100 kg</t>
  </si>
  <si>
    <t>1098092512</t>
  </si>
  <si>
    <t>552410002400</t>
  </si>
  <si>
    <t>Poklop liatinový D 400</t>
  </si>
  <si>
    <t>1036784567</t>
  </si>
  <si>
    <t>899623151</t>
  </si>
  <si>
    <t xml:space="preserve">Obetónovanie potrubia alebo muriva stôk betónom  prostým tr. C 16/20 v otvorenom výkope</t>
  </si>
  <si>
    <t>162429361</t>
  </si>
  <si>
    <t>899623181</t>
  </si>
  <si>
    <t>Obetónovanie potrubia alebo muriva stôk betónom prostým tr. C 30/37 v otvorenom výkope</t>
  </si>
  <si>
    <t>-1679460173</t>
  </si>
  <si>
    <t>899643111</t>
  </si>
  <si>
    <t>Debnenie pre obetónovanie potrubia v otvorenom výkope</t>
  </si>
  <si>
    <t>-1479752847</t>
  </si>
  <si>
    <t>911332322.S</t>
  </si>
  <si>
    <t>Osadenie a montáž cestného zvodidla oceľového jednostranného úrovne zachytenia H1 so zabaranením stĺpikov pri vz. 2,0 m</t>
  </si>
  <si>
    <t>1363052287</t>
  </si>
  <si>
    <t>553550000300</t>
  </si>
  <si>
    <t>Zvodidlo cestné, úroveń zachytenia H1, komplet</t>
  </si>
  <si>
    <t>532486026</t>
  </si>
  <si>
    <t>912291111.S</t>
  </si>
  <si>
    <t>Osadenie smerového stĺpika plastového s vykopaním a odhodom výkopku do 3 m</t>
  </si>
  <si>
    <t>663979210</t>
  </si>
  <si>
    <t>404490000400.S</t>
  </si>
  <si>
    <t>Cestný smerový stĺpik CS - 1200 mm, fólia III. triedy</t>
  </si>
  <si>
    <t>-2045555591</t>
  </si>
  <si>
    <t>912293111.S</t>
  </si>
  <si>
    <t>Osadenie a montáž smerového stĺpika z plastických hmôt na cestné zvodidlo</t>
  </si>
  <si>
    <t>1595902461</t>
  </si>
  <si>
    <t>77</t>
  </si>
  <si>
    <t>404490000600.S</t>
  </si>
  <si>
    <t>Zvodidlový stĺpik ZS - 300 mm, s kovovým držiakom, fólia III. triedy, so spojovacím materiálom</t>
  </si>
  <si>
    <t>1214465763</t>
  </si>
  <si>
    <t>78</t>
  </si>
  <si>
    <t>912371111.S</t>
  </si>
  <si>
    <t>Ochranné zariadenia odrazové fólie na stĺpiky</t>
  </si>
  <si>
    <t>318187224</t>
  </si>
  <si>
    <t>79</t>
  </si>
  <si>
    <t>404490000900.S</t>
  </si>
  <si>
    <t>Odrazová fólia na stĺpik, samostatná, biela/oranžová, fólia III. triedy</t>
  </si>
  <si>
    <t>241298930</t>
  </si>
  <si>
    <t>80</t>
  </si>
  <si>
    <t>404490000701.S</t>
  </si>
  <si>
    <t>Štvorček samolepiaci s retroreflexnou fóliou tr.1, 500x500 mm</t>
  </si>
  <si>
    <t>574952964</t>
  </si>
  <si>
    <t>81</t>
  </si>
  <si>
    <t>82</t>
  </si>
  <si>
    <t>450331317</t>
  </si>
  <si>
    <t>83</t>
  </si>
  <si>
    <t>-1197631521</t>
  </si>
  <si>
    <t>84</t>
  </si>
  <si>
    <t>404410011600</t>
  </si>
  <si>
    <t>111 - Výstražná značka A2a (Dvojitá zákruta, prvá vpravo), rozmer 900 mm, fólia RA2, pozinkovaná</t>
  </si>
  <si>
    <t>2097850938</t>
  </si>
  <si>
    <t>85</t>
  </si>
  <si>
    <t>1547901268</t>
  </si>
  <si>
    <t>86</t>
  </si>
  <si>
    <t>404410037300</t>
  </si>
  <si>
    <t>201 - Značka upravujúca prednosť P1 (Daj prednosť v jazde!), rozmer 900 mm, fólia RA2, pozinkovaná</t>
  </si>
  <si>
    <t>913575979</t>
  </si>
  <si>
    <t>87</t>
  </si>
  <si>
    <t>404410059300</t>
  </si>
  <si>
    <t>233 - Zákazová značka B6 (Zákaz vjazdu nákladných automobilov), rozmer 900 mm, fólia RA2, pozinkovaná</t>
  </si>
  <si>
    <t>-108473975</t>
  </si>
  <si>
    <t>88</t>
  </si>
  <si>
    <t>404410065600</t>
  </si>
  <si>
    <t>215 - Zákazová značka B27a (Zákaz odbočovania vpravo), rozmer 900 mm, fólia RA2, pozinkovaná</t>
  </si>
  <si>
    <t>832391857</t>
  </si>
  <si>
    <t>89</t>
  </si>
  <si>
    <t>404410065900</t>
  </si>
  <si>
    <t>215 - Zákazová značka B27b (Zákaz odbočovania vľavo), rozmer 900 mm, fólia RA2, pozinkovaná</t>
  </si>
  <si>
    <t>1304729328</t>
  </si>
  <si>
    <t>90</t>
  </si>
  <si>
    <t>1095164616</t>
  </si>
  <si>
    <t>91</t>
  </si>
  <si>
    <t>404410102400</t>
  </si>
  <si>
    <t>211- Príkazová značka C3 (Prikázaný smer jazdy vľavo), rozmer 900 mm, fólia RA2, pozinkovaná</t>
  </si>
  <si>
    <t>1642250585</t>
  </si>
  <si>
    <t>92</t>
  </si>
  <si>
    <t>1505036594</t>
  </si>
  <si>
    <t>93</t>
  </si>
  <si>
    <t>309934966</t>
  </si>
  <si>
    <t>94</t>
  </si>
  <si>
    <t>-2011830258</t>
  </si>
  <si>
    <t>95</t>
  </si>
  <si>
    <t>404410129800</t>
  </si>
  <si>
    <t>275 - Informatívna prevádzková značka IP24a (Zóna s dopravným obmedzením), rozmer 750x1000 mm, fólia RA2, pozinkovaná</t>
  </si>
  <si>
    <t>1513324670</t>
  </si>
  <si>
    <t>96</t>
  </si>
  <si>
    <t>404410130000</t>
  </si>
  <si>
    <t>276 - Informatívna prevádzková značka IP24b (Koniec zóny s dopravným obmedzením), rozmer 750x1000 mm, fólia RA2, pozinkovaná</t>
  </si>
  <si>
    <t>-430815372</t>
  </si>
  <si>
    <t>97</t>
  </si>
  <si>
    <t>1373524408</t>
  </si>
  <si>
    <t>98</t>
  </si>
  <si>
    <t>404410166100</t>
  </si>
  <si>
    <t>368 - Informatívna smerová značka IS23a (Smerová tabuľa ku kultúrnemu alebo turistickému centru), rozmer 1500x500 mm, Zn plech so založeným Al okrajovým profilom I. trieda, EG, 7 rokov</t>
  </si>
  <si>
    <t>1168210749</t>
  </si>
  <si>
    <t>404410167600</t>
  </si>
  <si>
    <t>355 - Informatívna smerová značka IS32a (Kilometrovník), rozmer 600x300 mm, Zn plech so založeným Al okrajovým profilom I. trieda, EG, 7 rokov</t>
  </si>
  <si>
    <t>-1467043265</t>
  </si>
  <si>
    <t>100</t>
  </si>
  <si>
    <t>404410169300</t>
  </si>
  <si>
    <t>305 - Informatívna smerová značka IS36a (Obec), rozmer 1000x500 mm, Zn plech so založeným Al okrajovým profilom I. trieda, EG, 7 rokov</t>
  </si>
  <si>
    <t>-1110185928</t>
  </si>
  <si>
    <t>101</t>
  </si>
  <si>
    <t>404410169400</t>
  </si>
  <si>
    <t>306 - Informatívna smerová značka IS36b (Koniec obce), rozmer 1000x500 mm, Zn plech so založeným Al okrajovým profilom I. trieda, EG, 7 rokov</t>
  </si>
  <si>
    <t>1589210618</t>
  </si>
  <si>
    <t>102</t>
  </si>
  <si>
    <t>404410194900</t>
  </si>
  <si>
    <t>502 - Dodatková tabuľka E4 (Dĺžka úseku alebo platnosti), rozmer 500x150 mm, Zn plech so zahnutým lisovaným okrajom I. trieda, EG, 7 rokov</t>
  </si>
  <si>
    <t>-2014317153</t>
  </si>
  <si>
    <t>103</t>
  </si>
  <si>
    <t>404410197400</t>
  </si>
  <si>
    <t>505 - Dodatková tabuľka E12 (Dodatková tabuľa s textom), rozmer 500x500 mm, Zn plech so zahnutým lisovaným okrajom I. trieda, EG, 7 rokov</t>
  </si>
  <si>
    <t>1130612410</t>
  </si>
  <si>
    <t>104</t>
  </si>
  <si>
    <t>404410195500</t>
  </si>
  <si>
    <t>508 - Dodatková tabuľka E6 (Celková hmotnosť), rozmer 500x150 mm, Zn plech so zahnutým lisovaným okrajom I. trieda, EG, 7 rokov</t>
  </si>
  <si>
    <t>1047922500</t>
  </si>
  <si>
    <t>105</t>
  </si>
  <si>
    <t>-847503681</t>
  </si>
  <si>
    <t>106</t>
  </si>
  <si>
    <t>1983271760</t>
  </si>
  <si>
    <t>107</t>
  </si>
  <si>
    <t>404490008403.S</t>
  </si>
  <si>
    <t>Stĺpik Zn, d 60 mm/2,0 m, pre dopravné značky</t>
  </si>
  <si>
    <t>-943604740</t>
  </si>
  <si>
    <t>108</t>
  </si>
  <si>
    <t>-821991407</t>
  </si>
  <si>
    <t>109</t>
  </si>
  <si>
    <t>-877509741</t>
  </si>
  <si>
    <t>110</t>
  </si>
  <si>
    <t>111</t>
  </si>
  <si>
    <t>915712312.S</t>
  </si>
  <si>
    <t>Vodorovné dopravné značenie striekaným plastom deliacich čiar súvislých šírky 125 mm biela retroreflexná</t>
  </si>
  <si>
    <t>-451179123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</si>
  <si>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</si>
  <si>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</si>
  <si>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</si>
  <si>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</si>
  <si>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</si>
  <si>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</si>
  <si>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</si>
  <si>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</si>
  <si>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</si>
  <si>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916561210</t>
  </si>
  <si>
    <t>Osadenie priekopovej žľabovky, do lôžka zo suchého betónu tr. C 12/15 s bočnou oporou</t>
  </si>
  <si>
    <t>1651280194</t>
  </si>
  <si>
    <t>121</t>
  </si>
  <si>
    <t>592270001800</t>
  </si>
  <si>
    <t>Tvárnica priekopováTBM 1-60, lxšxv 620x300x154,5(75) mm</t>
  </si>
  <si>
    <t>-1819957899</t>
  </si>
  <si>
    <t>122</t>
  </si>
  <si>
    <t>123</t>
  </si>
  <si>
    <t>124</t>
  </si>
  <si>
    <t>125</t>
  </si>
  <si>
    <t>126</t>
  </si>
  <si>
    <t>127</t>
  </si>
  <si>
    <t>935112113</t>
  </si>
  <si>
    <t>Osad. priekop. žľabu do lôžka hr. 100 mm z betónu C 16/20, z betón. dosiek akejkoľ. veľk.</t>
  </si>
  <si>
    <t>-744081356</t>
  </si>
  <si>
    <t>128</t>
  </si>
  <si>
    <t>592270000501</t>
  </si>
  <si>
    <t>Tvárnica priekopová a melioračná, doska obkladová betónová TBM, rozmer 500x250x80 mm</t>
  </si>
  <si>
    <t>-849789117</t>
  </si>
  <si>
    <t>129</t>
  </si>
  <si>
    <t>935111912.S</t>
  </si>
  <si>
    <t>Príplatok za každých ďalších aj začatých 10 mm hr. lôžka nad 100 mm,pri šírke nad 500 mm</t>
  </si>
  <si>
    <t>-1922327972</t>
  </si>
  <si>
    <t>130</t>
  </si>
  <si>
    <t>935112212.S</t>
  </si>
  <si>
    <t>Osadenie priekop. žľabu z betón. priekopových tvárnic šírky 500- 800 mm do betónu C 16/20</t>
  </si>
  <si>
    <t>126231447</t>
  </si>
  <si>
    <t>131</t>
  </si>
  <si>
    <t>2100977473</t>
  </si>
  <si>
    <t>132</t>
  </si>
  <si>
    <t>-1733035781</t>
  </si>
  <si>
    <t>133</t>
  </si>
  <si>
    <t>134</t>
  </si>
  <si>
    <t>938909611.S</t>
  </si>
  <si>
    <t xml:space="preserve">Odstránenie nánosu na krajniciach priem. hr. nad 50 do 100 mm,  -0,12600t</t>
  </si>
  <si>
    <t>1504592605</t>
  </si>
  <si>
    <t>135</t>
  </si>
  <si>
    <t>966005311.S</t>
  </si>
  <si>
    <t xml:space="preserve">Rozobranie cestného zábradlia a zvodidiel s jednou pásnicou,  -0,04200t</t>
  </si>
  <si>
    <t>1801343631</t>
  </si>
  <si>
    <t>136</t>
  </si>
  <si>
    <t>137</t>
  </si>
  <si>
    <t>138</t>
  </si>
  <si>
    <t>139</t>
  </si>
  <si>
    <t>140</t>
  </si>
  <si>
    <t>141</t>
  </si>
  <si>
    <t>142</t>
  </si>
  <si>
    <t>143</t>
  </si>
  <si>
    <t>979089212.S</t>
  </si>
  <si>
    <t>Poplatok za skladovanie - bitúmenové zmesi, uholný decht, dechtové výrobky (17 03 ), ostatné</t>
  </si>
  <si>
    <t>-373484723</t>
  </si>
  <si>
    <t>144</t>
  </si>
  <si>
    <t>PSV</t>
  </si>
  <si>
    <t>Práce a dodávky PSV</t>
  </si>
  <si>
    <t>711</t>
  </si>
  <si>
    <t>Izolácie proti vode a vlhkosti</t>
  </si>
  <si>
    <t>145</t>
  </si>
  <si>
    <t>711112001.S</t>
  </si>
  <si>
    <t xml:space="preserve">Zhotovenie  izolácie proti zemnej vlhkosti zvislá penetračným náterom za studena</t>
  </si>
  <si>
    <t>1533572662</t>
  </si>
  <si>
    <t>146</t>
  </si>
  <si>
    <t>246170000900</t>
  </si>
  <si>
    <t>Lak asfaltový ALP-PENETRAL SN v sudoch</t>
  </si>
  <si>
    <t>-225568705</t>
  </si>
  <si>
    <t>147</t>
  </si>
  <si>
    <t>711122131.S</t>
  </si>
  <si>
    <t xml:space="preserve">Zhotovenie  izolácie proti zemnej vlhkosti zvislá asfaltovým náterom za tepla</t>
  </si>
  <si>
    <t>-2034338121</t>
  </si>
  <si>
    <t>148</t>
  </si>
  <si>
    <t>111610000700</t>
  </si>
  <si>
    <t xml:space="preserve">Asfalt izolačný AOSI 85/25/B2 </t>
  </si>
  <si>
    <t>-153397105</t>
  </si>
  <si>
    <t>101-006 - Rekonštrukcia priepustov</t>
  </si>
  <si>
    <t>Úroveň 3:</t>
  </si>
  <si>
    <t>01061 - Priepust č.1 v km 1,635 - P18858</t>
  </si>
  <si>
    <t xml:space="preserve">    3 - Zvislé a kompletné konštrukcie </t>
  </si>
  <si>
    <t xml:space="preserve">    6 - Úpravy povrchov, podlahy, osadenie</t>
  </si>
  <si>
    <t>111201101.S</t>
  </si>
  <si>
    <t>Odstránenie krovín a stromov s koreňom s priemerom kmeňa do 100 mm, do 1000 m2</t>
  </si>
  <si>
    <t>-628623996</t>
  </si>
  <si>
    <t>132201101.S</t>
  </si>
  <si>
    <t>Výkop ryhy do šírky 600 mm v horn.3 do 100 m3</t>
  </si>
  <si>
    <t>1615780659</t>
  </si>
  <si>
    <t>1226680566</t>
  </si>
  <si>
    <t>1799225911</t>
  </si>
  <si>
    <t>23227804</t>
  </si>
  <si>
    <t>162501102.S</t>
  </si>
  <si>
    <t>Vodorovné premiestnenie výkopku po spevnenej ceste z horniny tr.1-4, do 100 m3 na vzdialenosť do 3000 m</t>
  </si>
  <si>
    <t>-290554401</t>
  </si>
  <si>
    <t>162501105.S</t>
  </si>
  <si>
    <t>Vodorovné premiestnenie výkopku po spevnenej ceste z horniny tr.1-4, do 100 m3, príplatok k cene za každých ďalšich a začatých 1000 m</t>
  </si>
  <si>
    <t>-2088333301</t>
  </si>
  <si>
    <t>171201201.S</t>
  </si>
  <si>
    <t>Uloženie sypaniny na skládky do 100 m3</t>
  </si>
  <si>
    <t>656593902</t>
  </si>
  <si>
    <t>171209002.S</t>
  </si>
  <si>
    <t>-1718877430</t>
  </si>
  <si>
    <t>174101001</t>
  </si>
  <si>
    <t>-514216636</t>
  </si>
  <si>
    <t xml:space="preserve">Zvislé a kompletné konštrukcie </t>
  </si>
  <si>
    <t>317321119.S</t>
  </si>
  <si>
    <t>Mostové rímsy z betónu železového triedy C 35/45</t>
  </si>
  <si>
    <t>1743337903</t>
  </si>
  <si>
    <t>317353121.S</t>
  </si>
  <si>
    <t>Debnenie mostných ríms všetkých tvarov - zhotovenie</t>
  </si>
  <si>
    <t>-1286109930</t>
  </si>
  <si>
    <t>317353221.S</t>
  </si>
  <si>
    <t>Debnenie mostových ríms všetkých tvarov - odstránenie</t>
  </si>
  <si>
    <t>787452880</t>
  </si>
  <si>
    <t>317361216.S</t>
  </si>
  <si>
    <t>Výstuž mostných ríms z betonárskej ocele B500 (10505)</t>
  </si>
  <si>
    <t>-1785105530</t>
  </si>
  <si>
    <t>553100010</t>
  </si>
  <si>
    <t xml:space="preserve">Kotevný materiál   rímsy</t>
  </si>
  <si>
    <t>kg</t>
  </si>
  <si>
    <t>-916992318</t>
  </si>
  <si>
    <t>334313118.S</t>
  </si>
  <si>
    <t>Mostné opory z betónu prostého tr. C 30/37</t>
  </si>
  <si>
    <t>-444218789</t>
  </si>
  <si>
    <t>334351112.S</t>
  </si>
  <si>
    <t>Debnenie mostných konštrukcií-opôr výšky do 20 m, zhotovenie</t>
  </si>
  <si>
    <t>1169835994</t>
  </si>
  <si>
    <t>334351212.S</t>
  </si>
  <si>
    <t>Debnenie mostných konštrukcií-opôr výšky do 20 m, odstránenie</t>
  </si>
  <si>
    <t>250145389</t>
  </si>
  <si>
    <t>451311711.S</t>
  </si>
  <si>
    <t>Podklad pod dlažbu z prostého betónu vodostavebného C 25/30 vo vrstve hr. do 100 mm</t>
  </si>
  <si>
    <t>-800947030</t>
  </si>
  <si>
    <t>451541111</t>
  </si>
  <si>
    <t>Lôžko pod potrubie, stoky a drobné objekty, v otvorenom výkope zo štrkodrvy 0-32 mm</t>
  </si>
  <si>
    <t>268063310</t>
  </si>
  <si>
    <t>451571222.S</t>
  </si>
  <si>
    <t>Podklad pre dlažbu zo štrkopiesku, hr. nad 100 do 150 mm</t>
  </si>
  <si>
    <t>-1538370729</t>
  </si>
  <si>
    <t>-1838397622</t>
  </si>
  <si>
    <t>452318510.S</t>
  </si>
  <si>
    <t>Zaisťovací prah z betónu prostého vodostavebného melioračných kanálov s pätkami alebo bez pätiek</t>
  </si>
  <si>
    <t>235408928</t>
  </si>
  <si>
    <t>452471101.S</t>
  </si>
  <si>
    <t>Podkladová vrstva z modifikovanej malty cementovej - prvá vrstva hr. do 10 mm</t>
  </si>
  <si>
    <t>-1044983587</t>
  </si>
  <si>
    <t>465511511.S</t>
  </si>
  <si>
    <t>Dlažba kladená do malty s vyplnením škár maltou MC 10 a s vyškárovaním maltou MCS do 20 m2, hr. 200 mm</t>
  </si>
  <si>
    <t>2021419640</t>
  </si>
  <si>
    <t>Úpravy povrchov, podlahy, osadenie</t>
  </si>
  <si>
    <t>622661221.S</t>
  </si>
  <si>
    <t>Náter betónu mosta epoxidový disperzný 2x ochranný nepružný OS-B</t>
  </si>
  <si>
    <t>-253007410</t>
  </si>
  <si>
    <t>622661327</t>
  </si>
  <si>
    <t xml:space="preserve">Náter betónu  kotevno - adhézny</t>
  </si>
  <si>
    <t>751291848</t>
  </si>
  <si>
    <t>627471152.S</t>
  </si>
  <si>
    <t>Reprofilácia stien sanačnou maltou, 1 vrstva hr. 20 mm</t>
  </si>
  <si>
    <t>-627638216</t>
  </si>
  <si>
    <t>899203111</t>
  </si>
  <si>
    <t>Osadenie liatinovej mreže vrátane rámu a koša na bahno hmotnosti jednotlivo nad 100 do 150 kg</t>
  </si>
  <si>
    <t>-1262323378</t>
  </si>
  <si>
    <t>552425100301</t>
  </si>
  <si>
    <t>Mreža ocelová, s rámom s povrchovou úpravou</t>
  </si>
  <si>
    <t>1273990203</t>
  </si>
  <si>
    <t>899501111</t>
  </si>
  <si>
    <t>Stúpadlo do šachty liatinové vidlicové osadené pri murovaní a betónovaní</t>
  </si>
  <si>
    <t>902615459</t>
  </si>
  <si>
    <t>914112111.S</t>
  </si>
  <si>
    <t>Tabuľka s označením evidenčného čísla mostu</t>
  </si>
  <si>
    <t>419553985</t>
  </si>
  <si>
    <t>919413116</t>
  </si>
  <si>
    <t>Vtoková nádržka z betónu prostého tr. C 30/37 priepustu z rúr do DN 800</t>
  </si>
  <si>
    <t>-140806086</t>
  </si>
  <si>
    <t>919514112.S</t>
  </si>
  <si>
    <t>Zhotovenie priepustu z rúr železobetónových DN 600</t>
  </si>
  <si>
    <t>-1918855115</t>
  </si>
  <si>
    <t>592210000800.S</t>
  </si>
  <si>
    <t>Rúra železobetónová pre dažďové odpadné vody TZP 4-60, DN 600, dĺ. 1000 mm, zosilená</t>
  </si>
  <si>
    <t>-371442103</t>
  </si>
  <si>
    <t>938902071.S</t>
  </si>
  <si>
    <t>Očistenie povrchu betónových konštrukcií tlakovou vodou</t>
  </si>
  <si>
    <t>-58843246</t>
  </si>
  <si>
    <t>938909404.S</t>
  </si>
  <si>
    <t>Čistenie priekop spevnených ručne pri šírke dna nad 400 mm o objeme nánosu do 0,15 m3/m, -0,09730 t</t>
  </si>
  <si>
    <t>1212981643</t>
  </si>
  <si>
    <t>938909712.S</t>
  </si>
  <si>
    <t>Čistenie priepustov ručne priemeru nad 0,5 do 1,0 m, hrúbka nánosu do 25%, -0,05711 t</t>
  </si>
  <si>
    <t>-1585970775</t>
  </si>
  <si>
    <t>959941151</t>
  </si>
  <si>
    <t>Chemická kotva s kotevným svorníkom tesnená chemickou ampulkou do betónu, ŽB, kameňa, s vyvŕtaním otvoru M24/15/260 mm</t>
  </si>
  <si>
    <t>1864811885</t>
  </si>
  <si>
    <t>961051111.S</t>
  </si>
  <si>
    <t xml:space="preserve">Búranie mostných základov, muriva a pilierov alebo nosných konštrukcií zo železobetónu,  -2,40000t</t>
  </si>
  <si>
    <t>-2056728244</t>
  </si>
  <si>
    <t>979082113</t>
  </si>
  <si>
    <t>Vodorovná doprava sutiny, so zložením a hrubým urovnaním, na vzdialenosť do 1000 m</t>
  </si>
  <si>
    <t>1732758697</t>
  </si>
  <si>
    <t>979082119</t>
  </si>
  <si>
    <t>Príplatok k cene za každých ďalších i začatých 1000 m nad 1000 m pre vodorovnú dopravu sutiny</t>
  </si>
  <si>
    <t>-1205021497</t>
  </si>
  <si>
    <t>1727708955</t>
  </si>
  <si>
    <t>-935004462</t>
  </si>
  <si>
    <t>-744191340</t>
  </si>
  <si>
    <t>-887276941</t>
  </si>
  <si>
    <t>711511201.S</t>
  </si>
  <si>
    <t xml:space="preserve">Zhotovenie  izolácie potrubí, stôk a šachiet za studena asfaltovým lakom penetračným</t>
  </si>
  <si>
    <t>-740761779</t>
  </si>
  <si>
    <t>246170000900.S</t>
  </si>
  <si>
    <t>Lak asfaltový penetračný</t>
  </si>
  <si>
    <t>-1953964690</t>
  </si>
  <si>
    <t>711521141.S</t>
  </si>
  <si>
    <t xml:space="preserve">Zhotovenie  izolácie potrubí, stôk a šachiet za tepla asfaltovým náterom</t>
  </si>
  <si>
    <t>-249639903</t>
  </si>
  <si>
    <t>111610000700.S</t>
  </si>
  <si>
    <t>Asfalt izolačný v bubnoch</t>
  </si>
  <si>
    <t>-1121838077</t>
  </si>
  <si>
    <t>998711101.S</t>
  </si>
  <si>
    <t>Presun hmôt pre izoláciu proti vode v objektoch výšky do 6 m</t>
  </si>
  <si>
    <t>-1350937032</t>
  </si>
  <si>
    <t>01062 - Priepust č.2 v km 1,763 - P18859</t>
  </si>
  <si>
    <t>348171111</t>
  </si>
  <si>
    <t>Osadenie zábradlia oceľového na moste vrátane spojenia dielcov hmotnosti do 100 kg/m</t>
  </si>
  <si>
    <t>-2124294030</t>
  </si>
  <si>
    <t>5534660001</t>
  </si>
  <si>
    <t>Zábradlie oceľové trojmadlové vč. povrchovej úpravy</t>
  </si>
  <si>
    <t>1735460119</t>
  </si>
  <si>
    <t>5531000001</t>
  </si>
  <si>
    <t xml:space="preserve">Kotevný materiál  zabradlia</t>
  </si>
  <si>
    <t>1154736872</t>
  </si>
  <si>
    <t>-2060336516</t>
  </si>
  <si>
    <t>704108421</t>
  </si>
  <si>
    <t>915912211.S</t>
  </si>
  <si>
    <t>Montáž dopravnej smerovej dosky základnej Z4</t>
  </si>
  <si>
    <t>1150812241</t>
  </si>
  <si>
    <t>404450006000</t>
  </si>
  <si>
    <t>Zariadenie dopravné Z4a (Smerovacia doska), rozmer 330x1100 mm, obojstranná, plastová</t>
  </si>
  <si>
    <t>-644708931</t>
  </si>
  <si>
    <t>959941122.S</t>
  </si>
  <si>
    <t>Chemická kotva s kotevným svorníkom tesnená chemickou ampulkou do betónu, ŽB, kameňa, s vyvŕtaním otvoru M12/35/160 mm</t>
  </si>
  <si>
    <t>-1969150383</t>
  </si>
  <si>
    <t>01063 - Priepust č.3 v km 1,853 - P18860</t>
  </si>
  <si>
    <t>01064 - Priepust č.4 v km 2,012 - P18861</t>
  </si>
  <si>
    <t>919411131</t>
  </si>
  <si>
    <t>Čelo priepustu z betónu prostého z rúr DN 600 až DN 800 mm</t>
  </si>
  <si>
    <t>2017490831</t>
  </si>
  <si>
    <t>01065 - Priepust č.5 v km 2,109 - P18862</t>
  </si>
  <si>
    <t>-1974082907</t>
  </si>
  <si>
    <t>1649945893</t>
  </si>
  <si>
    <t>-2079424015</t>
  </si>
  <si>
    <t>-1639212357</t>
  </si>
  <si>
    <t>101-10 - 101-10 Úprava priechodov pre chodcov v k.ú. Banská Bystrica</t>
  </si>
  <si>
    <t>113107241.S</t>
  </si>
  <si>
    <t xml:space="preserve">Odstránenie krytu v ploche nad 200 m2 asfaltového, hr. vrstvy do 50 mm,  -0,09800t</t>
  </si>
  <si>
    <t>-927590177</t>
  </si>
  <si>
    <t>113208111.S</t>
  </si>
  <si>
    <t xml:space="preserve">Vytrhanie obrúb betonových, s vybúraním lôžka, záhonových,  -0,04000t</t>
  </si>
  <si>
    <t>855572209</t>
  </si>
  <si>
    <t>113307222.S</t>
  </si>
  <si>
    <t xml:space="preserve">Odstránenie podkladu v ploche nad 200 m2 z kameniva hrubého drveného, hr.100 do 200 mm,  -0,23500t</t>
  </si>
  <si>
    <t>964942678</t>
  </si>
  <si>
    <t>113307231.S</t>
  </si>
  <si>
    <t xml:space="preserve">Odstránenie podkladu v ploche nad 200 m2 z betónu prostého, hr. vrstvy do 150 mm,  -0,22500t</t>
  </si>
  <si>
    <t>-1285595927</t>
  </si>
  <si>
    <t>121101111.S</t>
  </si>
  <si>
    <t>Odstránenie ornice s vodor. premiestn. na hromady, so zložením na vzdialenosť do 100 m a do 100m3</t>
  </si>
  <si>
    <t>1363434910</t>
  </si>
  <si>
    <t>122201101.S</t>
  </si>
  <si>
    <t>Odkopávka a prekopávka nezapažená v hornine 3, do 100 m3</t>
  </si>
  <si>
    <t>395443482</t>
  </si>
  <si>
    <t>122201109.S</t>
  </si>
  <si>
    <t>Odkopávky a prekopávky nezapažené. Príplatok k cenám za lepivosť horniny 3</t>
  </si>
  <si>
    <t>1527219900</t>
  </si>
  <si>
    <t>991624807</t>
  </si>
  <si>
    <t>-229740267</t>
  </si>
  <si>
    <t>171101121.S</t>
  </si>
  <si>
    <t xml:space="preserve">Uloženie sypaniny do násypu  nesúdržných kamenistých hornín</t>
  </si>
  <si>
    <t>-676484273</t>
  </si>
  <si>
    <t>583410004400.S</t>
  </si>
  <si>
    <t>Štrkodrva frakcia 0-63 mm</t>
  </si>
  <si>
    <t>-867379577</t>
  </si>
  <si>
    <t>30460473</t>
  </si>
  <si>
    <t>-997462902</t>
  </si>
  <si>
    <t>890583942</t>
  </si>
  <si>
    <t>180401211.S</t>
  </si>
  <si>
    <t>Založenie trávnika lúčneho výsevom v rovine alebo na svahu do 1:5</t>
  </si>
  <si>
    <t>-927378909</t>
  </si>
  <si>
    <t>005720001300.S</t>
  </si>
  <si>
    <t>Osivá tráv - trávové semeno</t>
  </si>
  <si>
    <t>-42285518</t>
  </si>
  <si>
    <t>1992233026</t>
  </si>
  <si>
    <t>181301102.S</t>
  </si>
  <si>
    <t>Rozprestretie ornice v rovine, plocha do 500 m2, hr.do 150 mm</t>
  </si>
  <si>
    <t>-128081140</t>
  </si>
  <si>
    <t>564851111.S</t>
  </si>
  <si>
    <t>Podklad zo štrkodrviny s rozprestretím a zhutnením, po zhutnení hr. 150 mm</t>
  </si>
  <si>
    <t>-1644635434</t>
  </si>
  <si>
    <t>564911210.S</t>
  </si>
  <si>
    <t>Podklad alebo podsyp z asfaltového recyklátu s rozprestretím, vlhčením a zhutnením, po zhutnení hr. 40 mm</t>
  </si>
  <si>
    <t>-595923687</t>
  </si>
  <si>
    <t>564931211.S</t>
  </si>
  <si>
    <t>Podklad alebo podsyp z asfaltového recyklátu s rozprestretím, vlhčením a zhutnením, po zhutnení hr. 100 mm</t>
  </si>
  <si>
    <t>-660830773</t>
  </si>
  <si>
    <t>567114111.S</t>
  </si>
  <si>
    <t>Podklad z podkladového betónu PB I tr. C 20/25 hr. 100 mm</t>
  </si>
  <si>
    <t>-605119759</t>
  </si>
  <si>
    <t>573131100.S</t>
  </si>
  <si>
    <t>Postrek asfaltový infiltračný s posypom kamenivom z cestnej emulzie v množstve 0,70 kg/m2</t>
  </si>
  <si>
    <t>397569880</t>
  </si>
  <si>
    <t>577144231.S</t>
  </si>
  <si>
    <t>Asfaltový betón vrstva obrusná AC 11 O v pruhu š. do 3 m z nemodifik. asfaltu tr. II, po zhutnení hr. 50 mm</t>
  </si>
  <si>
    <t>1583670666</t>
  </si>
  <si>
    <t>596911143.S</t>
  </si>
  <si>
    <t>Kladenie betónovej zámkovej dlažby komunikácií pre peších hr. 60 mm pre peších nad 100 do 300 m2 so zriadením lôžka z kameniva hr. 30 mm</t>
  </si>
  <si>
    <t>-830553704</t>
  </si>
  <si>
    <t>592460010600</t>
  </si>
  <si>
    <t>Dlažba betónová zámková, hr.60 mm, sivá</t>
  </si>
  <si>
    <t>-948145284</t>
  </si>
  <si>
    <t>596911331.S</t>
  </si>
  <si>
    <t>Kladenie dlažby pre nevidiacich hr. 60 mm do lôžka z kameniva ťaženého s vyplnením škár</t>
  </si>
  <si>
    <t>1646309328</t>
  </si>
  <si>
    <t>592460006800</t>
  </si>
  <si>
    <t>Dlažba betónová, pre nevidiacich s nopková, rozmer 200x200x60 mm, červená</t>
  </si>
  <si>
    <t>1170449699</t>
  </si>
  <si>
    <t>592460006900</t>
  </si>
  <si>
    <t>Dlažba betónová pre nevidiacich drážková, rozmer 200x200x60 mm, červená</t>
  </si>
  <si>
    <t>1219620207</t>
  </si>
  <si>
    <t>596911391.S</t>
  </si>
  <si>
    <t>Dopiľovanie betónovej zámkovej dlažby hr. do 60 mm</t>
  </si>
  <si>
    <t>553380120</t>
  </si>
  <si>
    <t>-866464081</t>
  </si>
  <si>
    <t>962260799</t>
  </si>
  <si>
    <t>-2038150477</t>
  </si>
  <si>
    <t>916561112.S</t>
  </si>
  <si>
    <t>Osadenie záhonového alebo parkového obrubníka betón., do lôžka z bet. pros. tr. C 16/20 s bočnou oporou</t>
  </si>
  <si>
    <t>1586299485</t>
  </si>
  <si>
    <t>592170001800</t>
  </si>
  <si>
    <t xml:space="preserve">Obrubník  parkový, lxšxv 1000x50x200 mm</t>
  </si>
  <si>
    <t>-1854375091</t>
  </si>
  <si>
    <t>919735112.S</t>
  </si>
  <si>
    <t>Rezanie existujúceho asfaltového krytu alebo podkladu hĺbky nad 50 do 100 mm</t>
  </si>
  <si>
    <t>1577031037</t>
  </si>
  <si>
    <t>911653009</t>
  </si>
  <si>
    <t>411552245</t>
  </si>
  <si>
    <t>-363348297</t>
  </si>
  <si>
    <t>-2009942499</t>
  </si>
  <si>
    <t>2065287963</t>
  </si>
  <si>
    <t>101-20 - 101-20 Osvetlenie priechodov pre chodcov k.ú. Banská Bystrica</t>
  </si>
  <si>
    <t>M - Práce a dodávky M</t>
  </si>
  <si>
    <t xml:space="preserve">    21-M - Elektromontáže</t>
  </si>
  <si>
    <t xml:space="preserve">    46-M - Zemné práce pri extr.mont.prácach</t>
  </si>
  <si>
    <t>131201101.S</t>
  </si>
  <si>
    <t>Výkop nezapaženej jamy v hornine 3, do 100 m3</t>
  </si>
  <si>
    <t>351410108</t>
  </si>
  <si>
    <t>131201109.S</t>
  </si>
  <si>
    <t>Hĺbenie nezapažených jám a zárezov. Príplatok za lepivosť horniny 3</t>
  </si>
  <si>
    <t>-90640901</t>
  </si>
  <si>
    <t>141721113.S</t>
  </si>
  <si>
    <t>Riadené horizont. vŕtanie v hornine tr.1-4 pre pretláč. PE rúr, hĺbky do 6m, vonk. priem.cez 90 do 110mm</t>
  </si>
  <si>
    <t>184583953</t>
  </si>
  <si>
    <t>286130046700</t>
  </si>
  <si>
    <t>Rúra HDPE PE100 D 90x5,4 mm, dĺ. 12 m PN 10 (SDR17) pre tlakový rozvod pitnej vody, PIPELIFE</t>
  </si>
  <si>
    <t>247356128</t>
  </si>
  <si>
    <t>-106390877</t>
  </si>
  <si>
    <t>357112730</t>
  </si>
  <si>
    <t>275313811.S</t>
  </si>
  <si>
    <t>Betón základových pätiek, prostý tr. C 30/37</t>
  </si>
  <si>
    <t>-1307183939</t>
  </si>
  <si>
    <t>275351217.S</t>
  </si>
  <si>
    <t>Debnenie stien základových pätiek, zhotovenie-tradičné</t>
  </si>
  <si>
    <t>-1755090199</t>
  </si>
  <si>
    <t>275351218.S</t>
  </si>
  <si>
    <t>Debnenie stien základových pätiek, odstránenie-tradičné</t>
  </si>
  <si>
    <t>1043086146</t>
  </si>
  <si>
    <t>949942101.S</t>
  </si>
  <si>
    <t>Hydraulická zdvíhacia plošina vrátane obsluhy inštalovaná na automobilovom podvozku výšky zdvihu do 27 m</t>
  </si>
  <si>
    <t>hod</t>
  </si>
  <si>
    <t>-415996596</t>
  </si>
  <si>
    <t>-33623294</t>
  </si>
  <si>
    <t>Práce a dodávky M</t>
  </si>
  <si>
    <t>21-M</t>
  </si>
  <si>
    <t>Elektromontáže</t>
  </si>
  <si>
    <t>210010124.S</t>
  </si>
  <si>
    <t>Rúrka ochranná z PE, novoduru, do D 80 mm, uložená voľne, vnútorná</t>
  </si>
  <si>
    <t>-959426356</t>
  </si>
  <si>
    <t>345710010000</t>
  </si>
  <si>
    <t>Rúrka ohybná vlnitá pancierová PVC-P, FXPM D 63</t>
  </si>
  <si>
    <t>1908537378</t>
  </si>
  <si>
    <t>210010125.S</t>
  </si>
  <si>
    <t>Rúrka ochranná z PE, novoduru, do D 100 mm uložená voľne, vnútorná</t>
  </si>
  <si>
    <t>-121069884</t>
  </si>
  <si>
    <t>345710005900.S</t>
  </si>
  <si>
    <t>Rúrka ohybná 09090 dvojplášťová korugovaná z HDPE, bezhalogénová, D 90 mm</t>
  </si>
  <si>
    <t>1371227195</t>
  </si>
  <si>
    <t>210050841</t>
  </si>
  <si>
    <t>Číslovanie stožiara farbou</t>
  </si>
  <si>
    <t>KUS</t>
  </si>
  <si>
    <t>-1973909670</t>
  </si>
  <si>
    <t>210201811</t>
  </si>
  <si>
    <t xml:space="preserve">Inteligentné osvetlenie priechodu pre chodcov APL CLASSIC = D + M </t>
  </si>
  <si>
    <t>kpl.</t>
  </si>
  <si>
    <t>-926670398</t>
  </si>
  <si>
    <t>210201813</t>
  </si>
  <si>
    <t xml:space="preserve">Inteligentné osvetlenie priechodu pre chodcov APL CLASSIC 1 stožiar  = D + M </t>
  </si>
  <si>
    <t>589865560</t>
  </si>
  <si>
    <t>210201815</t>
  </si>
  <si>
    <t xml:space="preserve">Inteligentné osvetlenie priechodu pre chodcov APL CLASSIC na jestvujúci stožiar , bez RJ  = D + M </t>
  </si>
  <si>
    <t>1031018930</t>
  </si>
  <si>
    <t>210201862</t>
  </si>
  <si>
    <t>Montáž stožiara oceľového výšky 5 m s prírubou pre uličné svietidlá</t>
  </si>
  <si>
    <t>342219083</t>
  </si>
  <si>
    <t>348370003500</t>
  </si>
  <si>
    <t>Stožiar osvetľovací rúrový s prírubou SB 5/60 P, D=60 mm, výška=5,0 m</t>
  </si>
  <si>
    <t>-383646485</t>
  </si>
  <si>
    <t>348370004500</t>
  </si>
  <si>
    <t>Rošt základový ZR pre stožiar výšky 3-5 m</t>
  </si>
  <si>
    <t>1215071644</t>
  </si>
  <si>
    <t>210204103</t>
  </si>
  <si>
    <t>Výložník oceľový jednoramenný - do hmotn. 35 kg</t>
  </si>
  <si>
    <t>829856797</t>
  </si>
  <si>
    <t>3167700030001</t>
  </si>
  <si>
    <t>Výložník UDOBJ 1 - 500</t>
  </si>
  <si>
    <t>-940301420</t>
  </si>
  <si>
    <t>210220001.S</t>
  </si>
  <si>
    <t>Uzemňovacie vedenie na povrchu FeZn drôt zvodový Ø 8-10</t>
  </si>
  <si>
    <t>2143514779</t>
  </si>
  <si>
    <t>354410054800.S</t>
  </si>
  <si>
    <t>Drôt bleskozvodový FeZn, d 10 mm</t>
  </si>
  <si>
    <t>1134233403</t>
  </si>
  <si>
    <t>210220010.S</t>
  </si>
  <si>
    <t>Náter zemniaceho pásku do 120 mm2 (1x náter vrátane svoriek a vyznač. žlt. pruhov)</t>
  </si>
  <si>
    <t>623710397</t>
  </si>
  <si>
    <t>246220004900.S</t>
  </si>
  <si>
    <t>Email syntetický vonkajší S 2013</t>
  </si>
  <si>
    <t>-1654223331</t>
  </si>
  <si>
    <t>246420001200.S</t>
  </si>
  <si>
    <t>Riedidlo S-6006 do syntetických a olejových látok</t>
  </si>
  <si>
    <t>1498453234</t>
  </si>
  <si>
    <t>210220020.S</t>
  </si>
  <si>
    <t>Uzemňovacie vedenie v zemi FeZn vrátane izolácie spojov</t>
  </si>
  <si>
    <t>482440185</t>
  </si>
  <si>
    <t>354410058800.S</t>
  </si>
  <si>
    <t>Pásovina uzemňovacia FeZn 30 x 4 mm</t>
  </si>
  <si>
    <t>534864314</t>
  </si>
  <si>
    <t>210220240.S</t>
  </si>
  <si>
    <t xml:space="preserve">Svorka FeZn k uzemňovacej tyči  SJ</t>
  </si>
  <si>
    <t>-1870958312</t>
  </si>
  <si>
    <t>354410001500.S</t>
  </si>
  <si>
    <t>Svorka FeZn k uzemňovacej tyči označenie SJ 01</t>
  </si>
  <si>
    <t>-909618423</t>
  </si>
  <si>
    <t>210220245.S</t>
  </si>
  <si>
    <t>Svorka FeZn pripojovacia SP</t>
  </si>
  <si>
    <t>-794274983</t>
  </si>
  <si>
    <t>354410004000.S</t>
  </si>
  <si>
    <t>Svorka FeZn pripájaca označenie SP 1</t>
  </si>
  <si>
    <t>1044271414</t>
  </si>
  <si>
    <t>210220247.S</t>
  </si>
  <si>
    <t>Svorka FeZn skúšobná SZ</t>
  </si>
  <si>
    <t>-1128962337</t>
  </si>
  <si>
    <t>354410004300.S</t>
  </si>
  <si>
    <t>Svorka FeZn skúšobná označenie SZ</t>
  </si>
  <si>
    <t>1952631877</t>
  </si>
  <si>
    <t>210220252.S</t>
  </si>
  <si>
    <t>Svorka FeZn odbočovacia spojovacia SR01-02</t>
  </si>
  <si>
    <t>-1920095786</t>
  </si>
  <si>
    <t>354410000400.S</t>
  </si>
  <si>
    <t>Svorka FeZn odbočovacia spojovacia označenie SR 01</t>
  </si>
  <si>
    <t>-786813214</t>
  </si>
  <si>
    <t>210220253.S</t>
  </si>
  <si>
    <t>Svorka FeZn uzemňovacia SR03</t>
  </si>
  <si>
    <t>-1720104070</t>
  </si>
  <si>
    <t>354410000900.S</t>
  </si>
  <si>
    <t>Svorka FeZn uzemňovacia označenie SR 03 A</t>
  </si>
  <si>
    <t>1307685660</t>
  </si>
  <si>
    <t>210220270.S</t>
  </si>
  <si>
    <t>Uzemňovacia doska FeZn ZD</t>
  </si>
  <si>
    <t>719706526</t>
  </si>
  <si>
    <t>354410055200.S</t>
  </si>
  <si>
    <t>Doska uzemňovacia FeZn s privarenou páskou označenie ZD 01 s páskou</t>
  </si>
  <si>
    <t>-378456719</t>
  </si>
  <si>
    <t>210800147.S</t>
  </si>
  <si>
    <t>Kábel medený uložený pevne CYKY 450/750 V 3x2,5</t>
  </si>
  <si>
    <t>1835503812</t>
  </si>
  <si>
    <t>341110000800.S</t>
  </si>
  <si>
    <t>Kábel medený CYKY 3x2,5 mm2</t>
  </si>
  <si>
    <t>-197079254</t>
  </si>
  <si>
    <t>210802410.S</t>
  </si>
  <si>
    <t xml:space="preserve">Kábel medený uložený voľne H07RN-F (CGSG) 450/750 V  2x2,5</t>
  </si>
  <si>
    <t>-1674562735</t>
  </si>
  <si>
    <t>341310032900.S</t>
  </si>
  <si>
    <t>Kábel medený flexibilný gumený H07RN-F 2x2,5 mm2</t>
  </si>
  <si>
    <t>-2114660366</t>
  </si>
  <si>
    <t>210802424.S</t>
  </si>
  <si>
    <t xml:space="preserve">Kábel medený uložený voľne H07RN-F (CGSG) 450/750 V  4x1,5</t>
  </si>
  <si>
    <t>-2036543136</t>
  </si>
  <si>
    <t>341310034300.S</t>
  </si>
  <si>
    <t>Kábel medený flexibilný gumený H07RN-F 4x1,5 mm2</t>
  </si>
  <si>
    <t>-802555036</t>
  </si>
  <si>
    <t>1295569394</t>
  </si>
  <si>
    <t>-222297030</t>
  </si>
  <si>
    <t>210950201</t>
  </si>
  <si>
    <t>Príplatok na zaťahovanie káblov, váha kábla do 0.75 kg</t>
  </si>
  <si>
    <t>2002691582</t>
  </si>
  <si>
    <t>HZS-001</t>
  </si>
  <si>
    <t>Revízie</t>
  </si>
  <si>
    <t>512</t>
  </si>
  <si>
    <t>-1971187970</t>
  </si>
  <si>
    <t>HZS-002</t>
  </si>
  <si>
    <t>Práca montéra pri odpojení zariadenia od siete</t>
  </si>
  <si>
    <t>151589584</t>
  </si>
  <si>
    <t>HZS-003</t>
  </si>
  <si>
    <t>Práca montéra pri zapojení do siete</t>
  </si>
  <si>
    <t>54906467</t>
  </si>
  <si>
    <t>HZS-004</t>
  </si>
  <si>
    <t>Nešpecifikované práce</t>
  </si>
  <si>
    <t>-1357811815</t>
  </si>
  <si>
    <t>PD</t>
  </si>
  <si>
    <t>Presun dodávok</t>
  </si>
  <si>
    <t>%</t>
  </si>
  <si>
    <t>-1339447937</t>
  </si>
  <si>
    <t>PM</t>
  </si>
  <si>
    <t>Podružný materiál</t>
  </si>
  <si>
    <t>1341454924</t>
  </si>
  <si>
    <t>PPV</t>
  </si>
  <si>
    <t>Podiel pridružených výkonov</t>
  </si>
  <si>
    <t>-1198985337</t>
  </si>
  <si>
    <t>46-M</t>
  </si>
  <si>
    <t>Zemné práce pri extr.mont.prácach</t>
  </si>
  <si>
    <t>460010024</t>
  </si>
  <si>
    <t>Vytýčenie trasy káblového vedenia,v zastavanom priestore</t>
  </si>
  <si>
    <t>KM</t>
  </si>
  <si>
    <t>1649978973</t>
  </si>
  <si>
    <t>2462061900</t>
  </si>
  <si>
    <t xml:space="preserve">Email olejový vonkajší červený  Emolex O 2117</t>
  </si>
  <si>
    <t>1095042050</t>
  </si>
  <si>
    <t>5839500600</t>
  </si>
  <si>
    <t>Značka meračská povrch m 1 I/1</t>
  </si>
  <si>
    <t>kus</t>
  </si>
  <si>
    <t>-1993750953</t>
  </si>
  <si>
    <t>460050602.S</t>
  </si>
  <si>
    <t>Výkop jamy pre stožiar, bet.základ, kotvu, príp. iné zar.,(vč.čerp.vody), ručný ,v zemine tr. 3 - 4</t>
  </si>
  <si>
    <t>1791693602</t>
  </si>
  <si>
    <t>460120061.S</t>
  </si>
  <si>
    <t>Odvoz zeminy vrátane naloženia, rozhodenia a úpravy povrchu.</t>
  </si>
  <si>
    <t>-1226379822</t>
  </si>
  <si>
    <t>460200163.S</t>
  </si>
  <si>
    <t>Hĺbenie káblovej ryhy ručne 35 cm širokej a 80 cm hlbokej, v zemine triedy 3</t>
  </si>
  <si>
    <t>1549744721</t>
  </si>
  <si>
    <t>460300006.S</t>
  </si>
  <si>
    <t>Zhutnenie zeminy po vrstvách pri zahrnutí rýh strojom, vrstva zeminy 20 cm</t>
  </si>
  <si>
    <t>974787761</t>
  </si>
  <si>
    <t>460420022.S</t>
  </si>
  <si>
    <t>Zriadenie, rekonšt. káblového lôžka z piesku bez zakrytia, v ryhe šír. do 65 cm, hrúbky vrstvy 10 cm</t>
  </si>
  <si>
    <t>162607450</t>
  </si>
  <si>
    <t>583110000300.S</t>
  </si>
  <si>
    <t>Drvina vápencová frakcia 0-4 mm</t>
  </si>
  <si>
    <t>1867701566</t>
  </si>
  <si>
    <t>460490012.S</t>
  </si>
  <si>
    <t>Rozvinutie a uloženie výstražnej fólie z PE do ryhy, šírka do 33 cm</t>
  </si>
  <si>
    <t>-2043837732</t>
  </si>
  <si>
    <t>283230008000</t>
  </si>
  <si>
    <t>Výstražná fóla PE, šxhr 300x0,08 mm, dĺ. 250 m, farba červená, HAGARD</t>
  </si>
  <si>
    <t>1683600547</t>
  </si>
  <si>
    <t>460560163.S</t>
  </si>
  <si>
    <t>Ručný zásyp nezap. káblovej ryhy bez zhutn. zeminy, 35 cm širokej, 80 cm hlbokej v zemine tr. 3</t>
  </si>
  <si>
    <t>-210539085</t>
  </si>
  <si>
    <t>583410000800.S</t>
  </si>
  <si>
    <t>Kamenivo drvené drobné frakcia 0-4 mm</t>
  </si>
  <si>
    <t>256</t>
  </si>
  <si>
    <t>1808602407</t>
  </si>
  <si>
    <t>460620013.S</t>
  </si>
  <si>
    <t>Proviz. úprava terénu v zemine tr. 3, aby nerovnosti terénu neboli väčšie ako 2 cm od vodor.hladiny</t>
  </si>
  <si>
    <t>489384030</t>
  </si>
  <si>
    <t>1237266457</t>
  </si>
  <si>
    <t>101-50 - 101-50 Úprava káblov Slovak Telekom k.ú. Banská Bystrica</t>
  </si>
  <si>
    <t xml:space="preserve">    22-M - Montáže oznam. a zabezp. zariadení</t>
  </si>
  <si>
    <t>286130046900</t>
  </si>
  <si>
    <t>Rúra HDPE PE100 D 110x6,6 mm, dĺ. 12 m PN 10 (SDR17) pre tlakový rozvod pitnej vody, PIPELIFE</t>
  </si>
  <si>
    <t>163537603</t>
  </si>
  <si>
    <t>210010094.S</t>
  </si>
  <si>
    <t>Rúrka ohybná elektroinštalačná z HDPE, D 110 uložená voľne</t>
  </si>
  <si>
    <t>1895922157</t>
  </si>
  <si>
    <t>286530130100.S</t>
  </si>
  <si>
    <t>Spojka nasúvacia 02110 pre korudované elektroinštal. rúrky z HDPE, D 110 mm</t>
  </si>
  <si>
    <t>-1457235962</t>
  </si>
  <si>
    <t>345710006000.S</t>
  </si>
  <si>
    <t>Rúrka ohybná 09110 dvojplášťová korugovaná z HDPE, bezhalogénová, D 110 mm</t>
  </si>
  <si>
    <t>1401430339</t>
  </si>
  <si>
    <t>22-M</t>
  </si>
  <si>
    <t>Montáže oznam. a zabezp. zariadení</t>
  </si>
  <si>
    <t>220061161</t>
  </si>
  <si>
    <t>Montáž(voľné uloženie) do lôžka alebo žľabu vrátane uzavretia koncov-TCEKE do 50 XN 0,8 mm</t>
  </si>
  <si>
    <t>-798505999</t>
  </si>
  <si>
    <t>341240011400.S</t>
  </si>
  <si>
    <t>Káble medený telefónny TCEPKPFLE 25xN0,8 mm2</t>
  </si>
  <si>
    <t>2128547974</t>
  </si>
  <si>
    <t>220070136</t>
  </si>
  <si>
    <t>Montáž spojky rov.OTR pre káble bez panciera so žilami 0,6-0,8 mm CU bez čislov.OTR 240 pre 200 žíl</t>
  </si>
  <si>
    <t>1125912587</t>
  </si>
  <si>
    <t>341035247930</t>
  </si>
  <si>
    <t xml:space="preserve">Spojka rovná NITTO JCSA 200    Káblové súbory telekomunikačné</t>
  </si>
  <si>
    <t>795285659</t>
  </si>
  <si>
    <t>220111421</t>
  </si>
  <si>
    <t>Meranie a vyrovnávanie kapacitných nerovnováh, vrátane vypracovania merac.protokolu,kábel do 4 km dĺžky</t>
  </si>
  <si>
    <t>-1074488345</t>
  </si>
  <si>
    <t>220151753</t>
  </si>
  <si>
    <t>Číslovanie spojok a záverov-jednostranné do 40 žíl</t>
  </si>
  <si>
    <t>1803696649</t>
  </si>
  <si>
    <t>220180201</t>
  </si>
  <si>
    <t>Zatiahnutie kábla do tvárnicovej trate vrátane prípravných a záverečných prác, do 2 kg/m</t>
  </si>
  <si>
    <t>90151331</t>
  </si>
  <si>
    <t>M22-PPV</t>
  </si>
  <si>
    <t>-1161448133</t>
  </si>
  <si>
    <t>MV</t>
  </si>
  <si>
    <t>Murárske výpomoci</t>
  </si>
  <si>
    <t>745833863</t>
  </si>
  <si>
    <t>1267428718</t>
  </si>
  <si>
    <t>R-74207306</t>
  </si>
  <si>
    <t>Spracovanie knihy plánov MK</t>
  </si>
  <si>
    <t>km</t>
  </si>
  <si>
    <t>687530271</t>
  </si>
  <si>
    <t>102-00 - 102-00 Cesta II/591, úsek 2.1 a 2.2</t>
  </si>
  <si>
    <t>102-001 - Komunikácia, úsek 2.1</t>
  </si>
  <si>
    <t>113107132.S</t>
  </si>
  <si>
    <t xml:space="preserve">Odstránenie krytu v ploche do 200 m2 z betónu prostého, hr. vrstvy 150 do 300 mm,  -0,50000t</t>
  </si>
  <si>
    <t>756950424</t>
  </si>
  <si>
    <t>113152230.S</t>
  </si>
  <si>
    <t xml:space="preserve">Frézovanie asf. podkladu alebo krytu bez prek., plochy do 500 m2, pruh š. cez 0,5 m do 1 m, hr. 50 mm  0,127 t</t>
  </si>
  <si>
    <t>113152740.S</t>
  </si>
  <si>
    <t xml:space="preserve">Frézovanie asf. podkladu alebo krytu bez prek., plochy cez 10000 m2, pruh š. do 2 m, hr. 100 mm  0,254 t</t>
  </si>
  <si>
    <t>121101112.S</t>
  </si>
  <si>
    <t>Odstránenie ornice s premiestn. na hromady, so zložením na vzdialenosť do 100 m a do 1000 m3</t>
  </si>
  <si>
    <t>-637529257</t>
  </si>
  <si>
    <t>122201103.S</t>
  </si>
  <si>
    <t>Odkopávka a prekopávka nezapažená v hornine 3, nad 1000 do 10000 m3</t>
  </si>
  <si>
    <t>1339239746</t>
  </si>
  <si>
    <t>1757546697</t>
  </si>
  <si>
    <t>162501162.S</t>
  </si>
  <si>
    <t>Vodorovné premiestnenie výkopku po nespevnenej ceste z horniny tr.1-4, nad 1000 do 10000 m3 na vzdialenosť do 3000 m</t>
  </si>
  <si>
    <t>171101131.S</t>
  </si>
  <si>
    <t xml:space="preserve">Uloženie sypaniny do násypu  nesúdržných a súdržných hornín striedavo ukladaných</t>
  </si>
  <si>
    <t>108703267</t>
  </si>
  <si>
    <t>171201203.S</t>
  </si>
  <si>
    <t>Uloženie sypaniny na skládky nad 1000 do 10000 m3</t>
  </si>
  <si>
    <t>180401212.S</t>
  </si>
  <si>
    <t>Založenie trávnika lúčneho výsevom na svahu nad 1:5 do 1:2</t>
  </si>
  <si>
    <t>-1479973332</t>
  </si>
  <si>
    <t>1969272996</t>
  </si>
  <si>
    <t>182301132.S</t>
  </si>
  <si>
    <t>Rozprestretie ornice na svahu so sklonom nad 1:5, plocha nad 500 m2, hr.nad 100 do 150 mm</t>
  </si>
  <si>
    <t>-2145264226</t>
  </si>
  <si>
    <t>-1258734272</t>
  </si>
  <si>
    <t>451571220.S</t>
  </si>
  <si>
    <t>Podklad pre dlažbu zo štrkodrviny, hr. do 100 mm</t>
  </si>
  <si>
    <t>817437863</t>
  </si>
  <si>
    <t>-1245824801</t>
  </si>
  <si>
    <t>-1263014396</t>
  </si>
  <si>
    <t>561972152.S</t>
  </si>
  <si>
    <t>Recyklácia podkladu za studena na mieste - premiešanie so spojivom, kamenivom hr. 250 mm plochy nad 10000 m2</t>
  </si>
  <si>
    <t>-1213777369</t>
  </si>
  <si>
    <t>-563319621</t>
  </si>
  <si>
    <t>-125693725</t>
  </si>
  <si>
    <t>1687166500</t>
  </si>
  <si>
    <t>569903311.S</t>
  </si>
  <si>
    <t>Zhotovenie zemných krajníc z hornín akejkoľvek triedy so zhutnením</t>
  </si>
  <si>
    <t>-1782653958</t>
  </si>
  <si>
    <t>516744677</t>
  </si>
  <si>
    <t>627456210.S</t>
  </si>
  <si>
    <t>Oprava škárovania dlažieb, z dlaždíc s plochou jednotlivo nad 4 m2</t>
  </si>
  <si>
    <t>-945905757</t>
  </si>
  <si>
    <t>404410021600</t>
  </si>
  <si>
    <t>101 - Výstražná značka A34 (Iné nebezpečenstvo), rozmer 900 mm, fólia RA2, pozinkovaná</t>
  </si>
  <si>
    <t>-353799014</t>
  </si>
  <si>
    <t>404410038500</t>
  </si>
  <si>
    <t>301 - Značka upravujúca prednosť P6 (Križovatka s vedľajšou cestou), rozmer 900 mm, fólia RA2, pozinkovaná</t>
  </si>
  <si>
    <t>681364247</t>
  </si>
  <si>
    <t>919735123.S</t>
  </si>
  <si>
    <t>Rezanie existujúceho betónového krytu alebo podkladu hĺbky nad 100 do 150 mm</t>
  </si>
  <si>
    <t>-330502822</t>
  </si>
  <si>
    <t>-1307804516</t>
  </si>
  <si>
    <t>1928556377</t>
  </si>
  <si>
    <t>-311033954</t>
  </si>
  <si>
    <t>938909412.S</t>
  </si>
  <si>
    <t>Čistenie priekop komunikácií strojne priekopovou frézou pri šírke dna nad 400 mm, -0,19460 t</t>
  </si>
  <si>
    <t>300096193</t>
  </si>
  <si>
    <t>-2103134069</t>
  </si>
  <si>
    <t>102-002 - Komunikácia, úsek 2.2</t>
  </si>
  <si>
    <t>113107224.S</t>
  </si>
  <si>
    <t xml:space="preserve">Odstránenie krytu v ploche nad 200 m2 z kameniva hrubého drveného, hr. 300 do 400 mm,  -0,56000t</t>
  </si>
  <si>
    <t>-1392466388</t>
  </si>
  <si>
    <t>113152730.S</t>
  </si>
  <si>
    <t xml:space="preserve">Frézovanie asf. podkladu alebo krytu bez prek., plochy cez 10000 m2, pruh š. do 2 m, hr. 50 mm  0,127 t</t>
  </si>
  <si>
    <t>113152541</t>
  </si>
  <si>
    <t xml:space="preserve">Frézovanie asf. podkladu alebo krytu bez prek., plochy cez 1000 do 10000 m2, pruh š. do 1 m, hr. 150 mm  0,381 t</t>
  </si>
  <si>
    <t>-783534453</t>
  </si>
  <si>
    <t>122201102.S</t>
  </si>
  <si>
    <t>Odkopávka a prekopávka nezapažená v hornine 3, nad 100 do 1000 m3</t>
  </si>
  <si>
    <t>141701102.S</t>
  </si>
  <si>
    <t>Pretláčanie rúry v hornina tr. 1-4 v hĺbky od 6 m dĺžky do 35 m vonkajšieho priemeru nad 200 do 500 mm</t>
  </si>
  <si>
    <t>-1306820124</t>
  </si>
  <si>
    <t>211561111.S</t>
  </si>
  <si>
    <t>Výplň odvodňovacieho rebra alebo trativodu do rýh kamenivom hrubým drveným frakcie 8-16 mm</t>
  </si>
  <si>
    <t>890074404</t>
  </si>
  <si>
    <t>317321019</t>
  </si>
  <si>
    <t>Rímsy múrov a valov z betónu železového tr. C 35/45</t>
  </si>
  <si>
    <t>1475074750</t>
  </si>
  <si>
    <t>317353111.S</t>
  </si>
  <si>
    <t>Debnenie ríms múrov a valov akéhokoľvek tvaru, priamych, zaoblených alebo zakrivených-zhotovenie</t>
  </si>
  <si>
    <t>-1121601114</t>
  </si>
  <si>
    <t>317353112.S</t>
  </si>
  <si>
    <t>Debnenie ríms múrov a valov akéhokoľvek tvaru, priamych, zaoblených alebo zakrivených-odstránenie</t>
  </si>
  <si>
    <t>2133581343</t>
  </si>
  <si>
    <t>317361016.S</t>
  </si>
  <si>
    <t>Výstuž ríms murív a valov z ocele B500 (10505)</t>
  </si>
  <si>
    <t>721737084</t>
  </si>
  <si>
    <t>327323128.S</t>
  </si>
  <si>
    <t>Múry a valy z betónu železového tr. C 30/37</t>
  </si>
  <si>
    <t>348171211.S</t>
  </si>
  <si>
    <t xml:space="preserve">Osadzovanie zábradlia oceľového na múroch a valoch, vrátane spojenia dielcov, hmotnosti do 100 kg/m </t>
  </si>
  <si>
    <t>1684822306</t>
  </si>
  <si>
    <t>5534660002</t>
  </si>
  <si>
    <t>Zábradlie oceľové so zvislou výplňou vč. povrchovej úpravy</t>
  </si>
  <si>
    <t>251077251</t>
  </si>
  <si>
    <t>354497367</t>
  </si>
  <si>
    <t>451311721.S</t>
  </si>
  <si>
    <t>Podklad pod dlažbu z prostého betónu vodostavebného C 30/37 vo vrstve hr. nad 100 do 150 mm</t>
  </si>
  <si>
    <t>86531931</t>
  </si>
  <si>
    <t>1525914361</t>
  </si>
  <si>
    <t>-1871388770</t>
  </si>
  <si>
    <t>564871111.S</t>
  </si>
  <si>
    <t>Podklad zo štrkodrviny s rozprestretím a zhutnením, po zhutnení hr. 250 mm</t>
  </si>
  <si>
    <t>750112208</t>
  </si>
  <si>
    <t>565141221.S</t>
  </si>
  <si>
    <t>Podklad z asfaltového betónu AC 22 P s rozprestretím a zhutnením v pruhu š. nad 3 m, po zhutnení hr. 60 mm</t>
  </si>
  <si>
    <t>-1373699479</t>
  </si>
  <si>
    <t>567133115.S</t>
  </si>
  <si>
    <t>Podklad z kameniva stmeleného cementom s rozprestretím a zhutnením, CBGM C 5/6, po zhutnení hr. 200 mm</t>
  </si>
  <si>
    <t>917182980</t>
  </si>
  <si>
    <t>527993441</t>
  </si>
  <si>
    <t>286110015000.S</t>
  </si>
  <si>
    <t>Flexibilná drenážna PVC-U rúra DN 100</t>
  </si>
  <si>
    <t>756177618</t>
  </si>
  <si>
    <t>Rúra kanalizačná PVC-U gravitačná, hladká, DN 200, dĺ. 1 m</t>
  </si>
  <si>
    <t>-1770970925</t>
  </si>
  <si>
    <t>1261810301</t>
  </si>
  <si>
    <t>-2066702480</t>
  </si>
  <si>
    <t>707714635</t>
  </si>
  <si>
    <t>-117506514</t>
  </si>
  <si>
    <t>-877466226</t>
  </si>
  <si>
    <t>-353579918</t>
  </si>
  <si>
    <t>394089407</t>
  </si>
  <si>
    <t>-1191020982</t>
  </si>
  <si>
    <t>5534034521</t>
  </si>
  <si>
    <t xml:space="preserve">Kalový kôš pre uličnú vpusť, h=325mm, DN 450 </t>
  </si>
  <si>
    <t>-2138979884</t>
  </si>
  <si>
    <t>911131111.S</t>
  </si>
  <si>
    <t>Osadenie a montáž cestného zábradlia oceľového s oceľovými stĺpikmi</t>
  </si>
  <si>
    <t>1956925834</t>
  </si>
  <si>
    <t>1204107548</t>
  </si>
  <si>
    <t>404490001400.S</t>
  </si>
  <si>
    <t>Odrážač zvodidlový univerzálny kovový s plastovými odrazkami, farebný</t>
  </si>
  <si>
    <t>1332396676</t>
  </si>
  <si>
    <t>911334122.S</t>
  </si>
  <si>
    <t>Zvodidlo oceľové zábradlové ZSNH4/H2 kotvené do rímsy s výplňou zo zvislých tyčí</t>
  </si>
  <si>
    <t>1009869129</t>
  </si>
  <si>
    <t>404410014600</t>
  </si>
  <si>
    <t>120 - Výstražná značka A8 (Nebezpečenstvo šmyku), rozmer 900 mm, fólia RA2, pozinkovaná</t>
  </si>
  <si>
    <t>2040777632</t>
  </si>
  <si>
    <t>404410016400</t>
  </si>
  <si>
    <t>140 - Výstražná značka A14 (Chodci), rozmer 900 mm, fólia RA2, pozinkovaná</t>
  </si>
  <si>
    <t>404410037600</t>
  </si>
  <si>
    <t>202 - Značka upravujúca prednosť P2 (Stoj daj prednosť v jazde!), rozmer 900 mm, fólia RA2, pozinkovaná</t>
  </si>
  <si>
    <t>1524298797</t>
  </si>
  <si>
    <t>404410150000</t>
  </si>
  <si>
    <t>331 - Informatívna značka II7a (Zastávka autobusu), rozmer 750x750 mm, fólia RA2, pozinkovaná</t>
  </si>
  <si>
    <t>561937380</t>
  </si>
  <si>
    <t>592170000700.S</t>
  </si>
  <si>
    <t>Obrubník cestný prechodový , lxšxv 1000x200x150 mm</t>
  </si>
  <si>
    <t>-31195225</t>
  </si>
  <si>
    <t>592170002400.S</t>
  </si>
  <si>
    <t>Obrubník cestný nábehový, lxšxv 1000x200x150(100) mm</t>
  </si>
  <si>
    <t>486330401</t>
  </si>
  <si>
    <t>9319941321</t>
  </si>
  <si>
    <t>Tesnenie škáry betónovej konštrukcia trvalo pružnou zálievkou hr. 20mm</t>
  </si>
  <si>
    <t>1795341593</t>
  </si>
  <si>
    <t>935114424.S</t>
  </si>
  <si>
    <t>Osadenie odvodňovacieho betónového žľabu univerzálneho s ochrannou hranou svetlej šírky 150 mm a s roštom triedy D 400</t>
  </si>
  <si>
    <t>-1451922387</t>
  </si>
  <si>
    <t>592270007300.S</t>
  </si>
  <si>
    <t>Čelná koncová stena, pre žľaby betónové s ochrannou hranou svetlej šírky 150 mm</t>
  </si>
  <si>
    <t>-101715114</t>
  </si>
  <si>
    <t>592270014800.S</t>
  </si>
  <si>
    <t>Liatinový rošt, štrbiny 18x170 mm, dĺ. 0,5 m, D 400, s rýchlouzáverom, pre žľaby betónové s ochrannou hranou svetlej šírky 150 mm</t>
  </si>
  <si>
    <t>412845664</t>
  </si>
  <si>
    <t>592270022300.S</t>
  </si>
  <si>
    <t>Odvodňovací žľab betónový univerzálny s ochrannou hranou, svetlá šírka 150 mm, dĺžky 1 m, bez spádu</t>
  </si>
  <si>
    <t>-1338657431</t>
  </si>
  <si>
    <t>938902302.S</t>
  </si>
  <si>
    <t>Čistenie betónového podkladu vysokotlakovým vodným lúčom do hrúbky 1 mm - stien</t>
  </si>
  <si>
    <t>1750677958</t>
  </si>
  <si>
    <t>71899009</t>
  </si>
  <si>
    <t>938909422.S</t>
  </si>
  <si>
    <t>Čistenie priekop komunikácií strojne priekopovým rýpadlom o objeme nánosu nad 0,15 do 0,30 m3/m, -0,19460 t</t>
  </si>
  <si>
    <t>959941113.S</t>
  </si>
  <si>
    <t>Chemická kotva s kotevným svorníkom tesnená chemickou ampulkou do betónu, ŽB, kameňa, s vyvŕtaním otvoru M10/90/190 mm</t>
  </si>
  <si>
    <t>-1055175114</t>
  </si>
  <si>
    <t>959941131.S</t>
  </si>
  <si>
    <t>Chemická kotva s kotevným svorníkom tesnená chemickou ampulkou do betónu, ŽB, kameňa, s vyvŕtaním otvoru M16/20/165 mm</t>
  </si>
  <si>
    <t>-636995105</t>
  </si>
  <si>
    <t>959941132.S</t>
  </si>
  <si>
    <t>Chemická kotva s kotevným svorníkom tesnená chemickou ampulkou do betónu, ŽB, kameňa, s vyvŕtaním otvoru M16/45/190 mm</t>
  </si>
  <si>
    <t>-999457115</t>
  </si>
  <si>
    <t>961043111.S</t>
  </si>
  <si>
    <t xml:space="preserve">Búranie základov alebo vybúranie otvorov plochy nad 4 m2 z betónu prostého alebo preloženého kameňom,  -2,20000t</t>
  </si>
  <si>
    <t>1921580830</t>
  </si>
  <si>
    <t>962052211.S</t>
  </si>
  <si>
    <t xml:space="preserve">Búranie muriva alebo vybúranie otvorov plochy nad 4 m2 železobetonového nadzákladného,  -2,40000t</t>
  </si>
  <si>
    <t>2068898442</t>
  </si>
  <si>
    <t>966005111.S</t>
  </si>
  <si>
    <t xml:space="preserve">Rozobratie cestného zábradlia s betónovými pätkami,  -0,03500t</t>
  </si>
  <si>
    <t>1993310919</t>
  </si>
  <si>
    <t>149</t>
  </si>
  <si>
    <t>150</t>
  </si>
  <si>
    <t>966075141.S</t>
  </si>
  <si>
    <t xml:space="preserve">Odstránenie konštrukcií na mostoch kamenných alebo betónových kovového zábradlia v celku,  -0,01800t</t>
  </si>
  <si>
    <t>-93538131</t>
  </si>
  <si>
    <t>151</t>
  </si>
  <si>
    <t>969021111.S</t>
  </si>
  <si>
    <t xml:space="preserve">Vybúranie kanalizačného potrubia DN do 100 mm,  -0,03700t</t>
  </si>
  <si>
    <t>839781351</t>
  </si>
  <si>
    <t>152</t>
  </si>
  <si>
    <t>153</t>
  </si>
  <si>
    <t>971046001.S</t>
  </si>
  <si>
    <t>Jadrové vrty diamantovými korunkami do D 20 mm do stien - betónových, obkladov -0,00001t</t>
  </si>
  <si>
    <t>cm</t>
  </si>
  <si>
    <t>-1363122639</t>
  </si>
  <si>
    <t>154</t>
  </si>
  <si>
    <t>971056010.S</t>
  </si>
  <si>
    <t>Jadrové vrty diamantovými korunkami do D 110 mm do stien - železobetónových -0,00023t</t>
  </si>
  <si>
    <t>-1000041929</t>
  </si>
  <si>
    <t>155</t>
  </si>
  <si>
    <t>971056019.S</t>
  </si>
  <si>
    <t>Jadrové vrty diamantovými korunkami do D 225 mm do stien - železobetónových -0,00095t</t>
  </si>
  <si>
    <t>1110800196</t>
  </si>
  <si>
    <t>156</t>
  </si>
  <si>
    <t>157</t>
  </si>
  <si>
    <t>158</t>
  </si>
  <si>
    <t>159</t>
  </si>
  <si>
    <t>160</t>
  </si>
  <si>
    <t>161</t>
  </si>
  <si>
    <t>162</t>
  </si>
  <si>
    <t>163</t>
  </si>
  <si>
    <t>102-006 - Rekonštrukcia priepustov</t>
  </si>
  <si>
    <t>02066 - Priepust č.6 v km 4,884 - P18871</t>
  </si>
  <si>
    <t>2085738082</t>
  </si>
  <si>
    <t>408764681</t>
  </si>
  <si>
    <t>1482964465</t>
  </si>
  <si>
    <t>458789290</t>
  </si>
  <si>
    <t>-68337150</t>
  </si>
  <si>
    <t>-1678797117</t>
  </si>
  <si>
    <t>1227200840</t>
  </si>
  <si>
    <t>781033236</t>
  </si>
  <si>
    <t>-1501814371</t>
  </si>
  <si>
    <t>-595367162</t>
  </si>
  <si>
    <t>-342378947</t>
  </si>
  <si>
    <t>1556571761</t>
  </si>
  <si>
    <t>617472002.S</t>
  </si>
  <si>
    <t>Oprava a utesnenie trhlín vodostav. betónov a betónov objektov kryštalickou hydroizolačnou hmotou ručne, netlaková voda, 2 vrstvy hr. 20 mm</t>
  </si>
  <si>
    <t>-1842245672</t>
  </si>
  <si>
    <t>1916419369</t>
  </si>
  <si>
    <t>919521112.S</t>
  </si>
  <si>
    <t>Zhotovenie priepustu z rúr železobetónových DN 800</t>
  </si>
  <si>
    <t>592210000900.S</t>
  </si>
  <si>
    <t>Rúra železobetónová pre dažďové odpadné vody TZP 4-80, DN 800, dĺ. 1000 mm, zosilená</t>
  </si>
  <si>
    <t>-2105841595</t>
  </si>
  <si>
    <t>938902301.S</t>
  </si>
  <si>
    <t>Čistenie betónového podkladu vysokotlakovým vodným lúčom do hrúbky 1 mm - stropov</t>
  </si>
  <si>
    <t>-2084537179</t>
  </si>
  <si>
    <t>938909722.S</t>
  </si>
  <si>
    <t>Čistenie priepustov ručne priemeru nad 0,5 do 1,0 m, hrúbka nánosu do 50%, -0,11422 t</t>
  </si>
  <si>
    <t>959941151.S</t>
  </si>
  <si>
    <t>1351811472</t>
  </si>
  <si>
    <t>961041211.S</t>
  </si>
  <si>
    <t xml:space="preserve">Búranie mostných základov, muriva a pilierov alebo nosných konštrukcií z prost.,betónu,  -2,20000t</t>
  </si>
  <si>
    <t>2109934162</t>
  </si>
  <si>
    <t>1847666010</t>
  </si>
  <si>
    <t>02067 - Priepust č.7 v km 5,016 - P18872</t>
  </si>
  <si>
    <t>113107144.S</t>
  </si>
  <si>
    <t xml:space="preserve">Odstránenie krytu asfaltového v ploche do 200 m2, hr. nad 150 do 200 mm,  -0,45000t</t>
  </si>
  <si>
    <t>2142557736</t>
  </si>
  <si>
    <t>113307124.S</t>
  </si>
  <si>
    <t xml:space="preserve">Odstránenie podkladu v ploche do 200 m2 z kameniva hrubého drveného, hr.300 do 400mm,  -0,5600t</t>
  </si>
  <si>
    <t>1334134952</t>
  </si>
  <si>
    <t>1993180792</t>
  </si>
  <si>
    <t>1167339698</t>
  </si>
  <si>
    <t>-1595762870</t>
  </si>
  <si>
    <t>565141111.S</t>
  </si>
  <si>
    <t>Podklad z asfaltového betónu AC 16 P s rozprestretím a zhutnením v pruhu š. do 3 m, po zhutnení hr. 60 mm</t>
  </si>
  <si>
    <t>-891396744</t>
  </si>
  <si>
    <t>414615206</t>
  </si>
  <si>
    <t>850855558</t>
  </si>
  <si>
    <t>919735114.S</t>
  </si>
  <si>
    <t>Rezanie existujúceho asfaltového krytu alebo podkladu hĺbky nad 150 do 200 mm</t>
  </si>
  <si>
    <t>-287094451</t>
  </si>
  <si>
    <t>-2069949555</t>
  </si>
  <si>
    <t>966008113.S</t>
  </si>
  <si>
    <t xml:space="preserve">Búranie rúrového priepustu, z rúr DN 500 do 800 mm,  -2,05500t</t>
  </si>
  <si>
    <t>-1917548892</t>
  </si>
  <si>
    <t>693645126</t>
  </si>
  <si>
    <t>-1843042131</t>
  </si>
  <si>
    <t>-92379573</t>
  </si>
  <si>
    <t>-58615202</t>
  </si>
  <si>
    <t>979084113.S</t>
  </si>
  <si>
    <t>Vodorovná doprava po suchu so zložením alebo preloženie na iný dopravný prostriedok okrem lode, do 1000 m</t>
  </si>
  <si>
    <t>746797754</t>
  </si>
  <si>
    <t>979084119.S</t>
  </si>
  <si>
    <t>Príplatok k cene vodorovnej dopravy častí rozobratých konštrukcií podvalov, za každých ďalších i začatých 1000 m nad 1000 m</t>
  </si>
  <si>
    <t>1834475803</t>
  </si>
  <si>
    <t>736472504</t>
  </si>
  <si>
    <t>-1768551269</t>
  </si>
  <si>
    <t>02068 - Priepust č.8 v km 5,184 - P</t>
  </si>
  <si>
    <t>111101101.S</t>
  </si>
  <si>
    <t>Odstránenie travín a tŕstia s príp. premiestnením a uložením na hromady do 50 m, pri celkovej ploche do 1000m2</t>
  </si>
  <si>
    <t>1711847955</t>
  </si>
  <si>
    <t>-239367717</t>
  </si>
  <si>
    <t>1470986555</t>
  </si>
  <si>
    <t>175101101.S</t>
  </si>
  <si>
    <t>Obsyp potrubia sypaninou z vhodných hornín 1 až 4 bez prehodenia sypaniny</t>
  </si>
  <si>
    <t>903534853</t>
  </si>
  <si>
    <t>583310003200.S</t>
  </si>
  <si>
    <t>Štrkopiesok frakcia 0-32 mm</t>
  </si>
  <si>
    <t>2113772948</t>
  </si>
  <si>
    <t>1769079748</t>
  </si>
  <si>
    <t>-322482201</t>
  </si>
  <si>
    <t>452311151</t>
  </si>
  <si>
    <t>Dosky, bloky, sedlá z betónu v otvorenom výkope tr. C 25/30</t>
  </si>
  <si>
    <t>-9091141</t>
  </si>
  <si>
    <t>-264131125</t>
  </si>
  <si>
    <t>-1405915016</t>
  </si>
  <si>
    <t xml:space="preserve">Mreža ocelová 1,2x1,5,  s rámom s povrchovou úpravou</t>
  </si>
  <si>
    <t>-532924004</t>
  </si>
  <si>
    <t>1679259315</t>
  </si>
  <si>
    <t>919541114.S</t>
  </si>
  <si>
    <t>Zhotovenie priepustu alebo zjazdu z rúr plastových HDPE ryhovaných hrdlových alebo spojkových DN 600</t>
  </si>
  <si>
    <t>-1362448510</t>
  </si>
  <si>
    <t>286410017301.S</t>
  </si>
  <si>
    <t xml:space="preserve">Rúry z odstredivo liateho laminátu PN 10 SN 15000 DN 600 </t>
  </si>
  <si>
    <t>-1269018954</t>
  </si>
  <si>
    <t>938909405.S</t>
  </si>
  <si>
    <t>Čistenie priekop spevnených ručne pri šírke dna nad 400 mm o objeme nánosu nad 0,15 do 0,30 m3/m, -0,19460 t</t>
  </si>
  <si>
    <t>-1840783098</t>
  </si>
  <si>
    <t>1588209700</t>
  </si>
  <si>
    <t>979084216.S</t>
  </si>
  <si>
    <t>Vodorovná doprava vybúraných hmôt po suchu bez naloženia, ale so zložením na vzdialenosť do 5 km</t>
  </si>
  <si>
    <t>-1737121922</t>
  </si>
  <si>
    <t>979084219.S</t>
  </si>
  <si>
    <t>Príplatok k cene za každých ďalších aj začatých 5 km nad 5 km</t>
  </si>
  <si>
    <t>-1740923401</t>
  </si>
  <si>
    <t>-2146432346</t>
  </si>
  <si>
    <t>1165160895</t>
  </si>
  <si>
    <t>-850586790</t>
  </si>
  <si>
    <t>1857899021</t>
  </si>
  <si>
    <t>-13437</t>
  </si>
  <si>
    <t>02069 - Priepust č.9 v km 5,493 - P18873</t>
  </si>
  <si>
    <t>624102896</t>
  </si>
  <si>
    <t>-1114553292</t>
  </si>
  <si>
    <t>1950087360</t>
  </si>
  <si>
    <t>-765361649</t>
  </si>
  <si>
    <t>403518076</t>
  </si>
  <si>
    <t>-1153774648</t>
  </si>
  <si>
    <t>1685686992</t>
  </si>
  <si>
    <t>2037658419</t>
  </si>
  <si>
    <t>500999100</t>
  </si>
  <si>
    <t>1168933889</t>
  </si>
  <si>
    <t>938909723.S</t>
  </si>
  <si>
    <t>Čistenie priepustov ručne priemeru nad 1,0 do 1,5 m, hrúbka nánosu do 50%, -0,21416 t</t>
  </si>
  <si>
    <t>02610 - Priepust č.10 v km 6,060 - P18874</t>
  </si>
  <si>
    <t>02611 - Priepust č.11 v km 6,200 - P</t>
  </si>
  <si>
    <t>02612 - Priepust č.12 v km 6,5113 - P18875</t>
  </si>
  <si>
    <t>2115420871</t>
  </si>
  <si>
    <t>319241660</t>
  </si>
  <si>
    <t>334323128.S</t>
  </si>
  <si>
    <t>Mostné opory a úložné prahy z betónu železového tr. C 30/37</t>
  </si>
  <si>
    <t>334362212.S</t>
  </si>
  <si>
    <t>Výstuž opôr, prahov, krídel, pilierov, stĺpov zo zváraných sietí od 3,5 do 6 kg/m2 mostných konštrukcií</t>
  </si>
  <si>
    <t>-1411677737</t>
  </si>
  <si>
    <t>-261644631</t>
  </si>
  <si>
    <t>443228566</t>
  </si>
  <si>
    <t>875018192</t>
  </si>
  <si>
    <t>2129373620</t>
  </si>
  <si>
    <t>971056001.S</t>
  </si>
  <si>
    <t>Jadrové vrty diamantovými korunkami do D 20 mm do stien - železobetónových -0,00001t</t>
  </si>
  <si>
    <t>1607481954</t>
  </si>
  <si>
    <t>553002002</t>
  </si>
  <si>
    <t>Kotva lepená -16mm</t>
  </si>
  <si>
    <t>-1687847419</t>
  </si>
  <si>
    <t>02613 - Priepust č.13 v km 6,719 - P</t>
  </si>
  <si>
    <t>-1508858832</t>
  </si>
  <si>
    <t>960338869</t>
  </si>
  <si>
    <t>-706585261</t>
  </si>
  <si>
    <t>2047994023</t>
  </si>
  <si>
    <t>601778597</t>
  </si>
  <si>
    <t>1530935573</t>
  </si>
  <si>
    <t>49035047</t>
  </si>
  <si>
    <t>-1595210749</t>
  </si>
  <si>
    <t>-1869891592</t>
  </si>
  <si>
    <t>-1565924607</t>
  </si>
  <si>
    <t>-141432962</t>
  </si>
  <si>
    <t>919513112.S</t>
  </si>
  <si>
    <t>Zhotovenie priepustu z rúr železobetónových DN 500</t>
  </si>
  <si>
    <t>592210000700.S</t>
  </si>
  <si>
    <t>Rúra železobetónová pre dažďové odpadné vody TZP 4-50, DN 500, dĺ. 1000 mm, hr.steny 50 mm, zosilená</t>
  </si>
  <si>
    <t>473501919</t>
  </si>
  <si>
    <t>02614 - Priepust č.14 v km 6,934 - P18876</t>
  </si>
  <si>
    <t>02615 - Priepust č.15 v km 7,020 - P18906</t>
  </si>
  <si>
    <t>431441104</t>
  </si>
  <si>
    <t>02616 - Priepust č.16 v km 7,434 - P78354</t>
  </si>
  <si>
    <t>50160265</t>
  </si>
  <si>
    <t>-2065765245</t>
  </si>
  <si>
    <t>1223173126</t>
  </si>
  <si>
    <t>-2097523208</t>
  </si>
  <si>
    <t>-1091755038</t>
  </si>
  <si>
    <t>-186240789</t>
  </si>
  <si>
    <t>850759172</t>
  </si>
  <si>
    <t>-1693077649</t>
  </si>
  <si>
    <t>348813694</t>
  </si>
  <si>
    <t>02617 - Priepust č.17 v km 7,571 - P</t>
  </si>
  <si>
    <t>-1719522461</t>
  </si>
  <si>
    <t>-1424951141</t>
  </si>
  <si>
    <t>170425849</t>
  </si>
  <si>
    <t>828717964</t>
  </si>
  <si>
    <t>896776662</t>
  </si>
  <si>
    <t>-1889407240</t>
  </si>
  <si>
    <t>02618 - Priepust č.18 v km 7,874 - P18907</t>
  </si>
  <si>
    <t>532081026</t>
  </si>
  <si>
    <t>1481098655</t>
  </si>
  <si>
    <t>-1804860997</t>
  </si>
  <si>
    <t>933093597</t>
  </si>
  <si>
    <t>-2016968159</t>
  </si>
  <si>
    <t>-910404779</t>
  </si>
  <si>
    <t>-161423109</t>
  </si>
  <si>
    <t>-1359251422</t>
  </si>
  <si>
    <t>1066084734</t>
  </si>
  <si>
    <t>938902031.S</t>
  </si>
  <si>
    <t xml:space="preserve">Otryskanie degradovaného betónu vodou do 20 mm,  -0,02200t</t>
  </si>
  <si>
    <t>1079085420</t>
  </si>
  <si>
    <t>1561197835</t>
  </si>
  <si>
    <t>-738539709</t>
  </si>
  <si>
    <t>-922859032</t>
  </si>
  <si>
    <t>2067212196</t>
  </si>
  <si>
    <t>-326732989</t>
  </si>
  <si>
    <t>1752867722</t>
  </si>
  <si>
    <t>269442658</t>
  </si>
  <si>
    <t xml:space="preserve">02619 - Priepust č.19 v km  8,238 - P</t>
  </si>
  <si>
    <t>1375466011</t>
  </si>
  <si>
    <t>02620 - Priepust č.20 v km 8,280 - P</t>
  </si>
  <si>
    <t>-1006700439</t>
  </si>
  <si>
    <t>-358498986</t>
  </si>
  <si>
    <t>-73698211</t>
  </si>
  <si>
    <t>1870331613</t>
  </si>
  <si>
    <t>585943936</t>
  </si>
  <si>
    <t>-1913008339</t>
  </si>
  <si>
    <t>2124131248</t>
  </si>
  <si>
    <t>170259609</t>
  </si>
  <si>
    <t>938909714.S</t>
  </si>
  <si>
    <t>Čistenie priepustov ručne priemeru nad 1,5 do 2,0 m, hrúbka nánosu do 25%, -0,15229 t</t>
  </si>
  <si>
    <t>02621 - Priepust č.21 v km 8,458 - P18908</t>
  </si>
  <si>
    <t>1032142830</t>
  </si>
  <si>
    <t>13025163</t>
  </si>
  <si>
    <t>-1908697213</t>
  </si>
  <si>
    <t>1271637389</t>
  </si>
  <si>
    <t>-878768310</t>
  </si>
  <si>
    <t>2053718944</t>
  </si>
  <si>
    <t>-1885032208</t>
  </si>
  <si>
    <t>02622 - Priepust č.22 v km 8,548 - P18909</t>
  </si>
  <si>
    <t>1847525507</t>
  </si>
  <si>
    <t>-1106340917</t>
  </si>
  <si>
    <t>947826508</t>
  </si>
  <si>
    <t>532322865</t>
  </si>
  <si>
    <t>02623 - Priepust č.23 v km 8,795 - P18910</t>
  </si>
  <si>
    <t>1471057037</t>
  </si>
  <si>
    <t>02624 - Priepust č.24 v km 8,925 - P18911</t>
  </si>
  <si>
    <t>-1605758943</t>
  </si>
  <si>
    <t>02625 - Priepust č.25 v km 9,054 - P18912</t>
  </si>
  <si>
    <t>02626 - Priepust č.26 v km 9,217 - P18913</t>
  </si>
  <si>
    <t xml:space="preserve">102-10 - 102-10  Nástupište AZ v k.ú. Horná Mičiná</t>
  </si>
  <si>
    <t>113105113.S</t>
  </si>
  <si>
    <t xml:space="preserve">Rozoberanie dlažby z lomového kameňa, kladených do malty so škárami zaliatymi cem.maltou,  -0,58600t</t>
  </si>
  <si>
    <t>-1552040450</t>
  </si>
  <si>
    <t>113106241.S</t>
  </si>
  <si>
    <t xml:space="preserve">Rozoberanie vozovky a plochy z panelov so škárami zaliatymi asfaltovou alebo cementovou maltou,  -0,40800t</t>
  </si>
  <si>
    <t>-958800933</t>
  </si>
  <si>
    <t>113107142.S</t>
  </si>
  <si>
    <t xml:space="preserve">Odstránenie krytu asfaltového v ploche do 200 m2, hr. nad 50 do 100 mm,  -0,18100t</t>
  </si>
  <si>
    <t>-1197625809</t>
  </si>
  <si>
    <t>-1245992172</t>
  </si>
  <si>
    <t>113307131.S</t>
  </si>
  <si>
    <t xml:space="preserve">Odstránenie podkladu v ploche do 200 m2 z betónu prostého, hr. vrstvy do 150 mm,  -0,22500t</t>
  </si>
  <si>
    <t>2123300878</t>
  </si>
  <si>
    <t>832487706</t>
  </si>
  <si>
    <t>1837371849</t>
  </si>
  <si>
    <t>-1326193849</t>
  </si>
  <si>
    <t>114203202.S</t>
  </si>
  <si>
    <t>Očistenie lomového kameňa alebo betónových tvárnic od malty</t>
  </si>
  <si>
    <t>-572148891</t>
  </si>
  <si>
    <t>-1967705310</t>
  </si>
  <si>
    <t>1431964166</t>
  </si>
  <si>
    <t>1469775172</t>
  </si>
  <si>
    <t>-275823437</t>
  </si>
  <si>
    <t>-1888373049</t>
  </si>
  <si>
    <t>-1377625255</t>
  </si>
  <si>
    <t>-1148032274</t>
  </si>
  <si>
    <t>141701101.S</t>
  </si>
  <si>
    <t>Pretláčanie rúry v hornina tr. 1-4 v hĺbky do 6 m dĺžky do 35 m vonkajšieho priemeru do 200 mm</t>
  </si>
  <si>
    <t>1049986284</t>
  </si>
  <si>
    <t>2025170600</t>
  </si>
  <si>
    <t>1996072848</t>
  </si>
  <si>
    <t>-21475211</t>
  </si>
  <si>
    <t>583410005000</t>
  </si>
  <si>
    <t>Okrasné kamenivo</t>
  </si>
  <si>
    <t>87117057</t>
  </si>
  <si>
    <t>1453377915</t>
  </si>
  <si>
    <t>-762778264</t>
  </si>
  <si>
    <t>-2010421837</t>
  </si>
  <si>
    <t>1979201990</t>
  </si>
  <si>
    <t>-1353046305</t>
  </si>
  <si>
    <t>-2038093955</t>
  </si>
  <si>
    <t>161003468</t>
  </si>
  <si>
    <t>147625861</t>
  </si>
  <si>
    <t>212752125</t>
  </si>
  <si>
    <t>Trativody z flexodrenážnych rúr DN 100</t>
  </si>
  <si>
    <t>-901035372</t>
  </si>
  <si>
    <t>229942112.S</t>
  </si>
  <si>
    <t>Rúrkové mikropilóty tlakové i ťahové z ocele 11 523 časť hladká, pri priemere nad 80 do 105 mm</t>
  </si>
  <si>
    <t>1956236076</t>
  </si>
  <si>
    <t>229946112.S</t>
  </si>
  <si>
    <t>Hlava rúrkovej mikropilóty namáhanej len tlakom pri priemere mikropilóty nad 80 do 105 mm</t>
  </si>
  <si>
    <t>1506995309</t>
  </si>
  <si>
    <t>2299911112</t>
  </si>
  <si>
    <t xml:space="preserve">Zaťažkávacia skúška mikro  pilóty  , vč. vyhodnocovacieho protokolu </t>
  </si>
  <si>
    <t>1967435107</t>
  </si>
  <si>
    <t>262403272.S</t>
  </si>
  <si>
    <t>Vrty pre injektáž zvislé, povrchové D nad 56 do 93 mm, v hĺbke 0-25 m, v hornine IV</t>
  </si>
  <si>
    <t>-780815899</t>
  </si>
  <si>
    <t>2109309235</t>
  </si>
  <si>
    <t>274313711.S</t>
  </si>
  <si>
    <t>Betón základových pásov, prostý tr. C 25/30</t>
  </si>
  <si>
    <t>-1605142026</t>
  </si>
  <si>
    <t>282602213.S</t>
  </si>
  <si>
    <t>Injektovanie povrchové s dvojitým obturátorom mikropilót alebo kotiev tlakom nad 2, 0 do 4,5 MPa (m)</t>
  </si>
  <si>
    <t>1510490029</t>
  </si>
  <si>
    <t>5891605000</t>
  </si>
  <si>
    <t>Malta cementová injektážna z portlandského cementu 2,5:1</t>
  </si>
  <si>
    <t>-497717223</t>
  </si>
  <si>
    <t>289971212.S</t>
  </si>
  <si>
    <t>Zhotovenie vrstvy z geotextílie na upravenom povrchu sklon do 1 : 5 , šírky nad 3 do 6 m</t>
  </si>
  <si>
    <t>-893762300</t>
  </si>
  <si>
    <t>693110000700</t>
  </si>
  <si>
    <t>Geotextília polypropylénová, separačná, filtračná, spevňovacia</t>
  </si>
  <si>
    <t>-1775107017</t>
  </si>
  <si>
    <t>327323129</t>
  </si>
  <si>
    <t>Múry a valy z betónu železového tr. C 35/45</t>
  </si>
  <si>
    <t>1785770265</t>
  </si>
  <si>
    <t>-943318412</t>
  </si>
  <si>
    <t>1533897197</t>
  </si>
  <si>
    <t>100652144</t>
  </si>
  <si>
    <t>-1582746441</t>
  </si>
  <si>
    <t>-1529347424</t>
  </si>
  <si>
    <t>-1408752733</t>
  </si>
  <si>
    <t>334362116.S</t>
  </si>
  <si>
    <t>Výstuž drieku opôr z betonárskej ocele B500 (10505) mostných konštrukcií</t>
  </si>
  <si>
    <t>2101670098</t>
  </si>
  <si>
    <t>Osadzovanie zábradlia oceľového na múroch a valoch, vrátane spojenia dielcov, hmotnosti do 100 kg/m (do schodiska z boku)</t>
  </si>
  <si>
    <t>-935683918</t>
  </si>
  <si>
    <t>5534660000</t>
  </si>
  <si>
    <t>Zábradlie oceľové vč. povrchovej úpravy</t>
  </si>
  <si>
    <t>768948506</t>
  </si>
  <si>
    <t>-400812055</t>
  </si>
  <si>
    <t>-158177705</t>
  </si>
  <si>
    <t>-1919224312</t>
  </si>
  <si>
    <t>-1412881305</t>
  </si>
  <si>
    <t>-239812557</t>
  </si>
  <si>
    <t>1902084594</t>
  </si>
  <si>
    <t>-1258398804</t>
  </si>
  <si>
    <t>564861111.S</t>
  </si>
  <si>
    <t>Podklad zo štrkodrviny s rozprestretím a zhutnením, po zhutnení hr. 200 mm</t>
  </si>
  <si>
    <t>1458025962</t>
  </si>
  <si>
    <t>1821173754</t>
  </si>
  <si>
    <t>1658942412</t>
  </si>
  <si>
    <t>1985249917</t>
  </si>
  <si>
    <t>-493985289</t>
  </si>
  <si>
    <t>1252085865</t>
  </si>
  <si>
    <t>584121110.S</t>
  </si>
  <si>
    <t>Osadenie staveniskového prefabrikatu zo železového betónu</t>
  </si>
  <si>
    <t>-411578692</t>
  </si>
  <si>
    <t>59381000090r.S</t>
  </si>
  <si>
    <t>ŽB staveniskový prefabrikat, lxšxv 3250x2000x250 mm</t>
  </si>
  <si>
    <t>-725469547</t>
  </si>
  <si>
    <t>-1258002867</t>
  </si>
  <si>
    <t>-1769786090</t>
  </si>
  <si>
    <t>-614376564</t>
  </si>
  <si>
    <t>1967416781</t>
  </si>
  <si>
    <t>-1247860326</t>
  </si>
  <si>
    <t>-1944001281</t>
  </si>
  <si>
    <t>-550334706</t>
  </si>
  <si>
    <t>Rúra kanalizačná PVC-U gravitačná, DN 200, dĺ. 1 m</t>
  </si>
  <si>
    <t>1445986439</t>
  </si>
  <si>
    <t>-1803435502</t>
  </si>
  <si>
    <t>1199463793</t>
  </si>
  <si>
    <t>327785155</t>
  </si>
  <si>
    <t>1070149961</t>
  </si>
  <si>
    <t>2065603711</t>
  </si>
  <si>
    <t>1700606200</t>
  </si>
  <si>
    <t>179943392</t>
  </si>
  <si>
    <t>1280636699</t>
  </si>
  <si>
    <t>1286887309</t>
  </si>
  <si>
    <t>-1479044325</t>
  </si>
  <si>
    <t>1924307653</t>
  </si>
  <si>
    <t>-386801259</t>
  </si>
  <si>
    <t>-845150824</t>
  </si>
  <si>
    <t>-441273100</t>
  </si>
  <si>
    <t>-207851076</t>
  </si>
  <si>
    <t>1858286145</t>
  </si>
  <si>
    <t>152653586</t>
  </si>
  <si>
    <t>-227181653</t>
  </si>
  <si>
    <t>1543728738</t>
  </si>
  <si>
    <t>363380018</t>
  </si>
  <si>
    <t>-330924585</t>
  </si>
  <si>
    <t>966001160</t>
  </si>
  <si>
    <t>Preložka zastávkového označovníka</t>
  </si>
  <si>
    <t>-38415296</t>
  </si>
  <si>
    <t>877836599</t>
  </si>
  <si>
    <t>-1003953127</t>
  </si>
  <si>
    <t>1624276833</t>
  </si>
  <si>
    <t>1112247233</t>
  </si>
  <si>
    <t>1470910169</t>
  </si>
  <si>
    <t>-182133598</t>
  </si>
  <si>
    <t>1073250611</t>
  </si>
  <si>
    <t>-298483688</t>
  </si>
  <si>
    <t>102-20 - 102-20 Osvetlenie priechodov pre chodcov k.ú. Horná Mičiná</t>
  </si>
  <si>
    <t>113107143.S</t>
  </si>
  <si>
    <t xml:space="preserve">Odstránenie krytu asfaltového v ploche do 200 m2, hr. nad 100 do 150 mm,  -0,31600t</t>
  </si>
  <si>
    <t>-527480570</t>
  </si>
  <si>
    <t>566902133.S</t>
  </si>
  <si>
    <t>Vyspravenie podkladu po prekopoch inžinierskych sietí plochy do 15 m2 kamenivom hrubým drveným, po zhutnení hr. 200 mm</t>
  </si>
  <si>
    <t>1310862434</t>
  </si>
  <si>
    <t>566902152.S</t>
  </si>
  <si>
    <t>Vyspravenie podkladu po prekopoch inžinierskych sietí plochy do 15 m2 asfaltovým betónom ACP, po zhutnení hr. 150 mm</t>
  </si>
  <si>
    <t>1468717646</t>
  </si>
  <si>
    <t>566902163.S</t>
  </si>
  <si>
    <t>Vyspravenie podkladu po prekopoch inžinierskych sietí plochy do 15 m2 podkladovým betónom PB I tr. C 20/25 hr. 200 mm</t>
  </si>
  <si>
    <t>-1796334764</t>
  </si>
  <si>
    <t>-915177877</t>
  </si>
  <si>
    <t>1986615276</t>
  </si>
  <si>
    <t>214307133</t>
  </si>
  <si>
    <t>3451106001</t>
  </si>
  <si>
    <t>Paska upinacia 9,5mm / 2-2,5kN , dl. cca 1,5 m</t>
  </si>
  <si>
    <t>-1951154125</t>
  </si>
  <si>
    <t>210040386</t>
  </si>
  <si>
    <t>Montáž svorky kotevnej 5001/1 (2x10 až 2x35 mm2 pre DP a VO, strmeňom )</t>
  </si>
  <si>
    <t>1731207274</t>
  </si>
  <si>
    <t>3543100093001</t>
  </si>
  <si>
    <t>Svorka kotevná SO80.235S</t>
  </si>
  <si>
    <t>-696767296</t>
  </si>
  <si>
    <t>210040390</t>
  </si>
  <si>
    <t>Montáž svorky prepichovacej</t>
  </si>
  <si>
    <t>1405016452</t>
  </si>
  <si>
    <t>3543100102001</t>
  </si>
  <si>
    <t>Svorka poloprepichovacia SLIP 12.127</t>
  </si>
  <si>
    <t>-364146900</t>
  </si>
  <si>
    <t>210100282</t>
  </si>
  <si>
    <t>Ukončenie celoplastových káblov zmrašť. záklopkou alebo páskou do 4 x 25 mm2 pre vonkajšie práce</t>
  </si>
  <si>
    <t>-416890303</t>
  </si>
  <si>
    <t>345810007500.S</t>
  </si>
  <si>
    <t>Zmršťovacia káblová koncovka VE3512 4x6 - 4x25 mm2</t>
  </si>
  <si>
    <t>-1035163716</t>
  </si>
  <si>
    <t>210120106.S</t>
  </si>
  <si>
    <t>Poistka nožová veľkost 000 do 160A 500 V</t>
  </si>
  <si>
    <t>1930353278</t>
  </si>
  <si>
    <t>345290004500.S</t>
  </si>
  <si>
    <t>Poistková vložka nožová PNA000 16A gG, veľkosť 000</t>
  </si>
  <si>
    <t>65375017</t>
  </si>
  <si>
    <t>210120424.S</t>
  </si>
  <si>
    <t>Zvodiče prepätia typ 1 (triedy B), 1pól</t>
  </si>
  <si>
    <t>-540113652</t>
  </si>
  <si>
    <t>358240001000.S1</t>
  </si>
  <si>
    <t>Zvodič prepätia LVA - 440B</t>
  </si>
  <si>
    <t>276993044</t>
  </si>
  <si>
    <t>210193055.S</t>
  </si>
  <si>
    <t>Skriňa RE plastová s poistkami, trojfázová, jednotarifná s SPP2 (0) 1 odberateľ</t>
  </si>
  <si>
    <t>149713936</t>
  </si>
  <si>
    <t>357110014700.S</t>
  </si>
  <si>
    <t>Skriňa prípojková plastová SPP 2 na stĺpm, D IV P21 jeden odberateľ</t>
  </si>
  <si>
    <t>1707791011</t>
  </si>
  <si>
    <t>PC-DRZ-UDPS</t>
  </si>
  <si>
    <t>Držiak skrine SPP2</t>
  </si>
  <si>
    <t>530853285</t>
  </si>
  <si>
    <t>210201863</t>
  </si>
  <si>
    <t>Montáž stožiara oceľového výšky 6 m s prírubou pre uličné svietidlá</t>
  </si>
  <si>
    <t>1174767476</t>
  </si>
  <si>
    <t>348370003600</t>
  </si>
  <si>
    <t>Stožiar osvetľovací rúrový s prírubou SB 6/60 P, D=60 mm, výška=6,0 m</t>
  </si>
  <si>
    <t>-1477899067</t>
  </si>
  <si>
    <t>348370004600</t>
  </si>
  <si>
    <t>Rošt základový ZR pre stožiar výšky 5-12 m</t>
  </si>
  <si>
    <t>573207821</t>
  </si>
  <si>
    <t>210260201</t>
  </si>
  <si>
    <t>Ukotvenie nosného lana zväzkových vodičov kotevnou svorkou strmeňovou, bez napínacej skrutky</t>
  </si>
  <si>
    <t>2143713015</t>
  </si>
  <si>
    <t>3118700094002</t>
  </si>
  <si>
    <t>Hák pre ocelovu upevnovaciu pásku SOT39 + upevnovacia páska</t>
  </si>
  <si>
    <t>1493559184</t>
  </si>
  <si>
    <t>210901069.S</t>
  </si>
  <si>
    <t xml:space="preserve">Kábel hliníkový silový, uložený voľne  AYKY 450/750 V 4x16</t>
  </si>
  <si>
    <t>-1619269228</t>
  </si>
  <si>
    <t>341110028800.S</t>
  </si>
  <si>
    <t>Kábel hliníkový AYKY 4x16 mm2</t>
  </si>
  <si>
    <t>1241163545</t>
  </si>
  <si>
    <t>210902320</t>
  </si>
  <si>
    <t>Kábel hliníkový silový pre vonkajšie vedenia, uložený pevne NFA2X 0,6/1 kV 2x16</t>
  </si>
  <si>
    <t>961019057</t>
  </si>
  <si>
    <t>341110037900.S</t>
  </si>
  <si>
    <t>Kábel hliníkový závesný NFA2X 2x16 mm2</t>
  </si>
  <si>
    <t>605717911</t>
  </si>
  <si>
    <t>460200313.S</t>
  </si>
  <si>
    <t>Hĺbenie káblovej ryhy ručne 50 cm širokej a 130 cm hlbokej, v zemine triedy 3</t>
  </si>
  <si>
    <t>-1591695275</t>
  </si>
  <si>
    <t>460400001.S</t>
  </si>
  <si>
    <t>Paženie káblovej ryhy šírky do 130 cm hĺbky do 200 cm</t>
  </si>
  <si>
    <t>-603295539</t>
  </si>
  <si>
    <t>605110001700.S</t>
  </si>
  <si>
    <t>Dosky a fošne zo smreku neopracované neomietané akosť II hr. 18-22 mm, š. 250-300 mm</t>
  </si>
  <si>
    <t>-2125564864</t>
  </si>
  <si>
    <t>605120002200.S</t>
  </si>
  <si>
    <t>Hranoly zo smrekovca neopracované hranené akosť II, prierez 25-75 cm2, dĺ. 1000-1750 mm</t>
  </si>
  <si>
    <t>369538691</t>
  </si>
  <si>
    <t>999000000100.S</t>
  </si>
  <si>
    <t>Ostatný materiál</t>
  </si>
  <si>
    <t>2099620155</t>
  </si>
  <si>
    <t>460400101.S</t>
  </si>
  <si>
    <t>Odstránenie príložného paženia z ryhy šírky do 1, 3 m hĺbky do 2 m</t>
  </si>
  <si>
    <t>-752252225</t>
  </si>
  <si>
    <t>460560313.S</t>
  </si>
  <si>
    <t>Ručný zásyp nezap. káblovej ryhy bez zhutn. zeminy, 50 cm širokej, 130 cm hlbokej v zemine tr. 3</t>
  </si>
  <si>
    <t>-1194454267</t>
  </si>
  <si>
    <t>758115852</t>
  </si>
  <si>
    <t>102-50 - 102-50 Úprava káblov Slovak Telekom k.ú.Horná Mičiná</t>
  </si>
  <si>
    <t>460510271.S</t>
  </si>
  <si>
    <t>Žľab káblový z plast.,hmoty Krasten, zriad. a osadenie, rovná časť (12x11 cm veko 11x10 cm)</t>
  </si>
  <si>
    <t>-1858643409</t>
  </si>
  <si>
    <t>345750001900.S</t>
  </si>
  <si>
    <t>Žľab káblový, šxvxhr 100x100x5 mm, s krytom, PVC</t>
  </si>
  <si>
    <t>-2060080743</t>
  </si>
  <si>
    <t>103-00 - 103-00 Cesta II/591, úsek 3</t>
  </si>
  <si>
    <t>103-001 - Komunikácia</t>
  </si>
  <si>
    <t>113152441</t>
  </si>
  <si>
    <t xml:space="preserve">Frézovanie asf. podkladu alebo krytu bez prek., plochy cez 500 do 1000 m2, pruh š. cez 1 m do 2 m, hr. 150 mm  0,381 t</t>
  </si>
  <si>
    <t>629358944</t>
  </si>
  <si>
    <t>1966380046</t>
  </si>
  <si>
    <t>-1378900474</t>
  </si>
  <si>
    <t>-1171732409</t>
  </si>
  <si>
    <t>182301122.S</t>
  </si>
  <si>
    <t>Rozprestretie ornice na svahu so sklonom nad 1:5, plocha do 500 m2, hr.nad 100 do 150 mm</t>
  </si>
  <si>
    <t>-561532953</t>
  </si>
  <si>
    <t>-441910920</t>
  </si>
  <si>
    <t>-1563334470</t>
  </si>
  <si>
    <t>1934940621</t>
  </si>
  <si>
    <t>1641047721</t>
  </si>
  <si>
    <t>-84614523</t>
  </si>
  <si>
    <t>871326004</t>
  </si>
  <si>
    <t>Montáž kanalizačného PVC-U potrubia hladkého viacvrstvového DN 160</t>
  </si>
  <si>
    <t>-768161191</t>
  </si>
  <si>
    <t>286110009600</t>
  </si>
  <si>
    <t>Rúra kanalizačná PVC-U gravitačná, hladká, DN 160, dĺ. 1 m</t>
  </si>
  <si>
    <t>926941060</t>
  </si>
  <si>
    <t>895941100.S</t>
  </si>
  <si>
    <t>Osadenie bodového vpustu tr. zaťaženia ,,E´´</t>
  </si>
  <si>
    <t>-2131981204</t>
  </si>
  <si>
    <t>4760</t>
  </si>
  <si>
    <t>Bodový vpust 40/40, 1-dielny odtokový vpust s pozink.pororoštom oká 30/30, s plast.košom na nečistoty, dxšxv=400x400x500 mm</t>
  </si>
  <si>
    <t>-1862869603</t>
  </si>
  <si>
    <t>-1254045328</t>
  </si>
  <si>
    <t>1970795803</t>
  </si>
  <si>
    <t>1844662683</t>
  </si>
  <si>
    <t>938909612.S</t>
  </si>
  <si>
    <t xml:space="preserve">Odstránenie nánosu na krajniciach priem. hr. nad 100 do 200 mm,  -0,25200t</t>
  </si>
  <si>
    <t>971056015.S</t>
  </si>
  <si>
    <t>Jadrové vrty diamantovými korunkami do D 160 mm do stien - železobetónových -0,00048t</t>
  </si>
  <si>
    <t>-1451434024</t>
  </si>
  <si>
    <t>103-006 - Rekonštrukcia priepustov</t>
  </si>
  <si>
    <t>03628 - Priepust č.28 v km 9,766 - P18918</t>
  </si>
  <si>
    <t>1610930896</t>
  </si>
  <si>
    <t>176821416</t>
  </si>
  <si>
    <t>-1904874143</t>
  </si>
  <si>
    <t>-564419743</t>
  </si>
  <si>
    <t>799909614</t>
  </si>
  <si>
    <t>308825873</t>
  </si>
  <si>
    <t>-469187534</t>
  </si>
  <si>
    <t>1011818565</t>
  </si>
  <si>
    <t>-538874415</t>
  </si>
  <si>
    <t>-1177222832</t>
  </si>
  <si>
    <t>-1771453831</t>
  </si>
  <si>
    <t>-407128948</t>
  </si>
  <si>
    <t>-1422519399</t>
  </si>
  <si>
    <t>-56249786</t>
  </si>
  <si>
    <t>-1330702478</t>
  </si>
  <si>
    <t>954042316</t>
  </si>
  <si>
    <t>03629 - Priepust č.29 v km 9,820 - P18919</t>
  </si>
  <si>
    <t xml:space="preserve">    22-M - Montáže oznamovacích a zabezpečovacích zariadení</t>
  </si>
  <si>
    <t>1584294118</t>
  </si>
  <si>
    <t>1633317640</t>
  </si>
  <si>
    <t>742352210</t>
  </si>
  <si>
    <t>Montáže oznamovacích a zabezpečovacích zariadení</t>
  </si>
  <si>
    <t>22006000r</t>
  </si>
  <si>
    <t xml:space="preserve">Zachytenie  kábla pri rekonštrukcií priepustu</t>
  </si>
  <si>
    <t>400541935</t>
  </si>
  <si>
    <t>03630 - Priepust č.30 v km 9,976 - P</t>
  </si>
  <si>
    <t>321213110.S</t>
  </si>
  <si>
    <t>Murivo nadzákladové z lomového kameňa výplňové na maltu cementovú</t>
  </si>
  <si>
    <t>-1683147020</t>
  </si>
  <si>
    <t>-1394087396</t>
  </si>
  <si>
    <t>-789659384</t>
  </si>
  <si>
    <t>2025933358</t>
  </si>
  <si>
    <t>995240566</t>
  </si>
  <si>
    <t>-963962447</t>
  </si>
  <si>
    <t>728110948</t>
  </si>
  <si>
    <t>9750239</t>
  </si>
  <si>
    <t>-1932626302</t>
  </si>
  <si>
    <t>03631 - Priepust č.31 v km 10,103 - P18920</t>
  </si>
  <si>
    <t>-105561566</t>
  </si>
  <si>
    <t>714368316</t>
  </si>
  <si>
    <t>844828412</t>
  </si>
  <si>
    <t>1277057164</t>
  </si>
  <si>
    <t>1550835916</t>
  </si>
  <si>
    <t>-1319656379</t>
  </si>
  <si>
    <t>943270154</t>
  </si>
  <si>
    <t>1021551268</t>
  </si>
  <si>
    <t>-1932166676</t>
  </si>
  <si>
    <t>614178250</t>
  </si>
  <si>
    <t>1235666701</t>
  </si>
  <si>
    <t>934916256</t>
  </si>
  <si>
    <t>107062079</t>
  </si>
  <si>
    <t>-1752786050</t>
  </si>
  <si>
    <t>677913690</t>
  </si>
  <si>
    <t>627471153.S</t>
  </si>
  <si>
    <t>Reprofilácia stien sanačnou maltou, 2 vrstvy hr. 30 mm</t>
  </si>
  <si>
    <t>-3974120</t>
  </si>
  <si>
    <t>627471431.S</t>
  </si>
  <si>
    <t>Ochrana výstuže podhľadu zo sanačnej malty, 1 vrstva hr. 1 mm</t>
  </si>
  <si>
    <t>1536712473</t>
  </si>
  <si>
    <t>627471931.S</t>
  </si>
  <si>
    <t>Príplatok pri reprofilácii mostných povrchov vodorovných sanačnou maltou pri práci v uzavretom priestore</t>
  </si>
  <si>
    <t>-1685109746</t>
  </si>
  <si>
    <t>-761676981</t>
  </si>
  <si>
    <t>-1679768927</t>
  </si>
  <si>
    <t>758592036</t>
  </si>
  <si>
    <t>-120328423</t>
  </si>
  <si>
    <t>564308028</t>
  </si>
  <si>
    <t>-1575193588</t>
  </si>
  <si>
    <t>103-10 - 103-10 Nástupište AZ v k.ú. Dolná Mičiná</t>
  </si>
  <si>
    <t>453273203</t>
  </si>
  <si>
    <t>1021702883</t>
  </si>
  <si>
    <t>113307122.S</t>
  </si>
  <si>
    <t xml:space="preserve">Odstránenie podkladu v ploche do 200 m2 z kameniva hrubého drveného, hr.100 do 200 mm,  -0,23500t</t>
  </si>
  <si>
    <t>1890803773</t>
  </si>
  <si>
    <t>-792306848</t>
  </si>
  <si>
    <t>122101401.S</t>
  </si>
  <si>
    <t>Výkop v zemníku na suchu v horninách 1-2, do 100 m3</t>
  </si>
  <si>
    <t>1794038841</t>
  </si>
  <si>
    <t>103640000101</t>
  </si>
  <si>
    <t>Zemina pre terénne úpravy - ornica</t>
  </si>
  <si>
    <t>1908141233</t>
  </si>
  <si>
    <t>2057959155</t>
  </si>
  <si>
    <t>-1621306610</t>
  </si>
  <si>
    <t>-1688927990</t>
  </si>
  <si>
    <t>915753990</t>
  </si>
  <si>
    <t>-714814785</t>
  </si>
  <si>
    <t>549972240</t>
  </si>
  <si>
    <t>-773050233</t>
  </si>
  <si>
    <t>-725758874</t>
  </si>
  <si>
    <t>994331323</t>
  </si>
  <si>
    <t>180401213.S</t>
  </si>
  <si>
    <t>Založenie trávnika lúčneho výsevom na svahu nad 1:2 do 1:1</t>
  </si>
  <si>
    <t>-464356906</t>
  </si>
  <si>
    <t>-1190817008</t>
  </si>
  <si>
    <t>-1615301559</t>
  </si>
  <si>
    <t>-1393469765</t>
  </si>
  <si>
    <t>182201101.S</t>
  </si>
  <si>
    <t>Svahovanie trvalých svahov v násype</t>
  </si>
  <si>
    <t>-578484504</t>
  </si>
  <si>
    <t>663562090</t>
  </si>
  <si>
    <t>-1777015785</t>
  </si>
  <si>
    <t>2042482019</t>
  </si>
  <si>
    <t>90544306</t>
  </si>
  <si>
    <t>-1541239414</t>
  </si>
  <si>
    <t>1598105747</t>
  </si>
  <si>
    <t>105835700</t>
  </si>
  <si>
    <t>-1913546159</t>
  </si>
  <si>
    <t>1184666830</t>
  </si>
  <si>
    <t>932609998</t>
  </si>
  <si>
    <t>808122131</t>
  </si>
  <si>
    <t>Poklop liatinový D 400,</t>
  </si>
  <si>
    <t>-189132257</t>
  </si>
  <si>
    <t>542262866</t>
  </si>
  <si>
    <t>-1553402102</t>
  </si>
  <si>
    <t>2050133640</t>
  </si>
  <si>
    <t>1576551996</t>
  </si>
  <si>
    <t>-1250235154</t>
  </si>
  <si>
    <t>-2100239500</t>
  </si>
  <si>
    <t>-1358418642</t>
  </si>
  <si>
    <t>-1018376384</t>
  </si>
  <si>
    <t>-1869989924</t>
  </si>
  <si>
    <t>-379381500</t>
  </si>
  <si>
    <t xml:space="preserve">103-20 - 103-20 Osvetlenie priechodu  pre chodcov k.ú. Dolná Mičiná</t>
  </si>
  <si>
    <t>103-50 - 103-50 Úprava káblov Slovak Telekom k.ú.Dolná Mičiná</t>
  </si>
  <si>
    <t>210010080.S</t>
  </si>
  <si>
    <t>Rúrka ohybná elektroinštalačná z HDPE, D 40 uložená voľne</t>
  </si>
  <si>
    <t>1498884403</t>
  </si>
  <si>
    <t>286530129600.S</t>
  </si>
  <si>
    <t>Spojka nasúvacia 02040 pre korudované elektroinštal. rúrky z HDPE, D 40 mm</t>
  </si>
  <si>
    <t>1540864783</t>
  </si>
  <si>
    <t>345710005500.S</t>
  </si>
  <si>
    <t>Rúrka ohybná 09040 dvojplášťová korugovaná z HDPE, bezhalogénová, D 40 mm</t>
  </si>
  <si>
    <t>53744055</t>
  </si>
  <si>
    <t>460200303.S</t>
  </si>
  <si>
    <t>Hĺbenie káblovej ryhy ručne 50 cm širokej a 120 cm hlbokej, v zemine triedy 3</t>
  </si>
  <si>
    <t>522167632</t>
  </si>
  <si>
    <t>460560303.S</t>
  </si>
  <si>
    <t>Ručný zásyp nezap. káblovej ryhy bez zhutn. zeminy, 50 cm širokej, 120 cm hlbokej v zemine tr. 3</t>
  </si>
  <si>
    <t>-1719913662</t>
  </si>
  <si>
    <t>103-60 - 103-60 Úprava miestneho rozhlasu k.ú.Dolná Mičiná</t>
  </si>
  <si>
    <t>210101261</t>
  </si>
  <si>
    <t xml:space="preserve">NN spojky pre káble s plastovou izoláciou do 1kV  10-16 mm2 pre vonkajšie práce</t>
  </si>
  <si>
    <t>-545311197</t>
  </si>
  <si>
    <t>345820040546.S</t>
  </si>
  <si>
    <t>Spojka SVCZ 10 bez kovových spojok</t>
  </si>
  <si>
    <t>bal</t>
  </si>
  <si>
    <t>-1510940303</t>
  </si>
  <si>
    <t>210204011-D</t>
  </si>
  <si>
    <t>Demontáž - Osvetľovací stožiar - oceľový do dĺžky 12 m</t>
  </si>
  <si>
    <t>1739086285</t>
  </si>
  <si>
    <t>220010211</t>
  </si>
  <si>
    <t>Stožiar oceľ.pre reproduktor miestneho rozhlasu osadený do pripraveného výkopu, zaklinenie,vyrovnanie,náter</t>
  </si>
  <si>
    <t>1636331998</t>
  </si>
  <si>
    <t>316720001400</t>
  </si>
  <si>
    <t>Stožiar kužeľový STK STK60/60/3P1 prírubový zinkový, výška 6 m, ELV PRODUKT</t>
  </si>
  <si>
    <t>-1949739327</t>
  </si>
  <si>
    <t>220020013</t>
  </si>
  <si>
    <t>Izolátor oznamovací 2 NB nakrútený na kolík pomocou konopnej kúdele</t>
  </si>
  <si>
    <t>-505444284</t>
  </si>
  <si>
    <t>342110001000</t>
  </si>
  <si>
    <t>Izolátor keramický kolíkový pre NN VR1A, biely</t>
  </si>
  <si>
    <t>-1107768205</t>
  </si>
  <si>
    <t>220020201</t>
  </si>
  <si>
    <t>Konzola s 2 kolíkmi typ B pre v.f. vedenie na kolmé stožiare, montáž na ležiacom stožiari vrátane úprav</t>
  </si>
  <si>
    <t>1920894712</t>
  </si>
  <si>
    <t>3118200037001</t>
  </si>
  <si>
    <t>Konzola stĺpová 407</t>
  </si>
  <si>
    <t>1652914186</t>
  </si>
  <si>
    <t>311870014800</t>
  </si>
  <si>
    <t>Strmeň svorníkový 120x130/Z - príslušenstvo ku konzolám NN, VN</t>
  </si>
  <si>
    <t>-1218348262</t>
  </si>
  <si>
    <t>220040001</t>
  </si>
  <si>
    <t>Vedenie 2 drôtové nadzemné z oceľového pozinkovaného drôtu cez stožiare a konzoly, úplná montáž</t>
  </si>
  <si>
    <t>-736569679</t>
  </si>
  <si>
    <t>3415200004001</t>
  </si>
  <si>
    <t>Lano hliníkové AlFe 16</t>
  </si>
  <si>
    <t>948422753</t>
  </si>
  <si>
    <t>104-00 - 104-00 Cesta II/591, úsek 4.1 a 4.2</t>
  </si>
  <si>
    <t>104-001 - Komunikácia, úsek 4.1</t>
  </si>
  <si>
    <t>113152440.S</t>
  </si>
  <si>
    <t xml:space="preserve">Frézovanie asf. podkladu alebo krytu bez prek., plochy cez 500 do 1000 m2, pruh š. cez 1 m do 2 m, hr. 100 mm  0,254 t</t>
  </si>
  <si>
    <t>1746376646</t>
  </si>
  <si>
    <t>1424693427</t>
  </si>
  <si>
    <t>-56088607</t>
  </si>
  <si>
    <t>-750904713</t>
  </si>
  <si>
    <t>1407578962</t>
  </si>
  <si>
    <t>404410172000</t>
  </si>
  <si>
    <t>363 - Informatívna smerová značka IS17a (Smerová tabuľa s jedným cieľom), rozmer 1500x330 mm, Zn plech so zahnutým lisovaným okrajom I. trieda, EG, 7 rokov</t>
  </si>
  <si>
    <t>530759320</t>
  </si>
  <si>
    <t>363 - Informatívna smerová značka IS18a (Smerová tabuľa s dvoma cieľmi), rozmer 1500x500 mm, Zn plech so zahnutým lisovaným okrajom I. trieda</t>
  </si>
  <si>
    <t>-1784033121</t>
  </si>
  <si>
    <t>355 - Informatívna smerová značka IS32a (Kilometrovník), rozmer 600x300 mm, Zn plech so založeným Al okrajovým profilom I. trieda</t>
  </si>
  <si>
    <t xml:space="preserve">502 - Dodatková tabuľka E4 (Dĺžka úseku alebo platnosti), rozmer 500x150 mm, Zn plech so zahnutým lisovaným okrajom I. trieda </t>
  </si>
  <si>
    <t>-1902655797</t>
  </si>
  <si>
    <t>-579141049</t>
  </si>
  <si>
    <t>938909511.S</t>
  </si>
  <si>
    <t>Čistenie rigolov komunikácií od nánosu strojne hrúbky do 100 mm, -0,08800 t</t>
  </si>
  <si>
    <t>1096396492</t>
  </si>
  <si>
    <t>936294997</t>
  </si>
  <si>
    <t>104-002 - Komunikácia, úsek 4.2</t>
  </si>
  <si>
    <t>113152340.S</t>
  </si>
  <si>
    <t xml:space="preserve">Frézovanie asf. podkladu alebo krytu bez prek., plochy cez 500 do 1000 m2, pruh š. cez 0,5 m do 1 m, hr. 100 mm  0,254 t</t>
  </si>
  <si>
    <t>-1471295397</t>
  </si>
  <si>
    <t>312516803</t>
  </si>
  <si>
    <t>104-006 - Rekonštrukcia priepustov</t>
  </si>
  <si>
    <t>04632 - Priepust č.32 v km 11,136 - P78356</t>
  </si>
  <si>
    <t>1743546096</t>
  </si>
  <si>
    <t>1334373886</t>
  </si>
  <si>
    <t>-1879434396</t>
  </si>
  <si>
    <t>-1091138465</t>
  </si>
  <si>
    <t>1182958104</t>
  </si>
  <si>
    <t>-1970217024</t>
  </si>
  <si>
    <t>-1003697841</t>
  </si>
  <si>
    <t>938909724.S</t>
  </si>
  <si>
    <t>Čistenie priepustov ručne priemeru nad 1,5 do 2,0 m, hrúbka nánosu do 50%, -0,30458 t</t>
  </si>
  <si>
    <t>04633 - Priepust č.33 v km 11,291 - P</t>
  </si>
  <si>
    <t>1991325433</t>
  </si>
  <si>
    <t>1729359129</t>
  </si>
  <si>
    <t>-506819706</t>
  </si>
  <si>
    <t>22666000</t>
  </si>
  <si>
    <t>-1507863127</t>
  </si>
  <si>
    <t>04634 - Priepust č.34 v km 11,629 - P19349</t>
  </si>
  <si>
    <t>-463667653</t>
  </si>
  <si>
    <t>57729862</t>
  </si>
  <si>
    <t>-181098076</t>
  </si>
  <si>
    <t>809292141</t>
  </si>
  <si>
    <t>-403517458</t>
  </si>
  <si>
    <t>1659443149</t>
  </si>
  <si>
    <t>-240039212</t>
  </si>
  <si>
    <t>04635 - Priepust č.35 v km 11,912 - P19350</t>
  </si>
  <si>
    <t>669310642</t>
  </si>
  <si>
    <t>578584710</t>
  </si>
  <si>
    <t>1034136939</t>
  </si>
  <si>
    <t>-317332223</t>
  </si>
  <si>
    <t>-1241378516</t>
  </si>
  <si>
    <t>-996661925</t>
  </si>
  <si>
    <t>-2142120356</t>
  </si>
  <si>
    <t>04636 - Priepust č.36 v km 12,435 - P19351</t>
  </si>
  <si>
    <t>1648310969</t>
  </si>
  <si>
    <t>1641957233</t>
  </si>
  <si>
    <t>04637 - Priepust č.37 v km 12,557 - P19352</t>
  </si>
  <si>
    <t>464738463</t>
  </si>
  <si>
    <t>04638 - Priepust č.38 v km 12,690 - P19353</t>
  </si>
  <si>
    <t>04639 - Priepust č.39 v km 12,888 - P</t>
  </si>
  <si>
    <t>-661445326</t>
  </si>
  <si>
    <t>1765733634</t>
  </si>
  <si>
    <t>1636373004</t>
  </si>
  <si>
    <t>-1689637851</t>
  </si>
  <si>
    <t>-1629027342</t>
  </si>
  <si>
    <t>196304724</t>
  </si>
  <si>
    <t>1232290348</t>
  </si>
  <si>
    <t>1106724875</t>
  </si>
  <si>
    <t>339610040</t>
  </si>
  <si>
    <t>1212093091</t>
  </si>
  <si>
    <t>679037723</t>
  </si>
  <si>
    <t>-1270193435</t>
  </si>
  <si>
    <t>-603494425</t>
  </si>
  <si>
    <t>936704232</t>
  </si>
  <si>
    <t>1603684364</t>
  </si>
  <si>
    <t>1844682571</t>
  </si>
  <si>
    <t>-58454532</t>
  </si>
  <si>
    <t>1116528039</t>
  </si>
  <si>
    <t>1563778828</t>
  </si>
  <si>
    <t>-1005898835</t>
  </si>
  <si>
    <t>-716894797</t>
  </si>
  <si>
    <t>1728892746</t>
  </si>
  <si>
    <t>-1195856385</t>
  </si>
  <si>
    <t>737452453</t>
  </si>
  <si>
    <t>1367454085</t>
  </si>
  <si>
    <t>-1118085545</t>
  </si>
  <si>
    <t>-130830098</t>
  </si>
  <si>
    <t>105-00 - 105-00 Cesta II/591, úsek 5.1 a 5.2</t>
  </si>
  <si>
    <t>105-001 - Komunikácia, úsek 5.1</t>
  </si>
  <si>
    <t xml:space="preserve">    767 - Konštrukcie doplnkové kovové</t>
  </si>
  <si>
    <t>112101101.S</t>
  </si>
  <si>
    <t>Odstránenie listnatých stromov do priemeru 300 mm, motorovou pílou</t>
  </si>
  <si>
    <t>1597228352</t>
  </si>
  <si>
    <t>112201101.S</t>
  </si>
  <si>
    <t>Odstránenie pňov na vzdial. 50 m priemeru nad 100 do 300 mm</t>
  </si>
  <si>
    <t>643522171</t>
  </si>
  <si>
    <t>-711318151</t>
  </si>
  <si>
    <t>133201101.S</t>
  </si>
  <si>
    <t>Výkop šachty zapaženej, hornina 3 do 100 m3</t>
  </si>
  <si>
    <t>-606206687</t>
  </si>
  <si>
    <t>133201109.S</t>
  </si>
  <si>
    <t>Príplatok k cenám za lepivosť pri hĺbení šachiet zapažených i nezapažených v hornine 3</t>
  </si>
  <si>
    <t>-3209301</t>
  </si>
  <si>
    <t>162401411.S</t>
  </si>
  <si>
    <t>Vodorovné premiestnenie konárov stromov nad 100 do 300 mm do 3000 m</t>
  </si>
  <si>
    <t>-1776097055</t>
  </si>
  <si>
    <t>162501411.S</t>
  </si>
  <si>
    <t>Vodorovné premiestnenie kmeňov nad 100 do 300 mm do 3000 m</t>
  </si>
  <si>
    <t>-1889003210</t>
  </si>
  <si>
    <t>162601411.S</t>
  </si>
  <si>
    <t>Vodorovné premiestnenie pňov nad 100 do 300 mm do 3000 m</t>
  </si>
  <si>
    <t>854734080</t>
  </si>
  <si>
    <t>167101101.S</t>
  </si>
  <si>
    <t>Nakladanie neuľahnutého výkopku z hornín tr.1-4 do 100 m3</t>
  </si>
  <si>
    <t>864080048</t>
  </si>
  <si>
    <t>-812420897</t>
  </si>
  <si>
    <t>2138673543</t>
  </si>
  <si>
    <t>1969211194</t>
  </si>
  <si>
    <t>275313611.S</t>
  </si>
  <si>
    <t>Betón základových pätiek, prostý tr. C 16/20</t>
  </si>
  <si>
    <t>402282018</t>
  </si>
  <si>
    <t>338171121.S</t>
  </si>
  <si>
    <t>Osadzovanie stĺpika oceľového plotového výšky nad 2 m so zaliatím cementovou maltou do vynechaných otvorov</t>
  </si>
  <si>
    <t>1638456395</t>
  </si>
  <si>
    <t>553510023000</t>
  </si>
  <si>
    <t>Stĺpik, d 48 mm, výška 2,4 m, výška pletiva 1,8 m, poplastovaný s PVC čiapkou, pre pletivo v rolkách</t>
  </si>
  <si>
    <t>-438815161</t>
  </si>
  <si>
    <t>338172111.S</t>
  </si>
  <si>
    <t>Osadzovanie vzpery oceľovej plotovej so zaliatím cementovou maltou do vynechaných otvorov</t>
  </si>
  <si>
    <t>1384115108</t>
  </si>
  <si>
    <t>553510023200.S</t>
  </si>
  <si>
    <t>Vzpera, d 38 mm, výška 2 m, výška pletiva 1,8 m, poplastovaná, pre pletivo v rolkách</t>
  </si>
  <si>
    <t>1775096275</t>
  </si>
  <si>
    <t>-237107589</t>
  </si>
  <si>
    <t>-1671271671</t>
  </si>
  <si>
    <t>1201886077</t>
  </si>
  <si>
    <t>1518211589</t>
  </si>
  <si>
    <t>746687384</t>
  </si>
  <si>
    <t>2003575995</t>
  </si>
  <si>
    <t>-259655637</t>
  </si>
  <si>
    <t>59779171</t>
  </si>
  <si>
    <t>1235205805</t>
  </si>
  <si>
    <t>404410094600</t>
  </si>
  <si>
    <t>212 - Príkazová značka C6a (Prikázaný smer jazdy obchádzania vpravo), rozmer 900 mm, fólia RA2, pozinkovaná</t>
  </si>
  <si>
    <t>834331210</t>
  </si>
  <si>
    <t>-1730549518</t>
  </si>
  <si>
    <t>404410169500</t>
  </si>
  <si>
    <t>305 - Informatívna smerová značka IS36c (Miestna časť obce), rozmer 1000x500 mm, Zn plech so založeným Al okrajovým profilom I. trieda, EG, 7 rokov</t>
  </si>
  <si>
    <t>-872588248</t>
  </si>
  <si>
    <t>-1424873267</t>
  </si>
  <si>
    <t>404410169600</t>
  </si>
  <si>
    <t>306 - Informatívna smerová značka IS36d (Koniec miestnej časti obce), rozmer 1000x500 mm, Zn plech so založeným Al okrajovým profilom I. trieda, EG, 7 rokov</t>
  </si>
  <si>
    <t>2134523091</t>
  </si>
  <si>
    <t>404410150600</t>
  </si>
  <si>
    <t>330 - Informatívna značka II8a (Čerpacia stanica), rozmer 750x750 mm, fólia RA2, pozinkovaná</t>
  </si>
  <si>
    <t>1720286418</t>
  </si>
  <si>
    <t>404410172100</t>
  </si>
  <si>
    <t>363 - Informatívna smerová značka IS17a (Smerová tabuľa s jedným cieľom), rozmer 1500x500 mm, Zn plech so zahnutým lisovaným okrajom I. trieda, EG, 7 rokov</t>
  </si>
  <si>
    <t>141451342</t>
  </si>
  <si>
    <t>-1427410165</t>
  </si>
  <si>
    <t>1092373292</t>
  </si>
  <si>
    <t>-1812890566</t>
  </si>
  <si>
    <t>404410194500</t>
  </si>
  <si>
    <t>501 - Dodatková tabuľka E2 (Vzdialenosť), rozmer 500x150 mm, Zn plech so zahnutým lisovaným okrajom I. trieda, EG, 7 rokov</t>
  </si>
  <si>
    <t>-1837667636</t>
  </si>
  <si>
    <t>1876372151</t>
  </si>
  <si>
    <t>592210000300.S</t>
  </si>
  <si>
    <t>Rúra železobetónová pre dažďové odpadné vody TZP 3-60, DN 60, dĺ. 1000, hr. steny 62 mm</t>
  </si>
  <si>
    <t>-1145099319</t>
  </si>
  <si>
    <t>-1651891642</t>
  </si>
  <si>
    <t>1175660790</t>
  </si>
  <si>
    <t>938909421.S</t>
  </si>
  <si>
    <t>Čistenie priekop komunikácií strojne priekopovým rýpadlom o objeme nánosu do 0,15 m3/m, -0,09730 t</t>
  </si>
  <si>
    <t>-659677957</t>
  </si>
  <si>
    <t>-297347212</t>
  </si>
  <si>
    <t>1904270828</t>
  </si>
  <si>
    <t>-560701585</t>
  </si>
  <si>
    <t>966001210</t>
  </si>
  <si>
    <t>Demontáž zastávkového prístrešku s premiestnením</t>
  </si>
  <si>
    <t>1887854926</t>
  </si>
  <si>
    <t>966008111.S</t>
  </si>
  <si>
    <t xml:space="preserve">Búranie rúrového priepustu, z rúr DN do 300 mm,  -0,75300t</t>
  </si>
  <si>
    <t>-1921732780</t>
  </si>
  <si>
    <t>966008112.S</t>
  </si>
  <si>
    <t xml:space="preserve">Búranie rúrového priepustu, z rúr DN 300 do 500 mm,  -0,98000t</t>
  </si>
  <si>
    <t>1062491081</t>
  </si>
  <si>
    <t>966067112.S</t>
  </si>
  <si>
    <t xml:space="preserve">Rozobratie plotov výšky do 250 cm, z drôteného pletiva alebo z plechu,  -0,01000t</t>
  </si>
  <si>
    <t>1499287599</t>
  </si>
  <si>
    <t>-365205548</t>
  </si>
  <si>
    <t>-2043739269</t>
  </si>
  <si>
    <t>767</t>
  </si>
  <si>
    <t>Konštrukcie doplnkové kovové</t>
  </si>
  <si>
    <t>767911130.S</t>
  </si>
  <si>
    <t>Montáž oplotenia strojového pletiva, s výškou nad 1,6 m</t>
  </si>
  <si>
    <t>-1894165130</t>
  </si>
  <si>
    <t>105-002 - Komunikácia, úsek 5.2</t>
  </si>
  <si>
    <t>113152245</t>
  </si>
  <si>
    <t xml:space="preserve">Frézovanie asf. podkladu alebo krytu bez prek., plochy do 500 m2, pruh š. cez 0,5 m do 1 m, hr. 150 mm  0,381 t</t>
  </si>
  <si>
    <t>-371238388</t>
  </si>
  <si>
    <t>113152530.S</t>
  </si>
  <si>
    <t xml:space="preserve">Frézovanie asf. podkladu alebo krytu bez prek., plochy cez 1000 do 10000 m2, pruh š. do 1 m, hr. 50 mm  0,127 t</t>
  </si>
  <si>
    <t>538824090</t>
  </si>
  <si>
    <t>583310000600.S</t>
  </si>
  <si>
    <t>Kamenivo ťažené drobné frakcia 0-4 mm</t>
  </si>
  <si>
    <t>1754073225</t>
  </si>
  <si>
    <t>277659429</t>
  </si>
  <si>
    <t>-196514754</t>
  </si>
  <si>
    <t>877356006</t>
  </si>
  <si>
    <t>Montáž kanalizačného PVC-U kolena DN 200</t>
  </si>
  <si>
    <t>1734074769</t>
  </si>
  <si>
    <t>286520003200</t>
  </si>
  <si>
    <t xml:space="preserve">Koleno PVC DN 200/45° </t>
  </si>
  <si>
    <t>257528082</t>
  </si>
  <si>
    <t>1582279630</t>
  </si>
  <si>
    <t>1435138322</t>
  </si>
  <si>
    <t>-643927192</t>
  </si>
  <si>
    <t>-229537907</t>
  </si>
  <si>
    <t>-474141595</t>
  </si>
  <si>
    <t>404410169100</t>
  </si>
  <si>
    <t>340 - Informatívna smerová značka IS34 (Hranica okresu), rozmer 1000x500 mm, Zn plech so založeným Al okrajovým profilom I. trieda, EG, 7 rokov</t>
  </si>
  <si>
    <t>1134860094</t>
  </si>
  <si>
    <t>-1235145763</t>
  </si>
  <si>
    <t>-230871783</t>
  </si>
  <si>
    <t>-1695238939</t>
  </si>
  <si>
    <t>-519940402</t>
  </si>
  <si>
    <t>1463676224</t>
  </si>
  <si>
    <t>105-006 - Rekonštrukcia priepustov</t>
  </si>
  <si>
    <t>05640 - Priepust č.40 v km 13,291 - P78357</t>
  </si>
  <si>
    <t>-1786297439</t>
  </si>
  <si>
    <t>2138006299</t>
  </si>
  <si>
    <t>148363630</t>
  </si>
  <si>
    <t>421321238.S</t>
  </si>
  <si>
    <t>Mostné nosné konštrukcie doskové z betónu železového tr. C 30/37</t>
  </si>
  <si>
    <t>314372491</t>
  </si>
  <si>
    <t>421351212.S</t>
  </si>
  <si>
    <t>Debnenie prechodovej dosky konštrukcie mostov - zhotovenie</t>
  </si>
  <si>
    <t>-1739062466</t>
  </si>
  <si>
    <t>421351312.S</t>
  </si>
  <si>
    <t>Debnenie prechodovej dosky konštrukcie mostov - odstránenie</t>
  </si>
  <si>
    <t>1828835141</t>
  </si>
  <si>
    <t>421362312.S</t>
  </si>
  <si>
    <t>Výstuž mostných dosiek zo zváraných sietí nad 4 kg/m2</t>
  </si>
  <si>
    <t>-800064399</t>
  </si>
  <si>
    <t>627471132.S</t>
  </si>
  <si>
    <t>Reprofilácia podhľadov sanačnou maltou, 1 vrstva hr. 20 mm</t>
  </si>
  <si>
    <t>668130815</t>
  </si>
  <si>
    <t>-1853507594</t>
  </si>
  <si>
    <t>-742889959</t>
  </si>
  <si>
    <t>938909744.S</t>
  </si>
  <si>
    <t>Čistenie priepustov ručne priemeru nad 1,5 do 2,0 m, hrúbka nánosu nad 75%, -0,60916 t</t>
  </si>
  <si>
    <t>-141225155</t>
  </si>
  <si>
    <t>1601622515</t>
  </si>
  <si>
    <t>711491172.S</t>
  </si>
  <si>
    <t>Zhotovenie ochrannej vrstvy izolácie z textílie na ploche vodorovnej, pre izolácie proti zemnej vlhkosti, podpovrchovej a tlakovej vode</t>
  </si>
  <si>
    <t>-2034928939</t>
  </si>
  <si>
    <t>711491272.S</t>
  </si>
  <si>
    <t>Zhotovenie ochrannej vrstvy izolácie z textílie na ploche zvislej, pre izolácie proti zemnej vlhkosti, podpovrchovej a tlakovej vode</t>
  </si>
  <si>
    <t>1127204044</t>
  </si>
  <si>
    <t>693110001200</t>
  </si>
  <si>
    <t xml:space="preserve">Geotextília polypropylénová Tatratex  PP 300, šírka 1,75-3,5 m, dĺžka 90 m, hrúbka 2,7 mm, netkaná</t>
  </si>
  <si>
    <t>1230095660</t>
  </si>
  <si>
    <t>05641 - Priepust č.41 v km 13,458 - P19355</t>
  </si>
  <si>
    <t>-1728026457</t>
  </si>
  <si>
    <t>-4935293</t>
  </si>
  <si>
    <t>-1573119806</t>
  </si>
  <si>
    <t>05642 - Priepust č.42 v km 13,811 - P19356</t>
  </si>
  <si>
    <t>1409208256</t>
  </si>
  <si>
    <t>05643 - Priepust č.43 v km 14,109 - P19357</t>
  </si>
  <si>
    <t>919524112.S</t>
  </si>
  <si>
    <t>Zhotovenie priepustu z rúr železobetónových DN 1200</t>
  </si>
  <si>
    <t>592210001100.S</t>
  </si>
  <si>
    <t>Rúra železobetónová pre dažďové odpadné vody TZP 4-120, DN 1200, dĺ. 1000 mm, zosilená</t>
  </si>
  <si>
    <t>05644 - Priepust č.44 v km 14,384 - P19358</t>
  </si>
  <si>
    <t>938909732.S</t>
  </si>
  <si>
    <t>Čistenie priepustov ručne priemeru nad 0,5 do 1,0 m, hrúbka nánosu do 75%, -0,17133 t</t>
  </si>
  <si>
    <t>464736750</t>
  </si>
  <si>
    <t>05645 - Priepust č.45 v km 14,571 - P19359</t>
  </si>
  <si>
    <t>1690176324</t>
  </si>
  <si>
    <t>-951221720</t>
  </si>
  <si>
    <t>1031352069</t>
  </si>
  <si>
    <t>05646 - Priepust č.46 v km 15,068 - P19360</t>
  </si>
  <si>
    <t>-731975595</t>
  </si>
  <si>
    <t>1351985697</t>
  </si>
  <si>
    <t>1187926494</t>
  </si>
  <si>
    <t>1699367896</t>
  </si>
  <si>
    <t>889801076</t>
  </si>
  <si>
    <t>488775907</t>
  </si>
  <si>
    <t>2119429555</t>
  </si>
  <si>
    <t>-2005172181</t>
  </si>
  <si>
    <t>-1851101417</t>
  </si>
  <si>
    <t>1264216375</t>
  </si>
  <si>
    <t>421942177</t>
  </si>
  <si>
    <t>679271999</t>
  </si>
  <si>
    <t>-668975687</t>
  </si>
  <si>
    <t>1080878501</t>
  </si>
  <si>
    <t>-1747567461</t>
  </si>
  <si>
    <t>-1913625212</t>
  </si>
  <si>
    <t>-2054639975</t>
  </si>
  <si>
    <t>05647 - Priepust č.47 v km 15,202 - P19361</t>
  </si>
  <si>
    <t>-1708832685</t>
  </si>
  <si>
    <t>76797240</t>
  </si>
  <si>
    <t>-1548075836</t>
  </si>
  <si>
    <t>05648 - Priepust č.48 v km 15,411 - P19362</t>
  </si>
  <si>
    <t>276066265</t>
  </si>
  <si>
    <t>05649 - Priepust č.49 v km 16,058 - P19363</t>
  </si>
  <si>
    <t>447101637</t>
  </si>
  <si>
    <t>05650 - Priepust č.50 v km 16,215 - P19364</t>
  </si>
  <si>
    <t>1739338660</t>
  </si>
  <si>
    <t>-1888211769</t>
  </si>
  <si>
    <t>184739309</t>
  </si>
  <si>
    <t>Mreža ocelová 2,25x1,5 s rámom vč. povrchovej úpravy</t>
  </si>
  <si>
    <t>-749736512</t>
  </si>
  <si>
    <t>177707522</t>
  </si>
  <si>
    <t>72275701</t>
  </si>
  <si>
    <t>05651 - Priepust č.51 v km 16,358 - P19365</t>
  </si>
  <si>
    <t>271109093</t>
  </si>
  <si>
    <t>264435167</t>
  </si>
  <si>
    <t>-798962330</t>
  </si>
  <si>
    <t xml:space="preserve">Mreža ocelová 2,0x3,0  s rámom s povrchovou úpravou</t>
  </si>
  <si>
    <t>919541116.S</t>
  </si>
  <si>
    <t>Zhotovenie priepustu alebo zjazdu z rúr plastových HDPE ryhovaných hrdlových alebo spojkových DN 800</t>
  </si>
  <si>
    <t>286410017501</t>
  </si>
  <si>
    <t xml:space="preserve">Rúry z odstredivo liateho laminátu PN 10 SN 15000 DN 800 </t>
  </si>
  <si>
    <t>1228673275</t>
  </si>
  <si>
    <t>105-10 - 105-10 Nástupište AZ v k.ú. Čerín</t>
  </si>
  <si>
    <t>113106121.S</t>
  </si>
  <si>
    <t xml:space="preserve">Rozoberanie dlažby, z betónových alebo kamenin. dlaždíc, dosiek alebo tvaroviek,  -0,13800t</t>
  </si>
  <si>
    <t>-1785327185</t>
  </si>
  <si>
    <t>-1023157087</t>
  </si>
  <si>
    <t>113307121.S</t>
  </si>
  <si>
    <t xml:space="preserve">Odstránenie podkladu v ploche do 200 m2 z kameniva hrubého drveného, hr. do 100 mm,  -0,13000t</t>
  </si>
  <si>
    <t>500518557</t>
  </si>
  <si>
    <t>1167021060</t>
  </si>
  <si>
    <t>628003722</t>
  </si>
  <si>
    <t>1358799548</t>
  </si>
  <si>
    <t>863479419</t>
  </si>
  <si>
    <t>-119532919</t>
  </si>
  <si>
    <t>709299974</t>
  </si>
  <si>
    <t>171101104.S</t>
  </si>
  <si>
    <t xml:space="preserve">Uloženie sypaniny do násypu  súdržnej horniny s mierou zhutnenia nad 100 do 102 % podľa Proctor-Standard</t>
  </si>
  <si>
    <t>112513030</t>
  </si>
  <si>
    <t>583410004400</t>
  </si>
  <si>
    <t>913143445</t>
  </si>
  <si>
    <t>-1539885305</t>
  </si>
  <si>
    <t>-1636287407</t>
  </si>
  <si>
    <t>251357528</t>
  </si>
  <si>
    <t>-1058789141</t>
  </si>
  <si>
    <t>1114911811</t>
  </si>
  <si>
    <t>278311181.S</t>
  </si>
  <si>
    <t>Zálievka kotevných otvorov z betónu prostého, C 25/30, objem 1 otvoru do 0,02 m3</t>
  </si>
  <si>
    <t>827570459</t>
  </si>
  <si>
    <t>327210101.S</t>
  </si>
  <si>
    <t xml:space="preserve">Montáž oporných  múrov z drôtokamenných košov z dvojzákrutovej siete-pletených, priemer drôtu 2,7/3,7mm, povrchová ochrana Galmac+PVC, vrátane kameňa</t>
  </si>
  <si>
    <t>-1960837038</t>
  </si>
  <si>
    <t>-1237638423</t>
  </si>
  <si>
    <t>-1218767891</t>
  </si>
  <si>
    <t>-1608875588</t>
  </si>
  <si>
    <t>569831111.S</t>
  </si>
  <si>
    <t>1963474194</t>
  </si>
  <si>
    <t>-2134063439</t>
  </si>
  <si>
    <t>1389535334</t>
  </si>
  <si>
    <t>129955263</t>
  </si>
  <si>
    <t>-1183649432</t>
  </si>
  <si>
    <t>-2000186980</t>
  </si>
  <si>
    <t>-846989661</t>
  </si>
  <si>
    <t>871238111.S</t>
  </si>
  <si>
    <t>Ukladanie drenážneho potrubia do pripravenej ryhy z tvrdého PVC priemeru nad 150 do 200 mm</t>
  </si>
  <si>
    <t>-2014517817</t>
  </si>
  <si>
    <t>286110012500.S</t>
  </si>
  <si>
    <t xml:space="preserve">Rúra kanalizačná PVC-U  hladká D 200x4,5 mm, dĺ. 1 m</t>
  </si>
  <si>
    <t>-1946376312</t>
  </si>
  <si>
    <t>518153100</t>
  </si>
  <si>
    <t>1724984324</t>
  </si>
  <si>
    <t>-1087007027</t>
  </si>
  <si>
    <t>-391408768</t>
  </si>
  <si>
    <t>-984707850</t>
  </si>
  <si>
    <t>-1944436405</t>
  </si>
  <si>
    <t>1014336671</t>
  </si>
  <si>
    <t xml:space="preserve">105-11 - 105-11  Nástupište AZ v k.ú. Bečov</t>
  </si>
  <si>
    <t>-815586741</t>
  </si>
  <si>
    <t>322446168</t>
  </si>
  <si>
    <t>-145666991</t>
  </si>
  <si>
    <t>250612778</t>
  </si>
  <si>
    <t>-568171033</t>
  </si>
  <si>
    <t>2043958651</t>
  </si>
  <si>
    <t>-789788275</t>
  </si>
  <si>
    <t>553510030001</t>
  </si>
  <si>
    <t>Stĺpik, výška 2,4 m, poplastovaný na pozinkovanej oceli, pre panelový plotový systém</t>
  </si>
  <si>
    <t>-1070204936</t>
  </si>
  <si>
    <t>442151465</t>
  </si>
  <si>
    <t>553510029700</t>
  </si>
  <si>
    <t>Vzpera, výška 1,75 m, poplastovaný na pozinkovanej oceli, pre panelový plotový systém</t>
  </si>
  <si>
    <t>-1770059302</t>
  </si>
  <si>
    <t>451311311.S</t>
  </si>
  <si>
    <t>Podklad pod dlažbu z betónu prostého tr. C 12/15 hr. do 100 mm</t>
  </si>
  <si>
    <t>1819630633</t>
  </si>
  <si>
    <t>452112121</t>
  </si>
  <si>
    <t xml:space="preserve">Osadenie prstenca  pod poklopy a mreže, výšky nad 100 do 200 mm</t>
  </si>
  <si>
    <t>-33193375</t>
  </si>
  <si>
    <t>5922470230</t>
  </si>
  <si>
    <t xml:space="preserve">Vyrovnávací prstenec TBW 625/200   </t>
  </si>
  <si>
    <t>1578093665</t>
  </si>
  <si>
    <t>606522455</t>
  </si>
  <si>
    <t>465511410.S</t>
  </si>
  <si>
    <t>Dlažba na sucho s vyplnením škár maltou MC 10 do 20 m2, hr. 150 mm</t>
  </si>
  <si>
    <t>299313473</t>
  </si>
  <si>
    <t>811441111</t>
  </si>
  <si>
    <t xml:space="preserve">Montáž potrubia z betónových rúr s polodrážkou v otvorenom výkope  DN 600</t>
  </si>
  <si>
    <t>1989780764</t>
  </si>
  <si>
    <t>592210003200.S</t>
  </si>
  <si>
    <t>Rúra betónová hrdlová pre dažďové odpadné vody TBP 3-60, DN 600, dĺ. 1000 mm, hr. steny 60 mm</t>
  </si>
  <si>
    <t>-59688396</t>
  </si>
  <si>
    <t>929430080</t>
  </si>
  <si>
    <t>666193821</t>
  </si>
  <si>
    <t>-2016274211</t>
  </si>
  <si>
    <t>Rúra kanalizačná PVC-U gravitačná, hladká SN8 - KG, ML - viacvrstvová, DN 160, dĺ. 1 m</t>
  </si>
  <si>
    <t>-1671411343</t>
  </si>
  <si>
    <t>894204262</t>
  </si>
  <si>
    <t>Žľaby šachiet kanalizačných z prostého betónu tr. C 25/30 prierezu s polomerom nad 500 mm</t>
  </si>
  <si>
    <t>353713465</t>
  </si>
  <si>
    <t>894302165</t>
  </si>
  <si>
    <t>Stropy šachiet hrúbky nad 200 mm zo železobetónu vodostavebného C 25/30</t>
  </si>
  <si>
    <t>643512032</t>
  </si>
  <si>
    <t>894302166</t>
  </si>
  <si>
    <t xml:space="preserve">Steny alebo dno šachiet kanalizačných  hrúbky nad 200 mm zo železobetónu vodostavebného C 25/30</t>
  </si>
  <si>
    <t>2070458184</t>
  </si>
  <si>
    <t>894502201</t>
  </si>
  <si>
    <t>Debnenie stien šachiet armatúrnych pravouhlých alebo štvorhraných a viachranných obojstranné</t>
  </si>
  <si>
    <t>-1739364324</t>
  </si>
  <si>
    <t>894503111</t>
  </si>
  <si>
    <t>Debnenie konštrukcií na rúrovom vedení dosk. stropov šachiet armatúrnych akýchkoľvek rozmerov</t>
  </si>
  <si>
    <t>-1972364808</t>
  </si>
  <si>
    <t>894608112</t>
  </si>
  <si>
    <t>Výstuž šachiet armatúrných z betonárskej ocele B500 (10505)</t>
  </si>
  <si>
    <t>-1064592624</t>
  </si>
  <si>
    <t>-202866377</t>
  </si>
  <si>
    <t>552410002401</t>
  </si>
  <si>
    <t>Poklop liatinový B 125</t>
  </si>
  <si>
    <t>-1463393128</t>
  </si>
  <si>
    <t>1232694637</t>
  </si>
  <si>
    <t>Mreža ocelová s rámom s povrchovou úpravou</t>
  </si>
  <si>
    <t>1609689874</t>
  </si>
  <si>
    <t>1631175915</t>
  </si>
  <si>
    <t>919413110.S</t>
  </si>
  <si>
    <t>Vtoková nádržka z betónu prostého tr. C 25/30 priepustu z rúr do DN 800</t>
  </si>
  <si>
    <t>-1682763327</t>
  </si>
  <si>
    <t>128521727</t>
  </si>
  <si>
    <t>-1999951611</t>
  </si>
  <si>
    <t>-1461020235</t>
  </si>
  <si>
    <t>Tvárnica priekopová TBM 1-60, lxšxv 620x300x154,5(75) mm</t>
  </si>
  <si>
    <t>291924421</t>
  </si>
  <si>
    <t>935114494.S</t>
  </si>
  <si>
    <t>Osadenie vpustu pre odvodňovací betónový žľab univerzálny s ochrannou hranou svetlej šírky 300 mm</t>
  </si>
  <si>
    <t>350756989</t>
  </si>
  <si>
    <t>592270008501.S</t>
  </si>
  <si>
    <t>Vpust betónový s ochrannou hranou, lxšxv 300x300x400 mm, pre žľaby betónové svetlej šírky 300 mm, presuvka DN 200</t>
  </si>
  <si>
    <t>-856888958</t>
  </si>
  <si>
    <t>592270008800.S</t>
  </si>
  <si>
    <t>Kalový kôš k zachytávaniu nečistôt pre vpust betónový svetlej šírky 300 mm</t>
  </si>
  <si>
    <t>1860833526</t>
  </si>
  <si>
    <t>592270018500.S</t>
  </si>
  <si>
    <t>Mriežkový rošt, štrbiny 30x30 mm, dĺ. 0,5 m, C 250, pozinkovaný s rychlouzáverom, pre žľaby betónové s ochrannou hranou svetlej šírky 300 mm</t>
  </si>
  <si>
    <t>-1380528655</t>
  </si>
  <si>
    <t>1989273435</t>
  </si>
  <si>
    <t>772431652</t>
  </si>
  <si>
    <t>-2097315404</t>
  </si>
  <si>
    <t>-368710081</t>
  </si>
  <si>
    <t>-738929012</t>
  </si>
  <si>
    <t>-1127040892</t>
  </si>
  <si>
    <t>767914150.S</t>
  </si>
  <si>
    <t>Montáž oplotenia panelového z pletiva na stĺpiky výšky do 2,2 m</t>
  </si>
  <si>
    <t>622901928</t>
  </si>
  <si>
    <t>553510028000.S</t>
  </si>
  <si>
    <t>Panel pre panelový plotový systém, veľkosť oka 100x50 mm, vxl 1,8x2,48 m, poplastovaný na pozinkovanej oceli</t>
  </si>
  <si>
    <t>-627676974</t>
  </si>
  <si>
    <t xml:space="preserve">105-12 - 105-12  Nástupište AZ v k.ú.Sebedín</t>
  </si>
  <si>
    <t>1687050439</t>
  </si>
  <si>
    <t>-1633357613</t>
  </si>
  <si>
    <t>-598913433</t>
  </si>
  <si>
    <t>827275863</t>
  </si>
  <si>
    <t>162501122.S</t>
  </si>
  <si>
    <t>-923547419</t>
  </si>
  <si>
    <t>498541063</t>
  </si>
  <si>
    <t>2072400396</t>
  </si>
  <si>
    <t>-2117165470</t>
  </si>
  <si>
    <t>1415272914</t>
  </si>
  <si>
    <t>-44250842</t>
  </si>
  <si>
    <t>-1650433065</t>
  </si>
  <si>
    <t>1586299296</t>
  </si>
  <si>
    <t>-735082617</t>
  </si>
  <si>
    <t>-441419702</t>
  </si>
  <si>
    <t>551378563</t>
  </si>
  <si>
    <t>570515237</t>
  </si>
  <si>
    <t>1334629865</t>
  </si>
  <si>
    <t>1039095805</t>
  </si>
  <si>
    <t>1435763466</t>
  </si>
  <si>
    <t>954208394</t>
  </si>
  <si>
    <t>Dlažba betónová zámková, hr.60 mm</t>
  </si>
  <si>
    <t>822441111</t>
  </si>
  <si>
    <t>Montáž potrubia z rúr železobetónových tesnených povrazcom a cement. maltou MC 10 DN 600</t>
  </si>
  <si>
    <t>-1547629028</t>
  </si>
  <si>
    <t>286110006600.S</t>
  </si>
  <si>
    <t>Rúra PVC-U hladký kanalizačný, gravitačný systém D 160 mm, dĺ. 1 m, SN8 - plnostenná</t>
  </si>
  <si>
    <t>675498235</t>
  </si>
  <si>
    <t>894401111</t>
  </si>
  <si>
    <t>Osadenie betónového dielca pre šachty, rovná alebo prechodová skruž TBS</t>
  </si>
  <si>
    <t>-139311279</t>
  </si>
  <si>
    <t>592240002100</t>
  </si>
  <si>
    <t xml:space="preserve">Kónus  100-63/10  pre kanalizačnú šachtu DN 1000, hr. steny 100 mm, rozmer 1000x625x580 mm</t>
  </si>
  <si>
    <t>1044739483</t>
  </si>
  <si>
    <t>894403021</t>
  </si>
  <si>
    <t>Osadenie betónového dielca pre šachty, dno akéhokoľvek druhu</t>
  </si>
  <si>
    <t>1862774091</t>
  </si>
  <si>
    <t>592240003900</t>
  </si>
  <si>
    <t>Dno 100/58 pre kanalizačnú šachtu DN 1000, rozmer 1000/575x200 mm</t>
  </si>
  <si>
    <t>722067156</t>
  </si>
  <si>
    <t>894421111</t>
  </si>
  <si>
    <t>Zriadenie šachiet prefabrikovaných do 4t</t>
  </si>
  <si>
    <t>-220436714</t>
  </si>
  <si>
    <t>595207282</t>
  </si>
  <si>
    <t>1327748577</t>
  </si>
  <si>
    <t>315352563</t>
  </si>
  <si>
    <t>Obrubník cestný, lxšxv 1000x150x260 mm</t>
  </si>
  <si>
    <t>1641435237</t>
  </si>
  <si>
    <t>1284831876</t>
  </si>
  <si>
    <t>-938963993</t>
  </si>
  <si>
    <t>-1483503425</t>
  </si>
  <si>
    <t>-1910366897</t>
  </si>
  <si>
    <t>1027754829</t>
  </si>
  <si>
    <t>640555493</t>
  </si>
  <si>
    <t>-711747704</t>
  </si>
  <si>
    <t>735586121</t>
  </si>
  <si>
    <t>681035651</t>
  </si>
  <si>
    <t>969021135</t>
  </si>
  <si>
    <t>Vybúranie odvodňovacích žľabov s oceľ. mrežou</t>
  </si>
  <si>
    <t>-127640572</t>
  </si>
  <si>
    <t>971046015.S</t>
  </si>
  <si>
    <t>Jadrové vrty diamantovými korunkami do D 160 mm do stien - betónových, obkladov -0,00044t</t>
  </si>
  <si>
    <t>674185414</t>
  </si>
  <si>
    <t>473937731</t>
  </si>
  <si>
    <t>767211110</t>
  </si>
  <si>
    <t xml:space="preserve">Montáž schodov oceľých, š.1,5m </t>
  </si>
  <si>
    <t>57871519</t>
  </si>
  <si>
    <t>553430001010</t>
  </si>
  <si>
    <t xml:space="preserve">Schody oceľové pozinkované š.1,5m, stupeň - rošt 5x </t>
  </si>
  <si>
    <t>1290312256</t>
  </si>
  <si>
    <t>767222210</t>
  </si>
  <si>
    <t xml:space="preserve">Montáž zábradlí schodiskových z ocele na oceľovú konštr., s hmotn. 1 m zábradlia </t>
  </si>
  <si>
    <t>59739241</t>
  </si>
  <si>
    <t>553560008901</t>
  </si>
  <si>
    <t>Zábradlie schodiskove, dĺžky 1500 mm</t>
  </si>
  <si>
    <t>1141123931</t>
  </si>
  <si>
    <t xml:space="preserve">105-20 - 105-20 Osvetlenie priechodu  pre chodcov k.ú. Čerín</t>
  </si>
  <si>
    <t xml:space="preserve">105-21 - 105-21 Osvetlenie priechodu  pre chodcov k.ú. Bečov</t>
  </si>
  <si>
    <t xml:space="preserve">105-22 - 105-22 Osvetlenie priechodu  pre chodcov k.ú. Sebedín</t>
  </si>
  <si>
    <t>201-00 - 201-00 Most ev. č.591-004</t>
  </si>
  <si>
    <t>113153130.S</t>
  </si>
  <si>
    <t xml:space="preserve">Frézovanie asf. podkladu alebo krytu s prek., plochy cez 500 do 1000 m2, pruh š. do 1 m, hr. 200 mm  0,508 t</t>
  </si>
  <si>
    <t>-1059869078</t>
  </si>
  <si>
    <t>-1974760646</t>
  </si>
  <si>
    <t>115001106.S</t>
  </si>
  <si>
    <t>Odvedenie vody potrubím pri priemere potrubia DN nad 600</t>
  </si>
  <si>
    <t>-913101440</t>
  </si>
  <si>
    <t>-557640343</t>
  </si>
  <si>
    <t>124203101.S</t>
  </si>
  <si>
    <t>Výkop vodotoku do 3 m horn. 3 do 1000 m3</t>
  </si>
  <si>
    <t>1977805797</t>
  </si>
  <si>
    <t>124203109.S</t>
  </si>
  <si>
    <t>Vykopávky pre korytá vodotokov. Príplatok za lepivosť horniny 3</t>
  </si>
  <si>
    <t>2031855087</t>
  </si>
  <si>
    <t>129203201.S</t>
  </si>
  <si>
    <t>Čistenie koryta vodotoku šírky dna 5m hĺbka dna do 5m hornina3</t>
  </si>
  <si>
    <t>-2101256382</t>
  </si>
  <si>
    <t>1484938925</t>
  </si>
  <si>
    <t>-62909157</t>
  </si>
  <si>
    <t>-2006310922</t>
  </si>
  <si>
    <t>-1555129574</t>
  </si>
  <si>
    <t>334451999</t>
  </si>
  <si>
    <t>171103101.S</t>
  </si>
  <si>
    <t>Zemné hrádze prívodných a odpadných melioračných kanálov, z horniny 1-4</t>
  </si>
  <si>
    <t>792054996</t>
  </si>
  <si>
    <t>-820501519</t>
  </si>
  <si>
    <t>1986004123</t>
  </si>
  <si>
    <t>2005986966</t>
  </si>
  <si>
    <t>-331725299</t>
  </si>
  <si>
    <t>-1208614201</t>
  </si>
  <si>
    <t>181101102.S</t>
  </si>
  <si>
    <t>Úprava pláne v zárezoch v hornine 1-4 so zhutnením</t>
  </si>
  <si>
    <t>-1702442732</t>
  </si>
  <si>
    <t>2048307979</t>
  </si>
  <si>
    <t>2146141867</t>
  </si>
  <si>
    <t>231943111.S</t>
  </si>
  <si>
    <t>Steny baranené z oceľových štetovníc z terénu nastraženie pri dĺžke štetovníc do 10 m</t>
  </si>
  <si>
    <t>1046692726</t>
  </si>
  <si>
    <t>231943211.S</t>
  </si>
  <si>
    <t>Steny baranené z oceľových štetovníc z terénu zabaranenie na dĺžku do 10 m</t>
  </si>
  <si>
    <t>-566426525</t>
  </si>
  <si>
    <t>134600000101.S</t>
  </si>
  <si>
    <t>Profil oceľový hrubý na štetovnice (neopracovaný) LARSEN (10 370) 3n - prenájom</t>
  </si>
  <si>
    <t>-1101370994</t>
  </si>
  <si>
    <t>237941111.S</t>
  </si>
  <si>
    <t>Vytiahnutie štetovnicových stien z oceľových štetovníc zabaranených do 2 rokov, do 10m</t>
  </si>
  <si>
    <t>-518890327</t>
  </si>
  <si>
    <t>273362514.S</t>
  </si>
  <si>
    <t>Dodatočné vystužovanie betónových konštrukcií betonárskou oceľovou chemickou injektážnou kotvou VME, D 14 mm -0.00001t</t>
  </si>
  <si>
    <t>-1289168713</t>
  </si>
  <si>
    <t>273362516.S</t>
  </si>
  <si>
    <t>Dodatočné vystužovanie betónových konštrukcií betonárskou oceľovou chemickou injektážnou kotvou VME, D 16 mm -0.00001t</t>
  </si>
  <si>
    <t>2053622323</t>
  </si>
  <si>
    <t>274313521.S</t>
  </si>
  <si>
    <t>Betón základových pásov, prostý tr. C 12/15</t>
  </si>
  <si>
    <t>2139079207</t>
  </si>
  <si>
    <t>274351215.S</t>
  </si>
  <si>
    <t>Debnenie stien základových pásov, zhotovenie-dielce</t>
  </si>
  <si>
    <t>-1948491659</t>
  </si>
  <si>
    <t>274351216.S</t>
  </si>
  <si>
    <t>Debnenie stien základových pásov, odstránenie-dielce</t>
  </si>
  <si>
    <t>2090434488</t>
  </si>
  <si>
    <t>317171121.S</t>
  </si>
  <si>
    <t>Kotvenie monolitického betónu rímsy do mostovky kotvou do vývrtu</t>
  </si>
  <si>
    <t>746433211</t>
  </si>
  <si>
    <t>55330110003</t>
  </si>
  <si>
    <t>Kotva rimsovej dosky</t>
  </si>
  <si>
    <t>-1693418189</t>
  </si>
  <si>
    <t>869056030</t>
  </si>
  <si>
    <t>-374586331</t>
  </si>
  <si>
    <t>-705433986</t>
  </si>
  <si>
    <t>-130962749</t>
  </si>
  <si>
    <t>334323138.S</t>
  </si>
  <si>
    <t>Mostné krídla a záverné stienky z betónu železového tr. C 30/37</t>
  </si>
  <si>
    <t>1908025028</t>
  </si>
  <si>
    <t>334351113.S</t>
  </si>
  <si>
    <t>Debnenie mostných konštrukcií-krídiel, stien výšky do 20 m, zhotovenie</t>
  </si>
  <si>
    <t>-631813745</t>
  </si>
  <si>
    <t>334351213.S</t>
  </si>
  <si>
    <t>Debnenie mostných konštrukcií-krídiel, stien výšky do 20 m, odstránenie</t>
  </si>
  <si>
    <t>-935588652</t>
  </si>
  <si>
    <t>-1450001542</t>
  </si>
  <si>
    <t>421351221.S</t>
  </si>
  <si>
    <t>Debnenie bočnej steny konštrukcie mostov výšky do 350 mm - zhotovenie</t>
  </si>
  <si>
    <t>-302721518</t>
  </si>
  <si>
    <t>421351231.S</t>
  </si>
  <si>
    <t>Debnenie čela pracovnej škáry konštrukcie mostov - zhotovenie</t>
  </si>
  <si>
    <t>-147507780</t>
  </si>
  <si>
    <t>421351321.S</t>
  </si>
  <si>
    <t>Debnenie bočnej steny konštrukcie mostov výšky do 350 mm - odstránenie</t>
  </si>
  <si>
    <t>-1044782368</t>
  </si>
  <si>
    <t>421351331.S</t>
  </si>
  <si>
    <t>Debnenie čela pracovnej škáry konštrukcie mostov - odstránenie</t>
  </si>
  <si>
    <t>-451426374</t>
  </si>
  <si>
    <t>421362126.S</t>
  </si>
  <si>
    <t>Výstuž doskového mosta z betonárskej ocele B500 (10505) mostných konštrukcií</t>
  </si>
  <si>
    <t>2062551173</t>
  </si>
  <si>
    <t>657817909</t>
  </si>
  <si>
    <t>430321414.S</t>
  </si>
  <si>
    <t>Schodiskové konštrukcie, betón železový tr. C 25/30</t>
  </si>
  <si>
    <t>1639583998</t>
  </si>
  <si>
    <t>430362021.S</t>
  </si>
  <si>
    <t>Výstuž schodiskových konštrukcií zo zváraných sietí z drôtov typu KARI</t>
  </si>
  <si>
    <t>-1220687415</t>
  </si>
  <si>
    <t>434351141.S</t>
  </si>
  <si>
    <t>Debnenie stupňov na podstupňovej doske alebo na teréne pôdorysne priamočiarych zhotovenie</t>
  </si>
  <si>
    <t>81834055</t>
  </si>
  <si>
    <t>434351142.S</t>
  </si>
  <si>
    <t>Debnenie stupňov na podstupňovej doske alebo na teréne pôdorysne priamočiarych odstránenie</t>
  </si>
  <si>
    <t>-385541170</t>
  </si>
  <si>
    <t>451312311.S</t>
  </si>
  <si>
    <t>Podklad pod dlažbu z betónu prostého tr. C 12/15 hr. nad 100 do 150 mm</t>
  </si>
  <si>
    <t>1598750395</t>
  </si>
  <si>
    <t>451478011.S</t>
  </si>
  <si>
    <t>Podkladová vrstva plastbetónová drenážna na moste</t>
  </si>
  <si>
    <t>1986510909</t>
  </si>
  <si>
    <t>451571112.S</t>
  </si>
  <si>
    <t>Lôžko pod dlažby zo štrkopiesku hr. vrstvy nad 100 do 150 mm</t>
  </si>
  <si>
    <t>9571427</t>
  </si>
  <si>
    <t>-700383044</t>
  </si>
  <si>
    <t>-795513347</t>
  </si>
  <si>
    <t>458311131.S</t>
  </si>
  <si>
    <t>Filtračná vrstva za oporou z betónu drenažného tr. C 8/10 hutneného po vrstvách</t>
  </si>
  <si>
    <t>1484420860</t>
  </si>
  <si>
    <t>462511270.S</t>
  </si>
  <si>
    <t>Zahádzka z lomového kameňa bez preštrkovania z terénu, hmotnosti jednotlivých kameňov do 200 kg</t>
  </si>
  <si>
    <t>851138384</t>
  </si>
  <si>
    <t>465513327.S</t>
  </si>
  <si>
    <t>Dlažba z lomového kameňa, na cementovú maltu s vyškárovaním cementovou maltou, hr. kameňa 300 mm</t>
  </si>
  <si>
    <t>-415882017</t>
  </si>
  <si>
    <t>-2096487647</t>
  </si>
  <si>
    <t>-1619528651</t>
  </si>
  <si>
    <t>-98005173</t>
  </si>
  <si>
    <t>573111111.S1</t>
  </si>
  <si>
    <t>-2073887319</t>
  </si>
  <si>
    <t>-1828614680</t>
  </si>
  <si>
    <t>-401003755</t>
  </si>
  <si>
    <t>5771342811</t>
  </si>
  <si>
    <t>Asfaltový betón vrstva obrusná AC 11 O v pruhu š. nad 3 m z modifik. asfaltu tr. II, po zhutnení hr. 45 mm</t>
  </si>
  <si>
    <t>1022652413</t>
  </si>
  <si>
    <t>-1206704352</t>
  </si>
  <si>
    <t>597761111.S</t>
  </si>
  <si>
    <t>Rigol dláždený do lôžka z betónu prostého tr. C 8/10 z betónových dosiek akejkoľvek veľkosti</t>
  </si>
  <si>
    <t>761437787</t>
  </si>
  <si>
    <t>599141110</t>
  </si>
  <si>
    <t>Pružná asfaltová zálievka</t>
  </si>
  <si>
    <t>-511999440</t>
  </si>
  <si>
    <t>622661211.S</t>
  </si>
  <si>
    <t>Náter betónu mosta epoxidový disperzný 1x impregnačný OS-A</t>
  </si>
  <si>
    <t>730986497</t>
  </si>
  <si>
    <t>6226612111</t>
  </si>
  <si>
    <t>Náter betónu mostu - adhézny mostík</t>
  </si>
  <si>
    <t>-175711849</t>
  </si>
  <si>
    <t>-701462942</t>
  </si>
  <si>
    <t>622661336.S</t>
  </si>
  <si>
    <t>Zjednocujúci náter betónových konštrukcií na báze cementov</t>
  </si>
  <si>
    <t>-1671497460</t>
  </si>
  <si>
    <t>1990920839</t>
  </si>
  <si>
    <t>627471134.S</t>
  </si>
  <si>
    <t>Reprofilácia podhľadov sanačnou maltou, 2 vrstvy hr. 50 mm</t>
  </si>
  <si>
    <t>-560376765</t>
  </si>
  <si>
    <t>593336412</t>
  </si>
  <si>
    <t>627471154.S</t>
  </si>
  <si>
    <t>Reprofilácia stien sanačnou maltou, 2 vrstvy hr. 50 mm</t>
  </si>
  <si>
    <t>-427725352</t>
  </si>
  <si>
    <t>1416517844</t>
  </si>
  <si>
    <t>627471451.S</t>
  </si>
  <si>
    <t>Ochrana výstuže stien zo sanačnej malty, 1 vrstva hr. 1 mm</t>
  </si>
  <si>
    <t>1673975931</t>
  </si>
  <si>
    <t>-1456384570</t>
  </si>
  <si>
    <t>286110015200.S</t>
  </si>
  <si>
    <t>Flexibilná drenážna PVC-U rúra DN 160, perforovaná</t>
  </si>
  <si>
    <t>1991839374</t>
  </si>
  <si>
    <t>899621112.S</t>
  </si>
  <si>
    <t>Obetónovanie drenážneho potrubia pr. bet. triedy C 8/10 hr. do 150 mm, rúr DN 100-160</t>
  </si>
  <si>
    <t>2111788250</t>
  </si>
  <si>
    <t>8999121011</t>
  </si>
  <si>
    <t>Montáž oceľových chráničiek D 120x7</t>
  </si>
  <si>
    <t>-1150661215</t>
  </si>
  <si>
    <t>1413089600</t>
  </si>
  <si>
    <t>Rúrka hladká kruhová bezošvá D 114 mm, hrúbka steny 7,0mm ozn.11 353.0.</t>
  </si>
  <si>
    <t>604043768</t>
  </si>
  <si>
    <t>1866270641</t>
  </si>
  <si>
    <t>5534610002</t>
  </si>
  <si>
    <t>Zábradlie oceľové jednoduché , vč. konečnej povrchovej úpravy</t>
  </si>
  <si>
    <t>-1601723611</t>
  </si>
  <si>
    <t>-165158153</t>
  </si>
  <si>
    <t>553550000400.S</t>
  </si>
  <si>
    <t>Zvodidlo cestné jednostranné oceľové, vzdialenosť stĺpikov 2,0 m, úroveň zachytenia H1, komplet</t>
  </si>
  <si>
    <t>-1358639559</t>
  </si>
  <si>
    <t>-43034870</t>
  </si>
  <si>
    <t>Dočasné dopravné značenie - prenosné</t>
  </si>
  <si>
    <t>kpl</t>
  </si>
  <si>
    <t>-805000220</t>
  </si>
  <si>
    <t>-367327298</t>
  </si>
  <si>
    <t>-347678735</t>
  </si>
  <si>
    <t>Obrubník cestný, lxšxv 1000x150x260 mm, skosenie 120/40 mm</t>
  </si>
  <si>
    <t>501539297</t>
  </si>
  <si>
    <t>917862112.S</t>
  </si>
  <si>
    <t>Osadenie chodník. obrubníka betónového stojatého do lôžka z betónu prosteho tr. C 16/20 s bočnou oporou</t>
  </si>
  <si>
    <t>215939237</t>
  </si>
  <si>
    <t>592170001800.S</t>
  </si>
  <si>
    <t>Obrubník parkový, lxšxv 1000x50x200 mm, prírodný</t>
  </si>
  <si>
    <t>835028042</t>
  </si>
  <si>
    <t>919723210</t>
  </si>
  <si>
    <t>Pružná asfaltová zalievka s predtesnením</t>
  </si>
  <si>
    <t>-1830111628</t>
  </si>
  <si>
    <t>931941111</t>
  </si>
  <si>
    <t xml:space="preserve">Osadenie  mostného oceľ. krycieho plechu do trvalo pružnej zálievky</t>
  </si>
  <si>
    <t>1411520771</t>
  </si>
  <si>
    <t>133340000101</t>
  </si>
  <si>
    <t xml:space="preserve">Tyč oceľová T  160x50x10 mm, ozn. 11 373</t>
  </si>
  <si>
    <t>54408712</t>
  </si>
  <si>
    <t>931992121.S</t>
  </si>
  <si>
    <t>Výplň dilatačných škár z extrudovaného polystyrénu hr. 20 mm</t>
  </si>
  <si>
    <t>-1107808361</t>
  </si>
  <si>
    <t>931994142.S</t>
  </si>
  <si>
    <t>Tesnenie dilatačnej škáry betónovej konštrukcia polyuretanovým tmelom do pl. 4,0 cm2</t>
  </si>
  <si>
    <t>755428039</t>
  </si>
  <si>
    <t>931994151.S</t>
  </si>
  <si>
    <t>Tesnenie škáry betónovej konštrukcia škárovým profilom prierezu 20/20 mm</t>
  </si>
  <si>
    <t>632689537</t>
  </si>
  <si>
    <t>-1934674610</t>
  </si>
  <si>
    <t>938902032.S</t>
  </si>
  <si>
    <t xml:space="preserve">Otryskanie degradovaného betónu vodou do 50 mm,  -0,05500t</t>
  </si>
  <si>
    <t>1756238339</t>
  </si>
  <si>
    <t>938902051.S</t>
  </si>
  <si>
    <t>Očistenie povrchu betónových konštrukcií otryskaním - pod izoláciu</t>
  </si>
  <si>
    <t>283855216</t>
  </si>
  <si>
    <t>938902311.S</t>
  </si>
  <si>
    <t>Čistenie betónového podkladu vysokotlakovým vodným lúčom do hrúbky 5 mm - stropov</t>
  </si>
  <si>
    <t>-1244807487</t>
  </si>
  <si>
    <t>938902312.S</t>
  </si>
  <si>
    <t>Čistenie betónového podkladu vysokotlakovým vodným lúčom do hrúbky 5 mm - stien</t>
  </si>
  <si>
    <t>-225962042</t>
  </si>
  <si>
    <t>938902313.S</t>
  </si>
  <si>
    <t>Čistenie betónového podkladu vysokotlakovým vodným lúčom do hrúbky 5 mm - podláh</t>
  </si>
  <si>
    <t>376621795</t>
  </si>
  <si>
    <t>944941101.S</t>
  </si>
  <si>
    <t>Ochranné zábradlie na vonkajších voľných stranách objektov odklonené od zvislice do 15 st.</t>
  </si>
  <si>
    <t>-2035772043</t>
  </si>
  <si>
    <t>959941123.S</t>
  </si>
  <si>
    <t>Chemická kotva s kotevným svorníkom tesnená chemickou ampulkou do betónu, ŽB, kameňa, s vyvŕtaním otvoru M12/95/220 mm</t>
  </si>
  <si>
    <t>1121495897</t>
  </si>
  <si>
    <t>-1868938194</t>
  </si>
  <si>
    <t>1768806526</t>
  </si>
  <si>
    <t>-2043132168</t>
  </si>
  <si>
    <t>-2126179091</t>
  </si>
  <si>
    <t>966076141.S</t>
  </si>
  <si>
    <t xml:space="preserve">Odstránenie zvodidlového zábradlia alebo ich častí na mostoch betónových v celku,  -0,05400t</t>
  </si>
  <si>
    <t>2143085867</t>
  </si>
  <si>
    <t>-989998922</t>
  </si>
  <si>
    <t>979082113.S</t>
  </si>
  <si>
    <t>-1401994980</t>
  </si>
  <si>
    <t>979082119.S</t>
  </si>
  <si>
    <t>-322733935</t>
  </si>
  <si>
    <t>-331185205</t>
  </si>
  <si>
    <t>998212111.S</t>
  </si>
  <si>
    <t>Presun hmôt pre mosty murované, monolitické,betónové,kovové,výšky mosta do 20 m</t>
  </si>
  <si>
    <t>1932177362</t>
  </si>
  <si>
    <t>-1996530554</t>
  </si>
  <si>
    <t>-1187862724</t>
  </si>
  <si>
    <t>-711928383</t>
  </si>
  <si>
    <t>111620000500.S</t>
  </si>
  <si>
    <t>Asfalt polofúkaný</t>
  </si>
  <si>
    <t>1381542297</t>
  </si>
  <si>
    <t>711131101.S</t>
  </si>
  <si>
    <t xml:space="preserve">Zhotovenie  izolácie proti zemnej vlhkosti vodorovná AIP na sucho</t>
  </si>
  <si>
    <t>1648038287</t>
  </si>
  <si>
    <t>628310000700.S</t>
  </si>
  <si>
    <t>Pás asfaltový s jemným posypom hr. 3,6 mm vystužený sklenenou rohožou</t>
  </si>
  <si>
    <t>-1740853387</t>
  </si>
  <si>
    <t>711170040.S</t>
  </si>
  <si>
    <t>Vodorovná profilovaná fólia s integrovanou drenážnou textíliou</t>
  </si>
  <si>
    <t>275892420</t>
  </si>
  <si>
    <t>711170140.S</t>
  </si>
  <si>
    <t>Zvislá profilovaná fólia s integrovanou drenážnou textíliou</t>
  </si>
  <si>
    <t>-3717571</t>
  </si>
  <si>
    <t>711311111.S</t>
  </si>
  <si>
    <t>Zhotovenie izolácie kotviaco - impregnačného náteru z epoxidovej živice s posypom kremičitým pieskom cestných mostoviek</t>
  </si>
  <si>
    <t>-564390368</t>
  </si>
  <si>
    <t>245610001300.S</t>
  </si>
  <si>
    <t>2-zložková nízkoviskózna epoxidová živica</t>
  </si>
  <si>
    <t>-426316407</t>
  </si>
  <si>
    <t>711341111.S</t>
  </si>
  <si>
    <t>Zhotovenie izolácie NAIP pritavením cestných mostoviek</t>
  </si>
  <si>
    <t>-1174522530</t>
  </si>
  <si>
    <t>628340000100.S</t>
  </si>
  <si>
    <t>Pás asfaltový SBS s bridličným posypom hr. 5,5 mm vystužený netkanou polyesterovou rohožou</t>
  </si>
  <si>
    <t>1039648292</t>
  </si>
  <si>
    <t>998711201.S</t>
  </si>
  <si>
    <t>-1155563660</t>
  </si>
  <si>
    <t>000300016.S</t>
  </si>
  <si>
    <t>-237441478</t>
  </si>
  <si>
    <t>000300021.S</t>
  </si>
  <si>
    <t>977777164</t>
  </si>
  <si>
    <t>000300031.S</t>
  </si>
  <si>
    <t>2065266121</t>
  </si>
  <si>
    <t>2005042114</t>
  </si>
  <si>
    <t>000400022.S</t>
  </si>
  <si>
    <t>Projektové práce - stavebná časť (stavebné objekty vrátane ich technického vybavenia). náklady na dokumentáciu skutočného zhotovenia stavby</t>
  </si>
  <si>
    <t>1752497332</t>
  </si>
  <si>
    <t>000400024</t>
  </si>
  <si>
    <t xml:space="preserve">Vypracovanie príslušnej dokumentácie mosta , lávky  k preberaciemu konaniu a pre užívanie objektu</t>
  </si>
  <si>
    <t>1361861751</t>
  </si>
  <si>
    <t>000600025</t>
  </si>
  <si>
    <t>Zariadenie staveniska - zriadenie</t>
  </si>
  <si>
    <t>1274222281</t>
  </si>
  <si>
    <t>000600026</t>
  </si>
  <si>
    <t>Zariadenie staveniska - prevádzka</t>
  </si>
  <si>
    <t>mes.</t>
  </si>
  <si>
    <t>1369500689</t>
  </si>
  <si>
    <t>000600027</t>
  </si>
  <si>
    <t>Zariadenie staveniska - demontáž</t>
  </si>
  <si>
    <t>-448552146</t>
  </si>
  <si>
    <t>202-00 - 202-00 Most ev. č.591-005</t>
  </si>
  <si>
    <t>-85663301</t>
  </si>
  <si>
    <t>638607245</t>
  </si>
  <si>
    <t>2094281459</t>
  </si>
  <si>
    <t>1664904042</t>
  </si>
  <si>
    <t>-562901109</t>
  </si>
  <si>
    <t>165616143</t>
  </si>
  <si>
    <t>1040658783</t>
  </si>
  <si>
    <t>1968733265</t>
  </si>
  <si>
    <t>-635176062</t>
  </si>
  <si>
    <t>1024572631</t>
  </si>
  <si>
    <t>1606259267</t>
  </si>
  <si>
    <t>-1542920729</t>
  </si>
  <si>
    <t>-1746679744</t>
  </si>
  <si>
    <t>45162329</t>
  </si>
  <si>
    <t>-751550894</t>
  </si>
  <si>
    <t>797952427</t>
  </si>
  <si>
    <t>-2061551539</t>
  </si>
  <si>
    <t>695614149</t>
  </si>
  <si>
    <t>1692454382</t>
  </si>
  <si>
    <t>1167369822</t>
  </si>
  <si>
    <t>1572375990</t>
  </si>
  <si>
    <t>-516832325</t>
  </si>
  <si>
    <t>-151848096</t>
  </si>
  <si>
    <t>-1995156210</t>
  </si>
  <si>
    <t>992575303</t>
  </si>
  <si>
    <t>-363583758</t>
  </si>
  <si>
    <t>-438424997</t>
  </si>
  <si>
    <t>-1301073091</t>
  </si>
  <si>
    <t>319564516</t>
  </si>
  <si>
    <t>-504297884</t>
  </si>
  <si>
    <t>-763241673</t>
  </si>
  <si>
    <t>432582026</t>
  </si>
  <si>
    <t>-915585422</t>
  </si>
  <si>
    <t>541468872</t>
  </si>
  <si>
    <t>-669798415</t>
  </si>
  <si>
    <t>-509372592</t>
  </si>
  <si>
    <t>-2036981596</t>
  </si>
  <si>
    <t>348171121.S</t>
  </si>
  <si>
    <t>Osadenie mostného oceľového zábradlia trvalého do betónu ríms priamo</t>
  </si>
  <si>
    <t>-1465445894</t>
  </si>
  <si>
    <t>5534610001</t>
  </si>
  <si>
    <t>Zábradlie oceľové so zvislou výplňou , vč. konečnej povrchovej úpravy</t>
  </si>
  <si>
    <t>-64615961</t>
  </si>
  <si>
    <t>421321239.S</t>
  </si>
  <si>
    <t>Mostné nosné konštrukcie doskové z betónu železového tr. C 35/45</t>
  </si>
  <si>
    <t>-162367391</t>
  </si>
  <si>
    <t>-1470064648</t>
  </si>
  <si>
    <t>1230098617</t>
  </si>
  <si>
    <t>1052286160</t>
  </si>
  <si>
    <t>327236147</t>
  </si>
  <si>
    <t>-32526416</t>
  </si>
  <si>
    <t>423121112.S</t>
  </si>
  <si>
    <t>Osadenie mostného prefabrikovaného nosníka v celku hm. nad 5 do 10 t</t>
  </si>
  <si>
    <t>626384776</t>
  </si>
  <si>
    <t>593830003500.S3</t>
  </si>
  <si>
    <t xml:space="preserve">Mostný predpätý prefabrikovaný  nosník VPH-PTMN 2016-PM  11 m-16,5 m - krajný</t>
  </si>
  <si>
    <t>-1940807504</t>
  </si>
  <si>
    <t>593830003500.S4</t>
  </si>
  <si>
    <t xml:space="preserve">Mostný predpätý prefabrikovaný  nosník VPH-PTMN 2016-PM  11 m-16,5 m -medziľahlý</t>
  </si>
  <si>
    <t>344899882</t>
  </si>
  <si>
    <t>1320743736</t>
  </si>
  <si>
    <t>-620674968</t>
  </si>
  <si>
    <t>602601904</t>
  </si>
  <si>
    <t>-2030348613</t>
  </si>
  <si>
    <t>-1310011595</t>
  </si>
  <si>
    <t>-928467718</t>
  </si>
  <si>
    <t>1897390213</t>
  </si>
  <si>
    <t>-83896935</t>
  </si>
  <si>
    <t>1685236813</t>
  </si>
  <si>
    <t>-1209938251</t>
  </si>
  <si>
    <t>1499369894</t>
  </si>
  <si>
    <t>751235260</t>
  </si>
  <si>
    <t>1290259272</t>
  </si>
  <si>
    <t>2114218659</t>
  </si>
  <si>
    <t>-366731961</t>
  </si>
  <si>
    <t>532829308</t>
  </si>
  <si>
    <t>505912158</t>
  </si>
  <si>
    <t>-921109425</t>
  </si>
  <si>
    <t>68125274</t>
  </si>
  <si>
    <t>-2124271009</t>
  </si>
  <si>
    <t>-2119258157</t>
  </si>
  <si>
    <t>-740691202</t>
  </si>
  <si>
    <t>376585103</t>
  </si>
  <si>
    <t>1819829548</t>
  </si>
  <si>
    <t>-203191648</t>
  </si>
  <si>
    <t>1410427422</t>
  </si>
  <si>
    <t>480426543</t>
  </si>
  <si>
    <t>281198564</t>
  </si>
  <si>
    <t>-1527142711</t>
  </si>
  <si>
    <t>1116512647</t>
  </si>
  <si>
    <t>-1014825029</t>
  </si>
  <si>
    <t>-316829977</t>
  </si>
  <si>
    <t>-1970893315</t>
  </si>
  <si>
    <t>1215338043</t>
  </si>
  <si>
    <t>983276591</t>
  </si>
  <si>
    <t>-273251426</t>
  </si>
  <si>
    <t>-1957123930</t>
  </si>
  <si>
    <t>-690525580</t>
  </si>
  <si>
    <t>-620706992</t>
  </si>
  <si>
    <t>-73192339</t>
  </si>
  <si>
    <t>599273560</t>
  </si>
  <si>
    <t>-459625438</t>
  </si>
  <si>
    <t>-1110597989</t>
  </si>
  <si>
    <t>-1328521106</t>
  </si>
  <si>
    <t>-1067799679</t>
  </si>
  <si>
    <t>-2117024837</t>
  </si>
  <si>
    <t>1137296896</t>
  </si>
  <si>
    <t>-1368921987</t>
  </si>
  <si>
    <t>87608072</t>
  </si>
  <si>
    <t>1865567937</t>
  </si>
  <si>
    <t>936942122.S</t>
  </si>
  <si>
    <t>Osadenie mostnej vpusti 300/500 mm</t>
  </si>
  <si>
    <t>-892725765</t>
  </si>
  <si>
    <t>552410004100.S</t>
  </si>
  <si>
    <t>Mostný odvodňovač-vpust HSD-2, odtok DN 150 zvislý, 300x500 mm, liatinový s prírubou na nalepenie</t>
  </si>
  <si>
    <t>-391905197</t>
  </si>
  <si>
    <t>936942321.S</t>
  </si>
  <si>
    <t>Osadenie predlžovacej tvarovky F mostnej vpusti</t>
  </si>
  <si>
    <t>-1901848810</t>
  </si>
  <si>
    <t>552410007100.S</t>
  </si>
  <si>
    <t>Závesné hrdlo, antikorové, zvislé HSD-2, DN 150, dĺ. 1000 mm pre mostný odvodňovač</t>
  </si>
  <si>
    <t>-1352860113</t>
  </si>
  <si>
    <t>-1542373907</t>
  </si>
  <si>
    <t>-165673463</t>
  </si>
  <si>
    <t>1554562420</t>
  </si>
  <si>
    <t>1535145131</t>
  </si>
  <si>
    <t>653710022</t>
  </si>
  <si>
    <t>-1894531720</t>
  </si>
  <si>
    <t>948101411.S</t>
  </si>
  <si>
    <t>Podperné konštrukcie dočasné, výšky do 30 m, pri použití do 1 mesiaca typu PIŽMO</t>
  </si>
  <si>
    <t>2141684687</t>
  </si>
  <si>
    <t>948101421.S</t>
  </si>
  <si>
    <t>Podperné konštrukcie dočasné, odstránenie výšky do 30 m typu PIŽMO</t>
  </si>
  <si>
    <t>-1262964128</t>
  </si>
  <si>
    <t>948101439.S</t>
  </si>
  <si>
    <t>Príplatok k cene za každý ďalší aj začatý mesiac nad 1 mesiac použitia typu PIŽMO</t>
  </si>
  <si>
    <t>922775417</t>
  </si>
  <si>
    <t>1380426948</t>
  </si>
  <si>
    <t>466442784</t>
  </si>
  <si>
    <t>1569591506</t>
  </si>
  <si>
    <t>-1157490980</t>
  </si>
  <si>
    <t>1390206098</t>
  </si>
  <si>
    <t>566765963</t>
  </si>
  <si>
    <t>1863180361</t>
  </si>
  <si>
    <t>-1392135385</t>
  </si>
  <si>
    <t>1963654715</t>
  </si>
  <si>
    <t>-1354979918</t>
  </si>
  <si>
    <t>-1551098614</t>
  </si>
  <si>
    <t>-388568600</t>
  </si>
  <si>
    <t>1825805529</t>
  </si>
  <si>
    <t>-138191254</t>
  </si>
  <si>
    <t>-883642937</t>
  </si>
  <si>
    <t>1164142742</t>
  </si>
  <si>
    <t>-1149747364</t>
  </si>
  <si>
    <t>1283543878</t>
  </si>
  <si>
    <t>1442758272</t>
  </si>
  <si>
    <t>2108281607</t>
  </si>
  <si>
    <t>1832740180</t>
  </si>
  <si>
    <t>891403794</t>
  </si>
  <si>
    <t>1505427639</t>
  </si>
  <si>
    <t>1213619488</t>
  </si>
  <si>
    <t>971053434</t>
  </si>
  <si>
    <t>-17221811</t>
  </si>
  <si>
    <t>2077550760</t>
  </si>
  <si>
    <t>-1977623793</t>
  </si>
  <si>
    <t>-383530357</t>
  </si>
  <si>
    <t>2040152555</t>
  </si>
  <si>
    <t>1383365526</t>
  </si>
  <si>
    <t>203-00 - 203-00 Most ev. č.591-007</t>
  </si>
  <si>
    <t>105090692</t>
  </si>
  <si>
    <t>525247110</t>
  </si>
  <si>
    <t>554055611</t>
  </si>
  <si>
    <t>1636806834</t>
  </si>
  <si>
    <t>-1461292200</t>
  </si>
  <si>
    <t>-2004312037</t>
  </si>
  <si>
    <t>774288728</t>
  </si>
  <si>
    <t>1308707206</t>
  </si>
  <si>
    <t>-963519351</t>
  </si>
  <si>
    <t>-10861173</t>
  </si>
  <si>
    <t>-1246629755</t>
  </si>
  <si>
    <t>-721327997</t>
  </si>
  <si>
    <t>-1875835102</t>
  </si>
  <si>
    <t>2087389706</t>
  </si>
  <si>
    <t>-216026717</t>
  </si>
  <si>
    <t>-321757574</t>
  </si>
  <si>
    <t>874219574</t>
  </si>
  <si>
    <t>-2129825615</t>
  </si>
  <si>
    <t>1882855354</t>
  </si>
  <si>
    <t>-254991484</t>
  </si>
  <si>
    <t>732638577</t>
  </si>
  <si>
    <t>625466784</t>
  </si>
  <si>
    <t>162569304</t>
  </si>
  <si>
    <t>-1377951832</t>
  </si>
  <si>
    <t>-369965059</t>
  </si>
  <si>
    <t>-1080249182</t>
  </si>
  <si>
    <t>-1232598509</t>
  </si>
  <si>
    <t>-643544074</t>
  </si>
  <si>
    <t>70774404</t>
  </si>
  <si>
    <t>875960233</t>
  </si>
  <si>
    <t>1030629086</t>
  </si>
  <si>
    <t>-1157108857</t>
  </si>
  <si>
    <t>-1281052481</t>
  </si>
  <si>
    <t>1490445084</t>
  </si>
  <si>
    <t>1244687631</t>
  </si>
  <si>
    <t>-37450135</t>
  </si>
  <si>
    <t>-1106118611</t>
  </si>
  <si>
    <t>Zábradlie oceľové trojtrubkové , vč. konečnej povrchovej úpravy</t>
  </si>
  <si>
    <t>-445281646</t>
  </si>
  <si>
    <t>-984620692</t>
  </si>
  <si>
    <t>-1623449269</t>
  </si>
  <si>
    <t>881037375</t>
  </si>
  <si>
    <t>200058655</t>
  </si>
  <si>
    <t>364769049</t>
  </si>
  <si>
    <t>-1742105246</t>
  </si>
  <si>
    <t>891581902</t>
  </si>
  <si>
    <t>334242147</t>
  </si>
  <si>
    <t>-1714768536</t>
  </si>
  <si>
    <t>-2012882347</t>
  </si>
  <si>
    <t>457451133.S</t>
  </si>
  <si>
    <t>Ochranná betónová vrstva na izoláciu presýpaných objektov hr. 60 mm s výstužou zo sietí, betón tr. C 25/30</t>
  </si>
  <si>
    <t>112469268</t>
  </si>
  <si>
    <t>684117842</t>
  </si>
  <si>
    <t>1818099763</t>
  </si>
  <si>
    <t>-747791184</t>
  </si>
  <si>
    <t>564761111.S</t>
  </si>
  <si>
    <t>Podklad alebo kryt z kameniva hrubého drveného veľ. 32-63 mm s rozprestretím a zhutnením hr. 200 mm</t>
  </si>
  <si>
    <t>-867743651</t>
  </si>
  <si>
    <t>727790666</t>
  </si>
  <si>
    <t>-389392497</t>
  </si>
  <si>
    <t>408327563</t>
  </si>
  <si>
    <t>569251111.S</t>
  </si>
  <si>
    <t>Spevnenie krajníc alebo komun. pre peších s rozpr. a zhutnením, štrkopieskom alebo kamen. ťaženým hr. 150 mm</t>
  </si>
  <si>
    <t>-790749523</t>
  </si>
  <si>
    <t>1952435963</t>
  </si>
  <si>
    <t>403136188</t>
  </si>
  <si>
    <t>-1948543974</t>
  </si>
  <si>
    <t>1682821593</t>
  </si>
  <si>
    <t>-1451696392</t>
  </si>
  <si>
    <t>2144239979</t>
  </si>
  <si>
    <t>-775914829</t>
  </si>
  <si>
    <t>458482413</t>
  </si>
  <si>
    <t>-1301293913</t>
  </si>
  <si>
    <t>1054941692</t>
  </si>
  <si>
    <t>1297757287</t>
  </si>
  <si>
    <t>1083511127</t>
  </si>
  <si>
    <t>-1634066474</t>
  </si>
  <si>
    <t>1807758214</t>
  </si>
  <si>
    <t>-356863752</t>
  </si>
  <si>
    <t>-716171943</t>
  </si>
  <si>
    <t>1830836569</t>
  </si>
  <si>
    <t>447783934</t>
  </si>
  <si>
    <t>-498102593</t>
  </si>
  <si>
    <t>-298972723</t>
  </si>
  <si>
    <t>-467652679</t>
  </si>
  <si>
    <t>973666540</t>
  </si>
  <si>
    <t>1613491185</t>
  </si>
  <si>
    <t>-2105062844</t>
  </si>
  <si>
    <t>867084162</t>
  </si>
  <si>
    <t>-458777311</t>
  </si>
  <si>
    <t>1270549614</t>
  </si>
  <si>
    <t>74567369</t>
  </si>
  <si>
    <t>-852124567</t>
  </si>
  <si>
    <t>218665062</t>
  </si>
  <si>
    <t>1189566813</t>
  </si>
  <si>
    <t>-906515103</t>
  </si>
  <si>
    <t>-1922909664</t>
  </si>
  <si>
    <t>677265561</t>
  </si>
  <si>
    <t>-1039552170</t>
  </si>
  <si>
    <t>-1500711510</t>
  </si>
  <si>
    <t>-171276693</t>
  </si>
  <si>
    <t>-1906185086</t>
  </si>
  <si>
    <t>556948636</t>
  </si>
  <si>
    <t>-1897689788</t>
  </si>
  <si>
    <t>-151700010</t>
  </si>
  <si>
    <t>1319972835</t>
  </si>
  <si>
    <t>388349515</t>
  </si>
  <si>
    <t>2025758833</t>
  </si>
  <si>
    <t>647778530</t>
  </si>
  <si>
    <t>881447922</t>
  </si>
  <si>
    <t>-1621067778</t>
  </si>
  <si>
    <t>-591848651</t>
  </si>
  <si>
    <t>-411690038</t>
  </si>
  <si>
    <t>-501431008</t>
  </si>
  <si>
    <t>1303807732</t>
  </si>
  <si>
    <t>1228367416</t>
  </si>
  <si>
    <t>1947219795</t>
  </si>
  <si>
    <t>1110843593</t>
  </si>
  <si>
    <t>-68110477</t>
  </si>
  <si>
    <t>-1300566419</t>
  </si>
  <si>
    <t>-1517622946</t>
  </si>
  <si>
    <t>-994242245</t>
  </si>
  <si>
    <t>-356500464</t>
  </si>
  <si>
    <t>-455949508</t>
  </si>
  <si>
    <t>-1120007838</t>
  </si>
  <si>
    <t>691150717</t>
  </si>
  <si>
    <t>-1531676690</t>
  </si>
  <si>
    <t>-1145514187</t>
  </si>
  <si>
    <t>-1776624801</t>
  </si>
  <si>
    <t>839937063</t>
  </si>
  <si>
    <t>2049711602</t>
  </si>
  <si>
    <t>204-00 - 204-00 Most ev. č.591-008</t>
  </si>
  <si>
    <t>113106611.S</t>
  </si>
  <si>
    <t xml:space="preserve">Rozoberanie zámkovej dlažby všetkých druhov v ploche do 20 m2,  -0,2600 t</t>
  </si>
  <si>
    <t>419323567</t>
  </si>
  <si>
    <t>673123454</t>
  </si>
  <si>
    <t>1048658786</t>
  </si>
  <si>
    <t>-1071243188</t>
  </si>
  <si>
    <t>119001422.S</t>
  </si>
  <si>
    <t>Dočasné zaistenie káblov a káblových tratí do 6 káblov</t>
  </si>
  <si>
    <t>-546734780</t>
  </si>
  <si>
    <t>-1467689866</t>
  </si>
  <si>
    <t>1548411963</t>
  </si>
  <si>
    <t>-367260782</t>
  </si>
  <si>
    <t>-648853907</t>
  </si>
  <si>
    <t>-976992289</t>
  </si>
  <si>
    <t>-1802614956</t>
  </si>
  <si>
    <t>1156455736</t>
  </si>
  <si>
    <t>-1484131944</t>
  </si>
  <si>
    <t>1346682502</t>
  </si>
  <si>
    <t>1085916971</t>
  </si>
  <si>
    <t>2126359914</t>
  </si>
  <si>
    <t>-1827927239</t>
  </si>
  <si>
    <t>-2034692646</t>
  </si>
  <si>
    <t>2141051205</t>
  </si>
  <si>
    <t>1592204666</t>
  </si>
  <si>
    <t>-324016712</t>
  </si>
  <si>
    <t>983484146</t>
  </si>
  <si>
    <t>2035085516</t>
  </si>
  <si>
    <t>-710468590</t>
  </si>
  <si>
    <t>774820214</t>
  </si>
  <si>
    <t>-721048790</t>
  </si>
  <si>
    <t>-2125354796</t>
  </si>
  <si>
    <t>834191002</t>
  </si>
  <si>
    <t>388744676</t>
  </si>
  <si>
    <t>-1060243438</t>
  </si>
  <si>
    <t>1113254603</t>
  </si>
  <si>
    <t>1122845527</t>
  </si>
  <si>
    <t>-249595801</t>
  </si>
  <si>
    <t>1160066994</t>
  </si>
  <si>
    <t>215999344</t>
  </si>
  <si>
    <t>-2035221416</t>
  </si>
  <si>
    <t>474821887</t>
  </si>
  <si>
    <t>890861065</t>
  </si>
  <si>
    <t>2129612648</t>
  </si>
  <si>
    <t>-1099695033</t>
  </si>
  <si>
    <t>-1507838997</t>
  </si>
  <si>
    <t>-761650083</t>
  </si>
  <si>
    <t>-1256974276</t>
  </si>
  <si>
    <t>388995212.S</t>
  </si>
  <si>
    <t>Chránička káblov z rúr HDPE v mostnej rímse nad DN 80 do DN 110</t>
  </si>
  <si>
    <t>926521150</t>
  </si>
  <si>
    <t>683058296</t>
  </si>
  <si>
    <t>-1101637660</t>
  </si>
  <si>
    <t>804994211</t>
  </si>
  <si>
    <t>-1778301448</t>
  </si>
  <si>
    <t>1123055720</t>
  </si>
  <si>
    <t>-60617836</t>
  </si>
  <si>
    <t>1083075752</t>
  </si>
  <si>
    <t>1248823696</t>
  </si>
  <si>
    <t>757644265</t>
  </si>
  <si>
    <t>-703714230</t>
  </si>
  <si>
    <t>-243933461</t>
  </si>
  <si>
    <t>351146556</t>
  </si>
  <si>
    <t>-1473196659</t>
  </si>
  <si>
    <t>-499080281</t>
  </si>
  <si>
    <t>-640654440</t>
  </si>
  <si>
    <t>1458048265</t>
  </si>
  <si>
    <t>1477182464</t>
  </si>
  <si>
    <t>2002550927</t>
  </si>
  <si>
    <t>-1960056764</t>
  </si>
  <si>
    <t>-1251208520</t>
  </si>
  <si>
    <t>-151912528</t>
  </si>
  <si>
    <t>-613238503</t>
  </si>
  <si>
    <t>1071380462</t>
  </si>
  <si>
    <t>-94774504</t>
  </si>
  <si>
    <t>596911141.S</t>
  </si>
  <si>
    <t>Kladenie betónovej zámkovej dlažby komunikácií pre peších hr. 60 mm pre peších do 50 m2 so zriadením lôžka z kameniva hr. 30 mm</t>
  </si>
  <si>
    <t>-1330489865</t>
  </si>
  <si>
    <t>592460007700.S</t>
  </si>
  <si>
    <t>Dlažba betónová škárová, rozmer 200x165x60 mm, prírodná</t>
  </si>
  <si>
    <t>741096859</t>
  </si>
  <si>
    <t>-2120709829</t>
  </si>
  <si>
    <t>-1978751348</t>
  </si>
  <si>
    <t>375784404</t>
  </si>
  <si>
    <t>-1492412923</t>
  </si>
  <si>
    <t>-915820236</t>
  </si>
  <si>
    <t>1999065901</t>
  </si>
  <si>
    <t>1487239016</t>
  </si>
  <si>
    <t>-1710212928</t>
  </si>
  <si>
    <t>-2046977676</t>
  </si>
  <si>
    <t>-1689802551</t>
  </si>
  <si>
    <t>284178094</t>
  </si>
  <si>
    <t>544043026</t>
  </si>
  <si>
    <t>-384281132</t>
  </si>
  <si>
    <t>-1140055918</t>
  </si>
  <si>
    <t>-622226926</t>
  </si>
  <si>
    <t>1051871620</t>
  </si>
  <si>
    <t>554054213</t>
  </si>
  <si>
    <t>-1700724840</t>
  </si>
  <si>
    <t>-343315471</t>
  </si>
  <si>
    <t>-842098369</t>
  </si>
  <si>
    <t>-1702207016</t>
  </si>
  <si>
    <t>-933777452</t>
  </si>
  <si>
    <t>-1167850429</t>
  </si>
  <si>
    <t>-1587449415</t>
  </si>
  <si>
    <t>325976472</t>
  </si>
  <si>
    <t>1089878604</t>
  </si>
  <si>
    <t>-78879526</t>
  </si>
  <si>
    <t>806021822</t>
  </si>
  <si>
    <t>-2012828025</t>
  </si>
  <si>
    <t>55347341</t>
  </si>
  <si>
    <t>-450220848</t>
  </si>
  <si>
    <t>1872355884</t>
  </si>
  <si>
    <t>192082656</t>
  </si>
  <si>
    <t>-1133824676</t>
  </si>
  <si>
    <t>2075534734</t>
  </si>
  <si>
    <t>1221946946</t>
  </si>
  <si>
    <t>-559747232</t>
  </si>
  <si>
    <t>-104350206</t>
  </si>
  <si>
    <t>1169194520</t>
  </si>
  <si>
    <t>-524547037</t>
  </si>
  <si>
    <t>-652372017</t>
  </si>
  <si>
    <t>-1738671857</t>
  </si>
  <si>
    <t>1744259920</t>
  </si>
  <si>
    <t>-306413441</t>
  </si>
  <si>
    <t>1264670863</t>
  </si>
  <si>
    <t>879308395</t>
  </si>
  <si>
    <t>-825829916</t>
  </si>
  <si>
    <t>1507805273</t>
  </si>
  <si>
    <t>593555528</t>
  </si>
  <si>
    <t>-713339840</t>
  </si>
  <si>
    <t>-1540473598</t>
  </si>
  <si>
    <t>-549560873</t>
  </si>
  <si>
    <t>516848052</t>
  </si>
  <si>
    <t>1392598726</t>
  </si>
  <si>
    <t>840325715</t>
  </si>
  <si>
    <t>945199286</t>
  </si>
  <si>
    <t>-735039143</t>
  </si>
  <si>
    <t>-529358501</t>
  </si>
  <si>
    <t>305554062</t>
  </si>
  <si>
    <t>686550857</t>
  </si>
  <si>
    <t>1143377686</t>
  </si>
  <si>
    <t>544264436</t>
  </si>
  <si>
    <t>1790513479</t>
  </si>
  <si>
    <t>974646522</t>
  </si>
  <si>
    <t>-983226260</t>
  </si>
  <si>
    <t>1589581803</t>
  </si>
  <si>
    <t>-579775960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</si>
</sst>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  <xf numFmtId="0" fontId="20" fillId="0" borderId="0" xfId="0" applyFont="1" applyAlignment="1" applyProtection="1">
      <alignment horizontal="left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styles" Target="styles.xml" /><Relationship Id="rId83" Type="http://schemas.openxmlformats.org/officeDocument/2006/relationships/theme" Target="theme/theme1.xml" /><Relationship Id="rId84" Type="http://schemas.openxmlformats.org/officeDocument/2006/relationships/calcChain" Target="calcChain.xml" /><Relationship Id="rId8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30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32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34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32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35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30189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37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38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39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40</v>
      </c>
      <c r="E29" s="44"/>
      <c r="F29" s="45" t="s">
        <v>41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42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43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44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45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46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47</v>
      </c>
      <c r="U35" s="57"/>
      <c r="V35" s="57"/>
      <c r="W35" s="57"/>
      <c r="X35" s="59" t="s">
        <v>48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49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50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51</v>
      </c>
      <c r="AI60" s="39"/>
      <c r="AJ60" s="39"/>
      <c r="AK60" s="39"/>
      <c r="AL60" s="39"/>
      <c r="AM60" s="67" t="s">
        <v>52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53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54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51</v>
      </c>
      <c r="AI75" s="39"/>
      <c r="AJ75" s="39"/>
      <c r="AK75" s="39"/>
      <c r="AL75" s="39"/>
      <c r="AM75" s="67" t="s">
        <v>52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3013-I-2020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Rekonštrukcia cesty a mostov II/591 Banská Bystrica - hr. okr. BB/ZV - Zvolenská Slatina , I. etapa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k. ú. Banská Bystrica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30. 12. 2020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15.30566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 xml:space="preserve">BANSKOBYSTRICKÝ SAMOSPRÁVNY KRAJ 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ISPO spol.s r.o. , Prešov</v>
      </c>
      <c r="AN89" s="74"/>
      <c r="AO89" s="74"/>
      <c r="AP89" s="74"/>
      <c r="AQ89" s="37"/>
      <c r="AR89" s="41"/>
      <c r="AS89" s="84" t="s">
        <v>56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30566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83" t="str">
        <f>IF(E20="","",E20)</f>
        <v>Ing. Čurlík ján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57</v>
      </c>
      <c r="D92" s="97"/>
      <c r="E92" s="97"/>
      <c r="F92" s="97"/>
      <c r="G92" s="97"/>
      <c r="H92" s="98"/>
      <c r="I92" s="99" t="s">
        <v>58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59</v>
      </c>
      <c r="AH92" s="97"/>
      <c r="AI92" s="97"/>
      <c r="AJ92" s="97"/>
      <c r="AK92" s="97"/>
      <c r="AL92" s="97"/>
      <c r="AM92" s="97"/>
      <c r="AN92" s="99" t="s">
        <v>60</v>
      </c>
      <c r="AO92" s="97"/>
      <c r="AP92" s="101"/>
      <c r="AQ92" s="102" t="s">
        <v>61</v>
      </c>
      <c r="AR92" s="41"/>
      <c r="AS92" s="103" t="s">
        <v>62</v>
      </c>
      <c r="AT92" s="104" t="s">
        <v>63</v>
      </c>
      <c r="AU92" s="104" t="s">
        <v>64</v>
      </c>
      <c r="AV92" s="104" t="s">
        <v>65</v>
      </c>
      <c r="AW92" s="104" t="s">
        <v>66</v>
      </c>
      <c r="AX92" s="104" t="s">
        <v>67</v>
      </c>
      <c r="AY92" s="104" t="s">
        <v>68</v>
      </c>
      <c r="AZ92" s="104" t="s">
        <v>69</v>
      </c>
      <c r="BA92" s="104" t="s">
        <v>70</v>
      </c>
      <c r="BB92" s="104" t="s">
        <v>71</v>
      </c>
      <c r="BC92" s="104" t="s">
        <v>72</v>
      </c>
      <c r="BD92" s="105" t="s">
        <v>73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74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ROUND(AG95+AG96+SUM(AG105:AG108)+SUM(AG133:AG136)+SUM(AG143:AG147)+AG159+SUM(AG175:AG184),2)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ROUND(AS95+AS96+SUM(AS105:AS108)+SUM(AS133:AS136)+SUM(AS143:AS147)+AS159+SUM(AS175:AS184),2)</f>
        <v>0</v>
      </c>
      <c r="AT94" s="117">
        <f>ROUND(SUM(AV94:AW94),2)</f>
        <v>0</v>
      </c>
      <c r="AU94" s="118">
        <f>ROUND(AU95+AU96+SUM(AU105:AU108)+SUM(AU133:AU136)+SUM(AU143:AU147)+AU159+SUM(AU175:AU184),5)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ROUND(AZ95+AZ96+SUM(AZ105:AZ108)+SUM(AZ133:AZ136)+SUM(AZ143:AZ147)+AZ159+SUM(AZ175:AZ184),2)</f>
        <v>0</v>
      </c>
      <c r="BA94" s="117">
        <f>ROUND(BA95+BA96+SUM(BA105:BA108)+SUM(BA133:BA136)+SUM(BA143:BA147)+BA159+SUM(BA175:BA184),2)</f>
        <v>0</v>
      </c>
      <c r="BB94" s="117">
        <f>ROUND(BB95+BB96+SUM(BB105:BB108)+SUM(BB133:BB136)+SUM(BB143:BB147)+BB159+SUM(BB175:BB184),2)</f>
        <v>0</v>
      </c>
      <c r="BC94" s="117">
        <f>ROUND(BC95+BC96+SUM(BC105:BC108)+SUM(BC133:BC136)+SUM(BC143:BC147)+BC159+SUM(BC175:BC184),2)</f>
        <v>0</v>
      </c>
      <c r="BD94" s="119">
        <f>ROUND(BD95+BD96+SUM(BD105:BD108)+SUM(BD133:BD136)+SUM(BD143:BD147)+BD159+SUM(BD175:BD184),2)</f>
        <v>0</v>
      </c>
      <c r="BE94" s="6"/>
      <c r="BS94" s="120" t="s">
        <v>75</v>
      </c>
      <c r="BT94" s="120" t="s">
        <v>76</v>
      </c>
      <c r="BU94" s="121" t="s">
        <v>77</v>
      </c>
      <c r="BV94" s="120" t="s">
        <v>78</v>
      </c>
      <c r="BW94" s="120" t="s">
        <v>5</v>
      </c>
      <c r="BX94" s="120" t="s">
        <v>79</v>
      </c>
      <c r="CL94" s="120" t="s">
        <v>1</v>
      </c>
    </row>
    <row r="95" s="7" customFormat="1" ht="23.77359" customHeight="1">
      <c r="A95" s="122" t="s">
        <v>80</v>
      </c>
      <c r="B95" s="123"/>
      <c r="C95" s="124"/>
      <c r="D95" s="125" t="s">
        <v>81</v>
      </c>
      <c r="E95" s="125"/>
      <c r="F95" s="125"/>
      <c r="G95" s="125"/>
      <c r="H95" s="125"/>
      <c r="I95" s="126"/>
      <c r="J95" s="125" t="s">
        <v>82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'000-00 - 000-00 Všeobecné...'!J30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83</v>
      </c>
      <c r="AR95" s="129"/>
      <c r="AS95" s="130">
        <v>0</v>
      </c>
      <c r="AT95" s="131">
        <f>ROUND(SUM(AV95:AW95),2)</f>
        <v>0</v>
      </c>
      <c r="AU95" s="132">
        <f>'000-00 - 000-00 Všeobecné...'!P119</f>
        <v>0</v>
      </c>
      <c r="AV95" s="131">
        <f>'000-00 - 000-00 Všeobecné...'!J33</f>
        <v>0</v>
      </c>
      <c r="AW95" s="131">
        <f>'000-00 - 000-00 Všeobecné...'!J34</f>
        <v>0</v>
      </c>
      <c r="AX95" s="131">
        <f>'000-00 - 000-00 Všeobecné...'!J35</f>
        <v>0</v>
      </c>
      <c r="AY95" s="131">
        <f>'000-00 - 000-00 Všeobecné...'!J36</f>
        <v>0</v>
      </c>
      <c r="AZ95" s="131">
        <f>'000-00 - 000-00 Všeobecné...'!F33</f>
        <v>0</v>
      </c>
      <c r="BA95" s="131">
        <f>'000-00 - 000-00 Všeobecné...'!F34</f>
        <v>0</v>
      </c>
      <c r="BB95" s="131">
        <f>'000-00 - 000-00 Všeobecné...'!F35</f>
        <v>0</v>
      </c>
      <c r="BC95" s="131">
        <f>'000-00 - 000-00 Všeobecné...'!F36</f>
        <v>0</v>
      </c>
      <c r="BD95" s="133">
        <f>'000-00 - 000-00 Všeobecné...'!F37</f>
        <v>0</v>
      </c>
      <c r="BE95" s="7"/>
      <c r="BT95" s="134" t="s">
        <v>84</v>
      </c>
      <c r="BV95" s="134" t="s">
        <v>78</v>
      </c>
      <c r="BW95" s="134" t="s">
        <v>85</v>
      </c>
      <c r="BX95" s="134" t="s">
        <v>5</v>
      </c>
      <c r="CL95" s="134" t="s">
        <v>1</v>
      </c>
      <c r="CM95" s="134" t="s">
        <v>76</v>
      </c>
    </row>
    <row r="96" s="7" customFormat="1" ht="16.30189" customHeight="1">
      <c r="A96" s="7"/>
      <c r="B96" s="123"/>
      <c r="C96" s="124"/>
      <c r="D96" s="125" t="s">
        <v>86</v>
      </c>
      <c r="E96" s="125"/>
      <c r="F96" s="125"/>
      <c r="G96" s="125"/>
      <c r="H96" s="125"/>
      <c r="I96" s="126"/>
      <c r="J96" s="125" t="s">
        <v>87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35">
        <f>ROUND(AG97+AG98+AG99,2)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83</v>
      </c>
      <c r="AR96" s="129"/>
      <c r="AS96" s="130">
        <f>ROUND(AS97+AS98+AS99,2)</f>
        <v>0</v>
      </c>
      <c r="AT96" s="131">
        <f>ROUND(SUM(AV96:AW96),2)</f>
        <v>0</v>
      </c>
      <c r="AU96" s="132">
        <f>ROUND(AU97+AU98+AU99,5)</f>
        <v>0</v>
      </c>
      <c r="AV96" s="131">
        <f>ROUND(AZ96*L29,2)</f>
        <v>0</v>
      </c>
      <c r="AW96" s="131">
        <f>ROUND(BA96*L30,2)</f>
        <v>0</v>
      </c>
      <c r="AX96" s="131">
        <f>ROUND(BB96*L29,2)</f>
        <v>0</v>
      </c>
      <c r="AY96" s="131">
        <f>ROUND(BC96*L30,2)</f>
        <v>0</v>
      </c>
      <c r="AZ96" s="131">
        <f>ROUND(AZ97+AZ98+AZ99,2)</f>
        <v>0</v>
      </c>
      <c r="BA96" s="131">
        <f>ROUND(BA97+BA98+BA99,2)</f>
        <v>0</v>
      </c>
      <c r="BB96" s="131">
        <f>ROUND(BB97+BB98+BB99,2)</f>
        <v>0</v>
      </c>
      <c r="BC96" s="131">
        <f>ROUND(BC97+BC98+BC99,2)</f>
        <v>0</v>
      </c>
      <c r="BD96" s="133">
        <f>ROUND(BD97+BD98+BD99,2)</f>
        <v>0</v>
      </c>
      <c r="BE96" s="7"/>
      <c r="BS96" s="134" t="s">
        <v>75</v>
      </c>
      <c r="BT96" s="134" t="s">
        <v>84</v>
      </c>
      <c r="BU96" s="134" t="s">
        <v>77</v>
      </c>
      <c r="BV96" s="134" t="s">
        <v>78</v>
      </c>
      <c r="BW96" s="134" t="s">
        <v>88</v>
      </c>
      <c r="BX96" s="134" t="s">
        <v>5</v>
      </c>
      <c r="CL96" s="134" t="s">
        <v>1</v>
      </c>
      <c r="CM96" s="134" t="s">
        <v>76</v>
      </c>
    </row>
    <row r="97" s="4" customFormat="1" ht="16.30189" customHeight="1">
      <c r="A97" s="122" t="s">
        <v>80</v>
      </c>
      <c r="B97" s="73"/>
      <c r="C97" s="136"/>
      <c r="D97" s="136"/>
      <c r="E97" s="137" t="s">
        <v>89</v>
      </c>
      <c r="F97" s="137"/>
      <c r="G97" s="137"/>
      <c r="H97" s="137"/>
      <c r="I97" s="137"/>
      <c r="J97" s="136"/>
      <c r="K97" s="137" t="s">
        <v>90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'101-001 - Komunikácia, ús...'!J32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91</v>
      </c>
      <c r="AR97" s="75"/>
      <c r="AS97" s="140">
        <v>0</v>
      </c>
      <c r="AT97" s="141">
        <f>ROUND(SUM(AV97:AW97),2)</f>
        <v>0</v>
      </c>
      <c r="AU97" s="142">
        <f>'101-001 - Komunikácia, ús...'!P127</f>
        <v>0</v>
      </c>
      <c r="AV97" s="141">
        <f>'101-001 - Komunikácia, ús...'!J35</f>
        <v>0</v>
      </c>
      <c r="AW97" s="141">
        <f>'101-001 - Komunikácia, ús...'!J36</f>
        <v>0</v>
      </c>
      <c r="AX97" s="141">
        <f>'101-001 - Komunikácia, ús...'!J37</f>
        <v>0</v>
      </c>
      <c r="AY97" s="141">
        <f>'101-001 - Komunikácia, ús...'!J38</f>
        <v>0</v>
      </c>
      <c r="AZ97" s="141">
        <f>'101-001 - Komunikácia, ús...'!F35</f>
        <v>0</v>
      </c>
      <c r="BA97" s="141">
        <f>'101-001 - Komunikácia, ús...'!F36</f>
        <v>0</v>
      </c>
      <c r="BB97" s="141">
        <f>'101-001 - Komunikácia, ús...'!F37</f>
        <v>0</v>
      </c>
      <c r="BC97" s="141">
        <f>'101-001 - Komunikácia, ús...'!F38</f>
        <v>0</v>
      </c>
      <c r="BD97" s="143">
        <f>'101-001 - Komunikácia, ús...'!F39</f>
        <v>0</v>
      </c>
      <c r="BE97" s="4"/>
      <c r="BT97" s="144" t="s">
        <v>92</v>
      </c>
      <c r="BV97" s="144" t="s">
        <v>78</v>
      </c>
      <c r="BW97" s="144" t="s">
        <v>93</v>
      </c>
      <c r="BX97" s="144" t="s">
        <v>88</v>
      </c>
      <c r="CL97" s="144" t="s">
        <v>1</v>
      </c>
    </row>
    <row r="98" s="4" customFormat="1" ht="16.30189" customHeight="1">
      <c r="A98" s="122" t="s">
        <v>80</v>
      </c>
      <c r="B98" s="73"/>
      <c r="C98" s="136"/>
      <c r="D98" s="136"/>
      <c r="E98" s="137" t="s">
        <v>94</v>
      </c>
      <c r="F98" s="137"/>
      <c r="G98" s="137"/>
      <c r="H98" s="137"/>
      <c r="I98" s="137"/>
      <c r="J98" s="136"/>
      <c r="K98" s="137" t="s">
        <v>95</v>
      </c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'101-002 - Komunikácia, ús...'!J32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91</v>
      </c>
      <c r="AR98" s="75"/>
      <c r="AS98" s="140">
        <v>0</v>
      </c>
      <c r="AT98" s="141">
        <f>ROUND(SUM(AV98:AW98),2)</f>
        <v>0</v>
      </c>
      <c r="AU98" s="142">
        <f>'101-002 - Komunikácia, ús...'!P131</f>
        <v>0</v>
      </c>
      <c r="AV98" s="141">
        <f>'101-002 - Komunikácia, ús...'!J35</f>
        <v>0</v>
      </c>
      <c r="AW98" s="141">
        <f>'101-002 - Komunikácia, ús...'!J36</f>
        <v>0</v>
      </c>
      <c r="AX98" s="141">
        <f>'101-002 - Komunikácia, ús...'!J37</f>
        <v>0</v>
      </c>
      <c r="AY98" s="141">
        <f>'101-002 - Komunikácia, ús...'!J38</f>
        <v>0</v>
      </c>
      <c r="AZ98" s="141">
        <f>'101-002 - Komunikácia, ús...'!F35</f>
        <v>0</v>
      </c>
      <c r="BA98" s="141">
        <f>'101-002 - Komunikácia, ús...'!F36</f>
        <v>0</v>
      </c>
      <c r="BB98" s="141">
        <f>'101-002 - Komunikácia, ús...'!F37</f>
        <v>0</v>
      </c>
      <c r="BC98" s="141">
        <f>'101-002 - Komunikácia, ús...'!F38</f>
        <v>0</v>
      </c>
      <c r="BD98" s="143">
        <f>'101-002 - Komunikácia, ús...'!F39</f>
        <v>0</v>
      </c>
      <c r="BE98" s="4"/>
      <c r="BT98" s="144" t="s">
        <v>92</v>
      </c>
      <c r="BV98" s="144" t="s">
        <v>78</v>
      </c>
      <c r="BW98" s="144" t="s">
        <v>96</v>
      </c>
      <c r="BX98" s="144" t="s">
        <v>88</v>
      </c>
      <c r="CL98" s="144" t="s">
        <v>1</v>
      </c>
    </row>
    <row r="99" s="4" customFormat="1" ht="16.30189" customHeight="1">
      <c r="A99" s="4"/>
      <c r="B99" s="73"/>
      <c r="C99" s="136"/>
      <c r="D99" s="136"/>
      <c r="E99" s="137" t="s">
        <v>97</v>
      </c>
      <c r="F99" s="137"/>
      <c r="G99" s="137"/>
      <c r="H99" s="137"/>
      <c r="I99" s="137"/>
      <c r="J99" s="136"/>
      <c r="K99" s="137" t="s">
        <v>98</v>
      </c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45">
        <f>ROUND(SUM(AG100:AG104),2)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91</v>
      </c>
      <c r="AR99" s="75"/>
      <c r="AS99" s="140">
        <f>ROUND(SUM(AS100:AS104),2)</f>
        <v>0</v>
      </c>
      <c r="AT99" s="141">
        <f>ROUND(SUM(AV99:AW99),2)</f>
        <v>0</v>
      </c>
      <c r="AU99" s="142">
        <f>ROUND(SUM(AU100:AU104),5)</f>
        <v>0</v>
      </c>
      <c r="AV99" s="141">
        <f>ROUND(AZ99*L29,2)</f>
        <v>0</v>
      </c>
      <c r="AW99" s="141">
        <f>ROUND(BA99*L30,2)</f>
        <v>0</v>
      </c>
      <c r="AX99" s="141">
        <f>ROUND(BB99*L29,2)</f>
        <v>0</v>
      </c>
      <c r="AY99" s="141">
        <f>ROUND(BC99*L30,2)</f>
        <v>0</v>
      </c>
      <c r="AZ99" s="141">
        <f>ROUND(SUM(AZ100:AZ104),2)</f>
        <v>0</v>
      </c>
      <c r="BA99" s="141">
        <f>ROUND(SUM(BA100:BA104),2)</f>
        <v>0</v>
      </c>
      <c r="BB99" s="141">
        <f>ROUND(SUM(BB100:BB104),2)</f>
        <v>0</v>
      </c>
      <c r="BC99" s="141">
        <f>ROUND(SUM(BC100:BC104),2)</f>
        <v>0</v>
      </c>
      <c r="BD99" s="143">
        <f>ROUND(SUM(BD100:BD104),2)</f>
        <v>0</v>
      </c>
      <c r="BE99" s="4"/>
      <c r="BS99" s="144" t="s">
        <v>75</v>
      </c>
      <c r="BT99" s="144" t="s">
        <v>92</v>
      </c>
      <c r="BU99" s="144" t="s">
        <v>77</v>
      </c>
      <c r="BV99" s="144" t="s">
        <v>78</v>
      </c>
      <c r="BW99" s="144" t="s">
        <v>99</v>
      </c>
      <c r="BX99" s="144" t="s">
        <v>88</v>
      </c>
      <c r="CL99" s="144" t="s">
        <v>1</v>
      </c>
    </row>
    <row r="100" s="4" customFormat="1" ht="16.30189" customHeight="1">
      <c r="A100" s="122" t="s">
        <v>80</v>
      </c>
      <c r="B100" s="73"/>
      <c r="C100" s="136"/>
      <c r="D100" s="136"/>
      <c r="E100" s="136"/>
      <c r="F100" s="137" t="s">
        <v>100</v>
      </c>
      <c r="G100" s="137"/>
      <c r="H100" s="137"/>
      <c r="I100" s="137"/>
      <c r="J100" s="137"/>
      <c r="K100" s="136"/>
      <c r="L100" s="137" t="s">
        <v>101</v>
      </c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'01061 - Priepust č.1 v km...'!J34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91</v>
      </c>
      <c r="AR100" s="75"/>
      <c r="AS100" s="140">
        <v>0</v>
      </c>
      <c r="AT100" s="141">
        <f>ROUND(SUM(AV100:AW100),2)</f>
        <v>0</v>
      </c>
      <c r="AU100" s="142">
        <f>'01061 - Priepust č.1 v km...'!P134</f>
        <v>0</v>
      </c>
      <c r="AV100" s="141">
        <f>'01061 - Priepust č.1 v km...'!J37</f>
        <v>0</v>
      </c>
      <c r="AW100" s="141">
        <f>'01061 - Priepust č.1 v km...'!J38</f>
        <v>0</v>
      </c>
      <c r="AX100" s="141">
        <f>'01061 - Priepust č.1 v km...'!J39</f>
        <v>0</v>
      </c>
      <c r="AY100" s="141">
        <f>'01061 - Priepust č.1 v km...'!J40</f>
        <v>0</v>
      </c>
      <c r="AZ100" s="141">
        <f>'01061 - Priepust č.1 v km...'!F37</f>
        <v>0</v>
      </c>
      <c r="BA100" s="141">
        <f>'01061 - Priepust č.1 v km...'!F38</f>
        <v>0</v>
      </c>
      <c r="BB100" s="141">
        <f>'01061 - Priepust č.1 v km...'!F39</f>
        <v>0</v>
      </c>
      <c r="BC100" s="141">
        <f>'01061 - Priepust č.1 v km...'!F40</f>
        <v>0</v>
      </c>
      <c r="BD100" s="143">
        <f>'01061 - Priepust č.1 v km...'!F41</f>
        <v>0</v>
      </c>
      <c r="BE100" s="4"/>
      <c r="BT100" s="144" t="s">
        <v>102</v>
      </c>
      <c r="BV100" s="144" t="s">
        <v>78</v>
      </c>
      <c r="BW100" s="144" t="s">
        <v>103</v>
      </c>
      <c r="BX100" s="144" t="s">
        <v>99</v>
      </c>
      <c r="CL100" s="144" t="s">
        <v>1</v>
      </c>
    </row>
    <row r="101" s="4" customFormat="1" ht="16.30189" customHeight="1">
      <c r="A101" s="122" t="s">
        <v>80</v>
      </c>
      <c r="B101" s="73"/>
      <c r="C101" s="136"/>
      <c r="D101" s="136"/>
      <c r="E101" s="136"/>
      <c r="F101" s="137" t="s">
        <v>104</v>
      </c>
      <c r="G101" s="137"/>
      <c r="H101" s="137"/>
      <c r="I101" s="137"/>
      <c r="J101" s="137"/>
      <c r="K101" s="136"/>
      <c r="L101" s="137" t="s">
        <v>105</v>
      </c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8">
        <f>'01062 - Priepust č.2 v km...'!J34</f>
        <v>0</v>
      </c>
      <c r="AH101" s="136"/>
      <c r="AI101" s="136"/>
      <c r="AJ101" s="136"/>
      <c r="AK101" s="136"/>
      <c r="AL101" s="136"/>
      <c r="AM101" s="136"/>
      <c r="AN101" s="138">
        <f>SUM(AG101,AT101)</f>
        <v>0</v>
      </c>
      <c r="AO101" s="136"/>
      <c r="AP101" s="136"/>
      <c r="AQ101" s="139" t="s">
        <v>91</v>
      </c>
      <c r="AR101" s="75"/>
      <c r="AS101" s="140">
        <v>0</v>
      </c>
      <c r="AT101" s="141">
        <f>ROUND(SUM(AV101:AW101),2)</f>
        <v>0</v>
      </c>
      <c r="AU101" s="142">
        <f>'01062 - Priepust č.2 v km...'!P134</f>
        <v>0</v>
      </c>
      <c r="AV101" s="141">
        <f>'01062 - Priepust č.2 v km...'!J37</f>
        <v>0</v>
      </c>
      <c r="AW101" s="141">
        <f>'01062 - Priepust č.2 v km...'!J38</f>
        <v>0</v>
      </c>
      <c r="AX101" s="141">
        <f>'01062 - Priepust č.2 v km...'!J39</f>
        <v>0</v>
      </c>
      <c r="AY101" s="141">
        <f>'01062 - Priepust č.2 v km...'!J40</f>
        <v>0</v>
      </c>
      <c r="AZ101" s="141">
        <f>'01062 - Priepust č.2 v km...'!F37</f>
        <v>0</v>
      </c>
      <c r="BA101" s="141">
        <f>'01062 - Priepust č.2 v km...'!F38</f>
        <v>0</v>
      </c>
      <c r="BB101" s="141">
        <f>'01062 - Priepust č.2 v km...'!F39</f>
        <v>0</v>
      </c>
      <c r="BC101" s="141">
        <f>'01062 - Priepust č.2 v km...'!F40</f>
        <v>0</v>
      </c>
      <c r="BD101" s="143">
        <f>'01062 - Priepust č.2 v km...'!F41</f>
        <v>0</v>
      </c>
      <c r="BE101" s="4"/>
      <c r="BT101" s="144" t="s">
        <v>102</v>
      </c>
      <c r="BV101" s="144" t="s">
        <v>78</v>
      </c>
      <c r="BW101" s="144" t="s">
        <v>106</v>
      </c>
      <c r="BX101" s="144" t="s">
        <v>99</v>
      </c>
      <c r="CL101" s="144" t="s">
        <v>1</v>
      </c>
    </row>
    <row r="102" s="4" customFormat="1" ht="16.30189" customHeight="1">
      <c r="A102" s="122" t="s">
        <v>80</v>
      </c>
      <c r="B102" s="73"/>
      <c r="C102" s="136"/>
      <c r="D102" s="136"/>
      <c r="E102" s="136"/>
      <c r="F102" s="137" t="s">
        <v>107</v>
      </c>
      <c r="G102" s="137"/>
      <c r="H102" s="137"/>
      <c r="I102" s="137"/>
      <c r="J102" s="137"/>
      <c r="K102" s="136"/>
      <c r="L102" s="137" t="s">
        <v>108</v>
      </c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8">
        <f>'01063 - Priepust č.3 v km...'!J34</f>
        <v>0</v>
      </c>
      <c r="AH102" s="136"/>
      <c r="AI102" s="136"/>
      <c r="AJ102" s="136"/>
      <c r="AK102" s="136"/>
      <c r="AL102" s="136"/>
      <c r="AM102" s="136"/>
      <c r="AN102" s="138">
        <f>SUM(AG102,AT102)</f>
        <v>0</v>
      </c>
      <c r="AO102" s="136"/>
      <c r="AP102" s="136"/>
      <c r="AQ102" s="139" t="s">
        <v>91</v>
      </c>
      <c r="AR102" s="75"/>
      <c r="AS102" s="140">
        <v>0</v>
      </c>
      <c r="AT102" s="141">
        <f>ROUND(SUM(AV102:AW102),2)</f>
        <v>0</v>
      </c>
      <c r="AU102" s="142">
        <f>'01063 - Priepust č.3 v km...'!P134</f>
        <v>0</v>
      </c>
      <c r="AV102" s="141">
        <f>'01063 - Priepust č.3 v km...'!J37</f>
        <v>0</v>
      </c>
      <c r="AW102" s="141">
        <f>'01063 - Priepust č.3 v km...'!J38</f>
        <v>0</v>
      </c>
      <c r="AX102" s="141">
        <f>'01063 - Priepust č.3 v km...'!J39</f>
        <v>0</v>
      </c>
      <c r="AY102" s="141">
        <f>'01063 - Priepust č.3 v km...'!J40</f>
        <v>0</v>
      </c>
      <c r="AZ102" s="141">
        <f>'01063 - Priepust č.3 v km...'!F37</f>
        <v>0</v>
      </c>
      <c r="BA102" s="141">
        <f>'01063 - Priepust č.3 v km...'!F38</f>
        <v>0</v>
      </c>
      <c r="BB102" s="141">
        <f>'01063 - Priepust č.3 v km...'!F39</f>
        <v>0</v>
      </c>
      <c r="BC102" s="141">
        <f>'01063 - Priepust č.3 v km...'!F40</f>
        <v>0</v>
      </c>
      <c r="BD102" s="143">
        <f>'01063 - Priepust č.3 v km...'!F41</f>
        <v>0</v>
      </c>
      <c r="BE102" s="4"/>
      <c r="BT102" s="144" t="s">
        <v>102</v>
      </c>
      <c r="BV102" s="144" t="s">
        <v>78</v>
      </c>
      <c r="BW102" s="144" t="s">
        <v>109</v>
      </c>
      <c r="BX102" s="144" t="s">
        <v>99</v>
      </c>
      <c r="CL102" s="144" t="s">
        <v>1</v>
      </c>
    </row>
    <row r="103" s="4" customFormat="1" ht="16.30189" customHeight="1">
      <c r="A103" s="122" t="s">
        <v>80</v>
      </c>
      <c r="B103" s="73"/>
      <c r="C103" s="136"/>
      <c r="D103" s="136"/>
      <c r="E103" s="136"/>
      <c r="F103" s="137" t="s">
        <v>110</v>
      </c>
      <c r="G103" s="137"/>
      <c r="H103" s="137"/>
      <c r="I103" s="137"/>
      <c r="J103" s="137"/>
      <c r="K103" s="136"/>
      <c r="L103" s="137" t="s">
        <v>111</v>
      </c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8">
        <f>'01064 - Priepust č.4 v km...'!J34</f>
        <v>0</v>
      </c>
      <c r="AH103" s="136"/>
      <c r="AI103" s="136"/>
      <c r="AJ103" s="136"/>
      <c r="AK103" s="136"/>
      <c r="AL103" s="136"/>
      <c r="AM103" s="136"/>
      <c r="AN103" s="138">
        <f>SUM(AG103,AT103)</f>
        <v>0</v>
      </c>
      <c r="AO103" s="136"/>
      <c r="AP103" s="136"/>
      <c r="AQ103" s="139" t="s">
        <v>91</v>
      </c>
      <c r="AR103" s="75"/>
      <c r="AS103" s="140">
        <v>0</v>
      </c>
      <c r="AT103" s="141">
        <f>ROUND(SUM(AV103:AW103),2)</f>
        <v>0</v>
      </c>
      <c r="AU103" s="142">
        <f>'01064 - Priepust č.4 v km...'!P134</f>
        <v>0</v>
      </c>
      <c r="AV103" s="141">
        <f>'01064 - Priepust č.4 v km...'!J37</f>
        <v>0</v>
      </c>
      <c r="AW103" s="141">
        <f>'01064 - Priepust č.4 v km...'!J38</f>
        <v>0</v>
      </c>
      <c r="AX103" s="141">
        <f>'01064 - Priepust č.4 v km...'!J39</f>
        <v>0</v>
      </c>
      <c r="AY103" s="141">
        <f>'01064 - Priepust č.4 v km...'!J40</f>
        <v>0</v>
      </c>
      <c r="AZ103" s="141">
        <f>'01064 - Priepust č.4 v km...'!F37</f>
        <v>0</v>
      </c>
      <c r="BA103" s="141">
        <f>'01064 - Priepust č.4 v km...'!F38</f>
        <v>0</v>
      </c>
      <c r="BB103" s="141">
        <f>'01064 - Priepust č.4 v km...'!F39</f>
        <v>0</v>
      </c>
      <c r="BC103" s="141">
        <f>'01064 - Priepust č.4 v km...'!F40</f>
        <v>0</v>
      </c>
      <c r="BD103" s="143">
        <f>'01064 - Priepust č.4 v km...'!F41</f>
        <v>0</v>
      </c>
      <c r="BE103" s="4"/>
      <c r="BT103" s="144" t="s">
        <v>102</v>
      </c>
      <c r="BV103" s="144" t="s">
        <v>78</v>
      </c>
      <c r="BW103" s="144" t="s">
        <v>112</v>
      </c>
      <c r="BX103" s="144" t="s">
        <v>99</v>
      </c>
      <c r="CL103" s="144" t="s">
        <v>1</v>
      </c>
    </row>
    <row r="104" s="4" customFormat="1" ht="16.30189" customHeight="1">
      <c r="A104" s="122" t="s">
        <v>80</v>
      </c>
      <c r="B104" s="73"/>
      <c r="C104" s="136"/>
      <c r="D104" s="136"/>
      <c r="E104" s="136"/>
      <c r="F104" s="137" t="s">
        <v>113</v>
      </c>
      <c r="G104" s="137"/>
      <c r="H104" s="137"/>
      <c r="I104" s="137"/>
      <c r="J104" s="137"/>
      <c r="K104" s="136"/>
      <c r="L104" s="137" t="s">
        <v>114</v>
      </c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8">
        <f>'01065 - Priepust č.5 v km...'!J34</f>
        <v>0</v>
      </c>
      <c r="AH104" s="136"/>
      <c r="AI104" s="136"/>
      <c r="AJ104" s="136"/>
      <c r="AK104" s="136"/>
      <c r="AL104" s="136"/>
      <c r="AM104" s="136"/>
      <c r="AN104" s="138">
        <f>SUM(AG104,AT104)</f>
        <v>0</v>
      </c>
      <c r="AO104" s="136"/>
      <c r="AP104" s="136"/>
      <c r="AQ104" s="139" t="s">
        <v>91</v>
      </c>
      <c r="AR104" s="75"/>
      <c r="AS104" s="140">
        <v>0</v>
      </c>
      <c r="AT104" s="141">
        <f>ROUND(SUM(AV104:AW104),2)</f>
        <v>0</v>
      </c>
      <c r="AU104" s="142">
        <f>'01065 - Priepust č.5 v km...'!P134</f>
        <v>0</v>
      </c>
      <c r="AV104" s="141">
        <f>'01065 - Priepust č.5 v km...'!J37</f>
        <v>0</v>
      </c>
      <c r="AW104" s="141">
        <f>'01065 - Priepust č.5 v km...'!J38</f>
        <v>0</v>
      </c>
      <c r="AX104" s="141">
        <f>'01065 - Priepust č.5 v km...'!J39</f>
        <v>0</v>
      </c>
      <c r="AY104" s="141">
        <f>'01065 - Priepust č.5 v km...'!J40</f>
        <v>0</v>
      </c>
      <c r="AZ104" s="141">
        <f>'01065 - Priepust č.5 v km...'!F37</f>
        <v>0</v>
      </c>
      <c r="BA104" s="141">
        <f>'01065 - Priepust č.5 v km...'!F38</f>
        <v>0</v>
      </c>
      <c r="BB104" s="141">
        <f>'01065 - Priepust č.5 v km...'!F39</f>
        <v>0</v>
      </c>
      <c r="BC104" s="141">
        <f>'01065 - Priepust č.5 v km...'!F40</f>
        <v>0</v>
      </c>
      <c r="BD104" s="143">
        <f>'01065 - Priepust č.5 v km...'!F41</f>
        <v>0</v>
      </c>
      <c r="BE104" s="4"/>
      <c r="BT104" s="144" t="s">
        <v>102</v>
      </c>
      <c r="BV104" s="144" t="s">
        <v>78</v>
      </c>
      <c r="BW104" s="144" t="s">
        <v>115</v>
      </c>
      <c r="BX104" s="144" t="s">
        <v>99</v>
      </c>
      <c r="CL104" s="144" t="s">
        <v>1</v>
      </c>
    </row>
    <row r="105" s="7" customFormat="1" ht="23.77359" customHeight="1">
      <c r="A105" s="122" t="s">
        <v>80</v>
      </c>
      <c r="B105" s="123"/>
      <c r="C105" s="124"/>
      <c r="D105" s="125" t="s">
        <v>116</v>
      </c>
      <c r="E105" s="125"/>
      <c r="F105" s="125"/>
      <c r="G105" s="125"/>
      <c r="H105" s="125"/>
      <c r="I105" s="126"/>
      <c r="J105" s="125" t="s">
        <v>117</v>
      </c>
      <c r="K105" s="125"/>
      <c r="L105" s="125"/>
      <c r="M105" s="125"/>
      <c r="N105" s="125"/>
      <c r="O105" s="125"/>
      <c r="P105" s="125"/>
      <c r="Q105" s="125"/>
      <c r="R105" s="125"/>
      <c r="S105" s="125"/>
      <c r="T105" s="125"/>
      <c r="U105" s="125"/>
      <c r="V105" s="125"/>
      <c r="W105" s="125"/>
      <c r="X105" s="125"/>
      <c r="Y105" s="125"/>
      <c r="Z105" s="125"/>
      <c r="AA105" s="125"/>
      <c r="AB105" s="125"/>
      <c r="AC105" s="125"/>
      <c r="AD105" s="125"/>
      <c r="AE105" s="125"/>
      <c r="AF105" s="125"/>
      <c r="AG105" s="127">
        <f>'101-10 - 101-10 Úprava pr...'!J30</f>
        <v>0</v>
      </c>
      <c r="AH105" s="126"/>
      <c r="AI105" s="126"/>
      <c r="AJ105" s="126"/>
      <c r="AK105" s="126"/>
      <c r="AL105" s="126"/>
      <c r="AM105" s="126"/>
      <c r="AN105" s="127">
        <f>SUM(AG105,AT105)</f>
        <v>0</v>
      </c>
      <c r="AO105" s="126"/>
      <c r="AP105" s="126"/>
      <c r="AQ105" s="128" t="s">
        <v>83</v>
      </c>
      <c r="AR105" s="129"/>
      <c r="AS105" s="130">
        <v>0</v>
      </c>
      <c r="AT105" s="131">
        <f>ROUND(SUM(AV105:AW105),2)</f>
        <v>0</v>
      </c>
      <c r="AU105" s="132">
        <f>'101-10 - 101-10 Úprava pr...'!P122</f>
        <v>0</v>
      </c>
      <c r="AV105" s="131">
        <f>'101-10 - 101-10 Úprava pr...'!J33</f>
        <v>0</v>
      </c>
      <c r="AW105" s="131">
        <f>'101-10 - 101-10 Úprava pr...'!J34</f>
        <v>0</v>
      </c>
      <c r="AX105" s="131">
        <f>'101-10 - 101-10 Úprava pr...'!J35</f>
        <v>0</v>
      </c>
      <c r="AY105" s="131">
        <f>'101-10 - 101-10 Úprava pr...'!J36</f>
        <v>0</v>
      </c>
      <c r="AZ105" s="131">
        <f>'101-10 - 101-10 Úprava pr...'!F33</f>
        <v>0</v>
      </c>
      <c r="BA105" s="131">
        <f>'101-10 - 101-10 Úprava pr...'!F34</f>
        <v>0</v>
      </c>
      <c r="BB105" s="131">
        <f>'101-10 - 101-10 Úprava pr...'!F35</f>
        <v>0</v>
      </c>
      <c r="BC105" s="131">
        <f>'101-10 - 101-10 Úprava pr...'!F36</f>
        <v>0</v>
      </c>
      <c r="BD105" s="133">
        <f>'101-10 - 101-10 Úprava pr...'!F37</f>
        <v>0</v>
      </c>
      <c r="BE105" s="7"/>
      <c r="BT105" s="134" t="s">
        <v>84</v>
      </c>
      <c r="BV105" s="134" t="s">
        <v>78</v>
      </c>
      <c r="BW105" s="134" t="s">
        <v>118</v>
      </c>
      <c r="BX105" s="134" t="s">
        <v>5</v>
      </c>
      <c r="CL105" s="134" t="s">
        <v>1</v>
      </c>
      <c r="CM105" s="134" t="s">
        <v>76</v>
      </c>
    </row>
    <row r="106" s="7" customFormat="1" ht="23.77359" customHeight="1">
      <c r="A106" s="122" t="s">
        <v>80</v>
      </c>
      <c r="B106" s="123"/>
      <c r="C106" s="124"/>
      <c r="D106" s="125" t="s">
        <v>119</v>
      </c>
      <c r="E106" s="125"/>
      <c r="F106" s="125"/>
      <c r="G106" s="125"/>
      <c r="H106" s="125"/>
      <c r="I106" s="126"/>
      <c r="J106" s="125" t="s">
        <v>120</v>
      </c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25"/>
      <c r="Y106" s="125"/>
      <c r="Z106" s="125"/>
      <c r="AA106" s="125"/>
      <c r="AB106" s="125"/>
      <c r="AC106" s="125"/>
      <c r="AD106" s="125"/>
      <c r="AE106" s="125"/>
      <c r="AF106" s="125"/>
      <c r="AG106" s="127">
        <f>'101-20 - 101-20 Osvetleni...'!J30</f>
        <v>0</v>
      </c>
      <c r="AH106" s="126"/>
      <c r="AI106" s="126"/>
      <c r="AJ106" s="126"/>
      <c r="AK106" s="126"/>
      <c r="AL106" s="126"/>
      <c r="AM106" s="126"/>
      <c r="AN106" s="127">
        <f>SUM(AG106,AT106)</f>
        <v>0</v>
      </c>
      <c r="AO106" s="126"/>
      <c r="AP106" s="126"/>
      <c r="AQ106" s="128" t="s">
        <v>83</v>
      </c>
      <c r="AR106" s="129"/>
      <c r="AS106" s="130">
        <v>0</v>
      </c>
      <c r="AT106" s="131">
        <f>ROUND(SUM(AV106:AW106),2)</f>
        <v>0</v>
      </c>
      <c r="AU106" s="132">
        <f>'101-20 - 101-20 Osvetleni...'!P124</f>
        <v>0</v>
      </c>
      <c r="AV106" s="131">
        <f>'101-20 - 101-20 Osvetleni...'!J33</f>
        <v>0</v>
      </c>
      <c r="AW106" s="131">
        <f>'101-20 - 101-20 Osvetleni...'!J34</f>
        <v>0</v>
      </c>
      <c r="AX106" s="131">
        <f>'101-20 - 101-20 Osvetleni...'!J35</f>
        <v>0</v>
      </c>
      <c r="AY106" s="131">
        <f>'101-20 - 101-20 Osvetleni...'!J36</f>
        <v>0</v>
      </c>
      <c r="AZ106" s="131">
        <f>'101-20 - 101-20 Osvetleni...'!F33</f>
        <v>0</v>
      </c>
      <c r="BA106" s="131">
        <f>'101-20 - 101-20 Osvetleni...'!F34</f>
        <v>0</v>
      </c>
      <c r="BB106" s="131">
        <f>'101-20 - 101-20 Osvetleni...'!F35</f>
        <v>0</v>
      </c>
      <c r="BC106" s="131">
        <f>'101-20 - 101-20 Osvetleni...'!F36</f>
        <v>0</v>
      </c>
      <c r="BD106" s="133">
        <f>'101-20 - 101-20 Osvetleni...'!F37</f>
        <v>0</v>
      </c>
      <c r="BE106" s="7"/>
      <c r="BT106" s="134" t="s">
        <v>84</v>
      </c>
      <c r="BV106" s="134" t="s">
        <v>78</v>
      </c>
      <c r="BW106" s="134" t="s">
        <v>121</v>
      </c>
      <c r="BX106" s="134" t="s">
        <v>5</v>
      </c>
      <c r="CL106" s="134" t="s">
        <v>1</v>
      </c>
      <c r="CM106" s="134" t="s">
        <v>76</v>
      </c>
    </row>
    <row r="107" s="7" customFormat="1" ht="23.77359" customHeight="1">
      <c r="A107" s="122" t="s">
        <v>80</v>
      </c>
      <c r="B107" s="123"/>
      <c r="C107" s="124"/>
      <c r="D107" s="125" t="s">
        <v>122</v>
      </c>
      <c r="E107" s="125"/>
      <c r="F107" s="125"/>
      <c r="G107" s="125"/>
      <c r="H107" s="125"/>
      <c r="I107" s="126"/>
      <c r="J107" s="125" t="s">
        <v>123</v>
      </c>
      <c r="K107" s="125"/>
      <c r="L107" s="125"/>
      <c r="M107" s="125"/>
      <c r="N107" s="125"/>
      <c r="O107" s="125"/>
      <c r="P107" s="125"/>
      <c r="Q107" s="125"/>
      <c r="R107" s="125"/>
      <c r="S107" s="125"/>
      <c r="T107" s="125"/>
      <c r="U107" s="125"/>
      <c r="V107" s="125"/>
      <c r="W107" s="125"/>
      <c r="X107" s="125"/>
      <c r="Y107" s="125"/>
      <c r="Z107" s="125"/>
      <c r="AA107" s="125"/>
      <c r="AB107" s="125"/>
      <c r="AC107" s="125"/>
      <c r="AD107" s="125"/>
      <c r="AE107" s="125"/>
      <c r="AF107" s="125"/>
      <c r="AG107" s="127">
        <f>'101-50 - 101-50 Úprava ká...'!J30</f>
        <v>0</v>
      </c>
      <c r="AH107" s="126"/>
      <c r="AI107" s="126"/>
      <c r="AJ107" s="126"/>
      <c r="AK107" s="126"/>
      <c r="AL107" s="126"/>
      <c r="AM107" s="126"/>
      <c r="AN107" s="127">
        <f>SUM(AG107,AT107)</f>
        <v>0</v>
      </c>
      <c r="AO107" s="126"/>
      <c r="AP107" s="126"/>
      <c r="AQ107" s="128" t="s">
        <v>83</v>
      </c>
      <c r="AR107" s="129"/>
      <c r="AS107" s="130">
        <v>0</v>
      </c>
      <c r="AT107" s="131">
        <f>ROUND(SUM(AV107:AW107),2)</f>
        <v>0</v>
      </c>
      <c r="AU107" s="132">
        <f>'101-50 - 101-50 Úprava ká...'!P123</f>
        <v>0</v>
      </c>
      <c r="AV107" s="131">
        <f>'101-50 - 101-50 Úprava ká...'!J33</f>
        <v>0</v>
      </c>
      <c r="AW107" s="131">
        <f>'101-50 - 101-50 Úprava ká...'!J34</f>
        <v>0</v>
      </c>
      <c r="AX107" s="131">
        <f>'101-50 - 101-50 Úprava ká...'!J35</f>
        <v>0</v>
      </c>
      <c r="AY107" s="131">
        <f>'101-50 - 101-50 Úprava ká...'!J36</f>
        <v>0</v>
      </c>
      <c r="AZ107" s="131">
        <f>'101-50 - 101-50 Úprava ká...'!F33</f>
        <v>0</v>
      </c>
      <c r="BA107" s="131">
        <f>'101-50 - 101-50 Úprava ká...'!F34</f>
        <v>0</v>
      </c>
      <c r="BB107" s="131">
        <f>'101-50 - 101-50 Úprava ká...'!F35</f>
        <v>0</v>
      </c>
      <c r="BC107" s="131">
        <f>'101-50 - 101-50 Úprava ká...'!F36</f>
        <v>0</v>
      </c>
      <c r="BD107" s="133">
        <f>'101-50 - 101-50 Úprava ká...'!F37</f>
        <v>0</v>
      </c>
      <c r="BE107" s="7"/>
      <c r="BT107" s="134" t="s">
        <v>84</v>
      </c>
      <c r="BV107" s="134" t="s">
        <v>78</v>
      </c>
      <c r="BW107" s="134" t="s">
        <v>124</v>
      </c>
      <c r="BX107" s="134" t="s">
        <v>5</v>
      </c>
      <c r="CL107" s="134" t="s">
        <v>1</v>
      </c>
      <c r="CM107" s="134" t="s">
        <v>76</v>
      </c>
    </row>
    <row r="108" s="7" customFormat="1" ht="16.30189" customHeight="1">
      <c r="A108" s="7"/>
      <c r="B108" s="123"/>
      <c r="C108" s="124"/>
      <c r="D108" s="125" t="s">
        <v>125</v>
      </c>
      <c r="E108" s="125"/>
      <c r="F108" s="125"/>
      <c r="G108" s="125"/>
      <c r="H108" s="125"/>
      <c r="I108" s="126"/>
      <c r="J108" s="125" t="s">
        <v>126</v>
      </c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35">
        <f>ROUND(AG109+AG110+AG111,2)</f>
        <v>0</v>
      </c>
      <c r="AH108" s="126"/>
      <c r="AI108" s="126"/>
      <c r="AJ108" s="126"/>
      <c r="AK108" s="126"/>
      <c r="AL108" s="126"/>
      <c r="AM108" s="126"/>
      <c r="AN108" s="127">
        <f>SUM(AG108,AT108)</f>
        <v>0</v>
      </c>
      <c r="AO108" s="126"/>
      <c r="AP108" s="126"/>
      <c r="AQ108" s="128" t="s">
        <v>83</v>
      </c>
      <c r="AR108" s="129"/>
      <c r="AS108" s="130">
        <f>ROUND(AS109+AS110+AS111,2)</f>
        <v>0</v>
      </c>
      <c r="AT108" s="131">
        <f>ROUND(SUM(AV108:AW108),2)</f>
        <v>0</v>
      </c>
      <c r="AU108" s="132">
        <f>ROUND(AU109+AU110+AU111,5)</f>
        <v>0</v>
      </c>
      <c r="AV108" s="131">
        <f>ROUND(AZ108*L29,2)</f>
        <v>0</v>
      </c>
      <c r="AW108" s="131">
        <f>ROUND(BA108*L30,2)</f>
        <v>0</v>
      </c>
      <c r="AX108" s="131">
        <f>ROUND(BB108*L29,2)</f>
        <v>0</v>
      </c>
      <c r="AY108" s="131">
        <f>ROUND(BC108*L30,2)</f>
        <v>0</v>
      </c>
      <c r="AZ108" s="131">
        <f>ROUND(AZ109+AZ110+AZ111,2)</f>
        <v>0</v>
      </c>
      <c r="BA108" s="131">
        <f>ROUND(BA109+BA110+BA111,2)</f>
        <v>0</v>
      </c>
      <c r="BB108" s="131">
        <f>ROUND(BB109+BB110+BB111,2)</f>
        <v>0</v>
      </c>
      <c r="BC108" s="131">
        <f>ROUND(BC109+BC110+BC111,2)</f>
        <v>0</v>
      </c>
      <c r="BD108" s="133">
        <f>ROUND(BD109+BD110+BD111,2)</f>
        <v>0</v>
      </c>
      <c r="BE108" s="7"/>
      <c r="BS108" s="134" t="s">
        <v>75</v>
      </c>
      <c r="BT108" s="134" t="s">
        <v>84</v>
      </c>
      <c r="BU108" s="134" t="s">
        <v>77</v>
      </c>
      <c r="BV108" s="134" t="s">
        <v>78</v>
      </c>
      <c r="BW108" s="134" t="s">
        <v>127</v>
      </c>
      <c r="BX108" s="134" t="s">
        <v>5</v>
      </c>
      <c r="CL108" s="134" t="s">
        <v>1</v>
      </c>
      <c r="CM108" s="134" t="s">
        <v>76</v>
      </c>
    </row>
    <row r="109" s="4" customFormat="1" ht="16.30189" customHeight="1">
      <c r="A109" s="122" t="s">
        <v>80</v>
      </c>
      <c r="B109" s="73"/>
      <c r="C109" s="136"/>
      <c r="D109" s="136"/>
      <c r="E109" s="137" t="s">
        <v>128</v>
      </c>
      <c r="F109" s="137"/>
      <c r="G109" s="137"/>
      <c r="H109" s="137"/>
      <c r="I109" s="137"/>
      <c r="J109" s="136"/>
      <c r="K109" s="137" t="s">
        <v>129</v>
      </c>
      <c r="L109" s="137"/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8">
        <f>'102-001 - Komunikácia, ús...'!J32</f>
        <v>0</v>
      </c>
      <c r="AH109" s="136"/>
      <c r="AI109" s="136"/>
      <c r="AJ109" s="136"/>
      <c r="AK109" s="136"/>
      <c r="AL109" s="136"/>
      <c r="AM109" s="136"/>
      <c r="AN109" s="138">
        <f>SUM(AG109,AT109)</f>
        <v>0</v>
      </c>
      <c r="AO109" s="136"/>
      <c r="AP109" s="136"/>
      <c r="AQ109" s="139" t="s">
        <v>91</v>
      </c>
      <c r="AR109" s="75"/>
      <c r="AS109" s="140">
        <v>0</v>
      </c>
      <c r="AT109" s="141">
        <f>ROUND(SUM(AV109:AW109),2)</f>
        <v>0</v>
      </c>
      <c r="AU109" s="142">
        <f>'102-001 - Komunikácia, ús...'!P129</f>
        <v>0</v>
      </c>
      <c r="AV109" s="141">
        <f>'102-001 - Komunikácia, ús...'!J35</f>
        <v>0</v>
      </c>
      <c r="AW109" s="141">
        <f>'102-001 - Komunikácia, ús...'!J36</f>
        <v>0</v>
      </c>
      <c r="AX109" s="141">
        <f>'102-001 - Komunikácia, ús...'!J37</f>
        <v>0</v>
      </c>
      <c r="AY109" s="141">
        <f>'102-001 - Komunikácia, ús...'!J38</f>
        <v>0</v>
      </c>
      <c r="AZ109" s="141">
        <f>'102-001 - Komunikácia, ús...'!F35</f>
        <v>0</v>
      </c>
      <c r="BA109" s="141">
        <f>'102-001 - Komunikácia, ús...'!F36</f>
        <v>0</v>
      </c>
      <c r="BB109" s="141">
        <f>'102-001 - Komunikácia, ús...'!F37</f>
        <v>0</v>
      </c>
      <c r="BC109" s="141">
        <f>'102-001 - Komunikácia, ús...'!F38</f>
        <v>0</v>
      </c>
      <c r="BD109" s="143">
        <f>'102-001 - Komunikácia, ús...'!F39</f>
        <v>0</v>
      </c>
      <c r="BE109" s="4"/>
      <c r="BT109" s="144" t="s">
        <v>92</v>
      </c>
      <c r="BV109" s="144" t="s">
        <v>78</v>
      </c>
      <c r="BW109" s="144" t="s">
        <v>130</v>
      </c>
      <c r="BX109" s="144" t="s">
        <v>127</v>
      </c>
      <c r="CL109" s="144" t="s">
        <v>1</v>
      </c>
    </row>
    <row r="110" s="4" customFormat="1" ht="16.30189" customHeight="1">
      <c r="A110" s="122" t="s">
        <v>80</v>
      </c>
      <c r="B110" s="73"/>
      <c r="C110" s="136"/>
      <c r="D110" s="136"/>
      <c r="E110" s="137" t="s">
        <v>131</v>
      </c>
      <c r="F110" s="137"/>
      <c r="G110" s="137"/>
      <c r="H110" s="137"/>
      <c r="I110" s="137"/>
      <c r="J110" s="136"/>
      <c r="K110" s="137" t="s">
        <v>132</v>
      </c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8">
        <f>'102-002 - Komunikácia, ús...'!J32</f>
        <v>0</v>
      </c>
      <c r="AH110" s="136"/>
      <c r="AI110" s="136"/>
      <c r="AJ110" s="136"/>
      <c r="AK110" s="136"/>
      <c r="AL110" s="136"/>
      <c r="AM110" s="136"/>
      <c r="AN110" s="138">
        <f>SUM(AG110,AT110)</f>
        <v>0</v>
      </c>
      <c r="AO110" s="136"/>
      <c r="AP110" s="136"/>
      <c r="AQ110" s="139" t="s">
        <v>91</v>
      </c>
      <c r="AR110" s="75"/>
      <c r="AS110" s="140">
        <v>0</v>
      </c>
      <c r="AT110" s="141">
        <f>ROUND(SUM(AV110:AW110),2)</f>
        <v>0</v>
      </c>
      <c r="AU110" s="142">
        <f>'102-002 - Komunikácia, ús...'!P132</f>
        <v>0</v>
      </c>
      <c r="AV110" s="141">
        <f>'102-002 - Komunikácia, ús...'!J35</f>
        <v>0</v>
      </c>
      <c r="AW110" s="141">
        <f>'102-002 - Komunikácia, ús...'!J36</f>
        <v>0</v>
      </c>
      <c r="AX110" s="141">
        <f>'102-002 - Komunikácia, ús...'!J37</f>
        <v>0</v>
      </c>
      <c r="AY110" s="141">
        <f>'102-002 - Komunikácia, ús...'!J38</f>
        <v>0</v>
      </c>
      <c r="AZ110" s="141">
        <f>'102-002 - Komunikácia, ús...'!F35</f>
        <v>0</v>
      </c>
      <c r="BA110" s="141">
        <f>'102-002 - Komunikácia, ús...'!F36</f>
        <v>0</v>
      </c>
      <c r="BB110" s="141">
        <f>'102-002 - Komunikácia, ús...'!F37</f>
        <v>0</v>
      </c>
      <c r="BC110" s="141">
        <f>'102-002 - Komunikácia, ús...'!F38</f>
        <v>0</v>
      </c>
      <c r="BD110" s="143">
        <f>'102-002 - Komunikácia, ús...'!F39</f>
        <v>0</v>
      </c>
      <c r="BE110" s="4"/>
      <c r="BT110" s="144" t="s">
        <v>92</v>
      </c>
      <c r="BV110" s="144" t="s">
        <v>78</v>
      </c>
      <c r="BW110" s="144" t="s">
        <v>133</v>
      </c>
      <c r="BX110" s="144" t="s">
        <v>127</v>
      </c>
      <c r="CL110" s="144" t="s">
        <v>1</v>
      </c>
    </row>
    <row r="111" s="4" customFormat="1" ht="16.30189" customHeight="1">
      <c r="A111" s="4"/>
      <c r="B111" s="73"/>
      <c r="C111" s="136"/>
      <c r="D111" s="136"/>
      <c r="E111" s="137" t="s">
        <v>134</v>
      </c>
      <c r="F111" s="137"/>
      <c r="G111" s="137"/>
      <c r="H111" s="137"/>
      <c r="I111" s="137"/>
      <c r="J111" s="136"/>
      <c r="K111" s="137" t="s">
        <v>98</v>
      </c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45">
        <f>ROUND(SUM(AG112:AG132),2)</f>
        <v>0</v>
      </c>
      <c r="AH111" s="136"/>
      <c r="AI111" s="136"/>
      <c r="AJ111" s="136"/>
      <c r="AK111" s="136"/>
      <c r="AL111" s="136"/>
      <c r="AM111" s="136"/>
      <c r="AN111" s="138">
        <f>SUM(AG111,AT111)</f>
        <v>0</v>
      </c>
      <c r="AO111" s="136"/>
      <c r="AP111" s="136"/>
      <c r="AQ111" s="139" t="s">
        <v>91</v>
      </c>
      <c r="AR111" s="75"/>
      <c r="AS111" s="140">
        <f>ROUND(SUM(AS112:AS132),2)</f>
        <v>0</v>
      </c>
      <c r="AT111" s="141">
        <f>ROUND(SUM(AV111:AW111),2)</f>
        <v>0</v>
      </c>
      <c r="AU111" s="142">
        <f>ROUND(SUM(AU112:AU132),5)</f>
        <v>0</v>
      </c>
      <c r="AV111" s="141">
        <f>ROUND(AZ111*L29,2)</f>
        <v>0</v>
      </c>
      <c r="AW111" s="141">
        <f>ROUND(BA111*L30,2)</f>
        <v>0</v>
      </c>
      <c r="AX111" s="141">
        <f>ROUND(BB111*L29,2)</f>
        <v>0</v>
      </c>
      <c r="AY111" s="141">
        <f>ROUND(BC111*L30,2)</f>
        <v>0</v>
      </c>
      <c r="AZ111" s="141">
        <f>ROUND(SUM(AZ112:AZ132),2)</f>
        <v>0</v>
      </c>
      <c r="BA111" s="141">
        <f>ROUND(SUM(BA112:BA132),2)</f>
        <v>0</v>
      </c>
      <c r="BB111" s="141">
        <f>ROUND(SUM(BB112:BB132),2)</f>
        <v>0</v>
      </c>
      <c r="BC111" s="141">
        <f>ROUND(SUM(BC112:BC132),2)</f>
        <v>0</v>
      </c>
      <c r="BD111" s="143">
        <f>ROUND(SUM(BD112:BD132),2)</f>
        <v>0</v>
      </c>
      <c r="BE111" s="4"/>
      <c r="BS111" s="144" t="s">
        <v>75</v>
      </c>
      <c r="BT111" s="144" t="s">
        <v>92</v>
      </c>
      <c r="BU111" s="144" t="s">
        <v>77</v>
      </c>
      <c r="BV111" s="144" t="s">
        <v>78</v>
      </c>
      <c r="BW111" s="144" t="s">
        <v>135</v>
      </c>
      <c r="BX111" s="144" t="s">
        <v>127</v>
      </c>
      <c r="CL111" s="144" t="s">
        <v>1</v>
      </c>
    </row>
    <row r="112" s="4" customFormat="1" ht="16.30189" customHeight="1">
      <c r="A112" s="122" t="s">
        <v>80</v>
      </c>
      <c r="B112" s="73"/>
      <c r="C112" s="136"/>
      <c r="D112" s="136"/>
      <c r="E112" s="136"/>
      <c r="F112" s="137" t="s">
        <v>136</v>
      </c>
      <c r="G112" s="137"/>
      <c r="H112" s="137"/>
      <c r="I112" s="137"/>
      <c r="J112" s="137"/>
      <c r="K112" s="136"/>
      <c r="L112" s="137" t="s">
        <v>137</v>
      </c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8">
        <f>'02066 - Priepust č.6 v km...'!J34</f>
        <v>0</v>
      </c>
      <c r="AH112" s="136"/>
      <c r="AI112" s="136"/>
      <c r="AJ112" s="136"/>
      <c r="AK112" s="136"/>
      <c r="AL112" s="136"/>
      <c r="AM112" s="136"/>
      <c r="AN112" s="138">
        <f>SUM(AG112,AT112)</f>
        <v>0</v>
      </c>
      <c r="AO112" s="136"/>
      <c r="AP112" s="136"/>
      <c r="AQ112" s="139" t="s">
        <v>91</v>
      </c>
      <c r="AR112" s="75"/>
      <c r="AS112" s="140">
        <v>0</v>
      </c>
      <c r="AT112" s="141">
        <f>ROUND(SUM(AV112:AW112),2)</f>
        <v>0</v>
      </c>
      <c r="AU112" s="142">
        <f>'02066 - Priepust č.6 v km...'!P133</f>
        <v>0</v>
      </c>
      <c r="AV112" s="141">
        <f>'02066 - Priepust č.6 v km...'!J37</f>
        <v>0</v>
      </c>
      <c r="AW112" s="141">
        <f>'02066 - Priepust č.6 v km...'!J38</f>
        <v>0</v>
      </c>
      <c r="AX112" s="141">
        <f>'02066 - Priepust č.6 v km...'!J39</f>
        <v>0</v>
      </c>
      <c r="AY112" s="141">
        <f>'02066 - Priepust č.6 v km...'!J40</f>
        <v>0</v>
      </c>
      <c r="AZ112" s="141">
        <f>'02066 - Priepust č.6 v km...'!F37</f>
        <v>0</v>
      </c>
      <c r="BA112" s="141">
        <f>'02066 - Priepust č.6 v km...'!F38</f>
        <v>0</v>
      </c>
      <c r="BB112" s="141">
        <f>'02066 - Priepust č.6 v km...'!F39</f>
        <v>0</v>
      </c>
      <c r="BC112" s="141">
        <f>'02066 - Priepust č.6 v km...'!F40</f>
        <v>0</v>
      </c>
      <c r="BD112" s="143">
        <f>'02066 - Priepust č.6 v km...'!F41</f>
        <v>0</v>
      </c>
      <c r="BE112" s="4"/>
      <c r="BT112" s="144" t="s">
        <v>102</v>
      </c>
      <c r="BV112" s="144" t="s">
        <v>78</v>
      </c>
      <c r="BW112" s="144" t="s">
        <v>138</v>
      </c>
      <c r="BX112" s="144" t="s">
        <v>135</v>
      </c>
      <c r="CL112" s="144" t="s">
        <v>1</v>
      </c>
    </row>
    <row r="113" s="4" customFormat="1" ht="16.30189" customHeight="1">
      <c r="A113" s="122" t="s">
        <v>80</v>
      </c>
      <c r="B113" s="73"/>
      <c r="C113" s="136"/>
      <c r="D113" s="136"/>
      <c r="E113" s="136"/>
      <c r="F113" s="137" t="s">
        <v>139</v>
      </c>
      <c r="G113" s="137"/>
      <c r="H113" s="137"/>
      <c r="I113" s="137"/>
      <c r="J113" s="137"/>
      <c r="K113" s="136"/>
      <c r="L113" s="137" t="s">
        <v>140</v>
      </c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8">
        <f>'02067 - Priepust č.7 v km...'!J34</f>
        <v>0</v>
      </c>
      <c r="AH113" s="136"/>
      <c r="AI113" s="136"/>
      <c r="AJ113" s="136"/>
      <c r="AK113" s="136"/>
      <c r="AL113" s="136"/>
      <c r="AM113" s="136"/>
      <c r="AN113" s="138">
        <f>SUM(AG113,AT113)</f>
        <v>0</v>
      </c>
      <c r="AO113" s="136"/>
      <c r="AP113" s="136"/>
      <c r="AQ113" s="139" t="s">
        <v>91</v>
      </c>
      <c r="AR113" s="75"/>
      <c r="AS113" s="140">
        <v>0</v>
      </c>
      <c r="AT113" s="141">
        <f>ROUND(SUM(AV113:AW113),2)</f>
        <v>0</v>
      </c>
      <c r="AU113" s="142">
        <f>'02067 - Priepust č.7 v km...'!P129</f>
        <v>0</v>
      </c>
      <c r="AV113" s="141">
        <f>'02067 - Priepust č.7 v km...'!J37</f>
        <v>0</v>
      </c>
      <c r="AW113" s="141">
        <f>'02067 - Priepust č.7 v km...'!J38</f>
        <v>0</v>
      </c>
      <c r="AX113" s="141">
        <f>'02067 - Priepust č.7 v km...'!J39</f>
        <v>0</v>
      </c>
      <c r="AY113" s="141">
        <f>'02067 - Priepust č.7 v km...'!J40</f>
        <v>0</v>
      </c>
      <c r="AZ113" s="141">
        <f>'02067 - Priepust č.7 v km...'!F37</f>
        <v>0</v>
      </c>
      <c r="BA113" s="141">
        <f>'02067 - Priepust č.7 v km...'!F38</f>
        <v>0</v>
      </c>
      <c r="BB113" s="141">
        <f>'02067 - Priepust č.7 v km...'!F39</f>
        <v>0</v>
      </c>
      <c r="BC113" s="141">
        <f>'02067 - Priepust č.7 v km...'!F40</f>
        <v>0</v>
      </c>
      <c r="BD113" s="143">
        <f>'02067 - Priepust č.7 v km...'!F41</f>
        <v>0</v>
      </c>
      <c r="BE113" s="4"/>
      <c r="BT113" s="144" t="s">
        <v>102</v>
      </c>
      <c r="BV113" s="144" t="s">
        <v>78</v>
      </c>
      <c r="BW113" s="144" t="s">
        <v>141</v>
      </c>
      <c r="BX113" s="144" t="s">
        <v>135</v>
      </c>
      <c r="CL113" s="144" t="s">
        <v>1</v>
      </c>
    </row>
    <row r="114" s="4" customFormat="1" ht="16.30189" customHeight="1">
      <c r="A114" s="122" t="s">
        <v>80</v>
      </c>
      <c r="B114" s="73"/>
      <c r="C114" s="136"/>
      <c r="D114" s="136"/>
      <c r="E114" s="136"/>
      <c r="F114" s="137" t="s">
        <v>142</v>
      </c>
      <c r="G114" s="137"/>
      <c r="H114" s="137"/>
      <c r="I114" s="137"/>
      <c r="J114" s="137"/>
      <c r="K114" s="136"/>
      <c r="L114" s="137" t="s">
        <v>143</v>
      </c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8">
        <f>'02068 - Priepust č.8 v km...'!J34</f>
        <v>0</v>
      </c>
      <c r="AH114" s="136"/>
      <c r="AI114" s="136"/>
      <c r="AJ114" s="136"/>
      <c r="AK114" s="136"/>
      <c r="AL114" s="136"/>
      <c r="AM114" s="136"/>
      <c r="AN114" s="138">
        <f>SUM(AG114,AT114)</f>
        <v>0</v>
      </c>
      <c r="AO114" s="136"/>
      <c r="AP114" s="136"/>
      <c r="AQ114" s="139" t="s">
        <v>91</v>
      </c>
      <c r="AR114" s="75"/>
      <c r="AS114" s="140">
        <v>0</v>
      </c>
      <c r="AT114" s="141">
        <f>ROUND(SUM(AV114:AW114),2)</f>
        <v>0</v>
      </c>
      <c r="AU114" s="142">
        <f>'02068 - Priepust č.8 v km...'!P133</f>
        <v>0</v>
      </c>
      <c r="AV114" s="141">
        <f>'02068 - Priepust č.8 v km...'!J37</f>
        <v>0</v>
      </c>
      <c r="AW114" s="141">
        <f>'02068 - Priepust č.8 v km...'!J38</f>
        <v>0</v>
      </c>
      <c r="AX114" s="141">
        <f>'02068 - Priepust č.8 v km...'!J39</f>
        <v>0</v>
      </c>
      <c r="AY114" s="141">
        <f>'02068 - Priepust č.8 v km...'!J40</f>
        <v>0</v>
      </c>
      <c r="AZ114" s="141">
        <f>'02068 - Priepust č.8 v km...'!F37</f>
        <v>0</v>
      </c>
      <c r="BA114" s="141">
        <f>'02068 - Priepust č.8 v km...'!F38</f>
        <v>0</v>
      </c>
      <c r="BB114" s="141">
        <f>'02068 - Priepust č.8 v km...'!F39</f>
        <v>0</v>
      </c>
      <c r="BC114" s="141">
        <f>'02068 - Priepust č.8 v km...'!F40</f>
        <v>0</v>
      </c>
      <c r="BD114" s="143">
        <f>'02068 - Priepust č.8 v km...'!F41</f>
        <v>0</v>
      </c>
      <c r="BE114" s="4"/>
      <c r="BT114" s="144" t="s">
        <v>102</v>
      </c>
      <c r="BV114" s="144" t="s">
        <v>78</v>
      </c>
      <c r="BW114" s="144" t="s">
        <v>144</v>
      </c>
      <c r="BX114" s="144" t="s">
        <v>135</v>
      </c>
      <c r="CL114" s="144" t="s">
        <v>1</v>
      </c>
    </row>
    <row r="115" s="4" customFormat="1" ht="16.30189" customHeight="1">
      <c r="A115" s="122" t="s">
        <v>80</v>
      </c>
      <c r="B115" s="73"/>
      <c r="C115" s="136"/>
      <c r="D115" s="136"/>
      <c r="E115" s="136"/>
      <c r="F115" s="137" t="s">
        <v>145</v>
      </c>
      <c r="G115" s="137"/>
      <c r="H115" s="137"/>
      <c r="I115" s="137"/>
      <c r="J115" s="137"/>
      <c r="K115" s="136"/>
      <c r="L115" s="137" t="s">
        <v>146</v>
      </c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8">
        <f>'02069 - Priepust č.9 v km...'!J34</f>
        <v>0</v>
      </c>
      <c r="AH115" s="136"/>
      <c r="AI115" s="136"/>
      <c r="AJ115" s="136"/>
      <c r="AK115" s="136"/>
      <c r="AL115" s="136"/>
      <c r="AM115" s="136"/>
      <c r="AN115" s="138">
        <f>SUM(AG115,AT115)</f>
        <v>0</v>
      </c>
      <c r="AO115" s="136"/>
      <c r="AP115" s="136"/>
      <c r="AQ115" s="139" t="s">
        <v>91</v>
      </c>
      <c r="AR115" s="75"/>
      <c r="AS115" s="140">
        <v>0</v>
      </c>
      <c r="AT115" s="141">
        <f>ROUND(SUM(AV115:AW115),2)</f>
        <v>0</v>
      </c>
      <c r="AU115" s="142">
        <f>'02069 - Priepust č.9 v km...'!P131</f>
        <v>0</v>
      </c>
      <c r="AV115" s="141">
        <f>'02069 - Priepust č.9 v km...'!J37</f>
        <v>0</v>
      </c>
      <c r="AW115" s="141">
        <f>'02069 - Priepust č.9 v km...'!J38</f>
        <v>0</v>
      </c>
      <c r="AX115" s="141">
        <f>'02069 - Priepust č.9 v km...'!J39</f>
        <v>0</v>
      </c>
      <c r="AY115" s="141">
        <f>'02069 - Priepust č.9 v km...'!J40</f>
        <v>0</v>
      </c>
      <c r="AZ115" s="141">
        <f>'02069 - Priepust č.9 v km...'!F37</f>
        <v>0</v>
      </c>
      <c r="BA115" s="141">
        <f>'02069 - Priepust č.9 v km...'!F38</f>
        <v>0</v>
      </c>
      <c r="BB115" s="141">
        <f>'02069 - Priepust č.9 v km...'!F39</f>
        <v>0</v>
      </c>
      <c r="BC115" s="141">
        <f>'02069 - Priepust č.9 v km...'!F40</f>
        <v>0</v>
      </c>
      <c r="BD115" s="143">
        <f>'02069 - Priepust č.9 v km...'!F41</f>
        <v>0</v>
      </c>
      <c r="BE115" s="4"/>
      <c r="BT115" s="144" t="s">
        <v>102</v>
      </c>
      <c r="BV115" s="144" t="s">
        <v>78</v>
      </c>
      <c r="BW115" s="144" t="s">
        <v>147</v>
      </c>
      <c r="BX115" s="144" t="s">
        <v>135</v>
      </c>
      <c r="CL115" s="144" t="s">
        <v>1</v>
      </c>
    </row>
    <row r="116" s="4" customFormat="1" ht="16.30189" customHeight="1">
      <c r="A116" s="122" t="s">
        <v>80</v>
      </c>
      <c r="B116" s="73"/>
      <c r="C116" s="136"/>
      <c r="D116" s="136"/>
      <c r="E116" s="136"/>
      <c r="F116" s="137" t="s">
        <v>148</v>
      </c>
      <c r="G116" s="137"/>
      <c r="H116" s="137"/>
      <c r="I116" s="137"/>
      <c r="J116" s="137"/>
      <c r="K116" s="136"/>
      <c r="L116" s="137" t="s">
        <v>149</v>
      </c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8">
        <f>'02610 - Priepust č.10 v k...'!J34</f>
        <v>0</v>
      </c>
      <c r="AH116" s="136"/>
      <c r="AI116" s="136"/>
      <c r="AJ116" s="136"/>
      <c r="AK116" s="136"/>
      <c r="AL116" s="136"/>
      <c r="AM116" s="136"/>
      <c r="AN116" s="138">
        <f>SUM(AG116,AT116)</f>
        <v>0</v>
      </c>
      <c r="AO116" s="136"/>
      <c r="AP116" s="136"/>
      <c r="AQ116" s="139" t="s">
        <v>91</v>
      </c>
      <c r="AR116" s="75"/>
      <c r="AS116" s="140">
        <v>0</v>
      </c>
      <c r="AT116" s="141">
        <f>ROUND(SUM(AV116:AW116),2)</f>
        <v>0</v>
      </c>
      <c r="AU116" s="142">
        <f>'02610 - Priepust č.10 v k...'!P133</f>
        <v>0</v>
      </c>
      <c r="AV116" s="141">
        <f>'02610 - Priepust č.10 v k...'!J37</f>
        <v>0</v>
      </c>
      <c r="AW116" s="141">
        <f>'02610 - Priepust č.10 v k...'!J38</f>
        <v>0</v>
      </c>
      <c r="AX116" s="141">
        <f>'02610 - Priepust č.10 v k...'!J39</f>
        <v>0</v>
      </c>
      <c r="AY116" s="141">
        <f>'02610 - Priepust č.10 v k...'!J40</f>
        <v>0</v>
      </c>
      <c r="AZ116" s="141">
        <f>'02610 - Priepust č.10 v k...'!F37</f>
        <v>0</v>
      </c>
      <c r="BA116" s="141">
        <f>'02610 - Priepust č.10 v k...'!F38</f>
        <v>0</v>
      </c>
      <c r="BB116" s="141">
        <f>'02610 - Priepust č.10 v k...'!F39</f>
        <v>0</v>
      </c>
      <c r="BC116" s="141">
        <f>'02610 - Priepust č.10 v k...'!F40</f>
        <v>0</v>
      </c>
      <c r="BD116" s="143">
        <f>'02610 - Priepust č.10 v k...'!F41</f>
        <v>0</v>
      </c>
      <c r="BE116" s="4"/>
      <c r="BT116" s="144" t="s">
        <v>102</v>
      </c>
      <c r="BV116" s="144" t="s">
        <v>78</v>
      </c>
      <c r="BW116" s="144" t="s">
        <v>150</v>
      </c>
      <c r="BX116" s="144" t="s">
        <v>135</v>
      </c>
      <c r="CL116" s="144" t="s">
        <v>1</v>
      </c>
    </row>
    <row r="117" s="4" customFormat="1" ht="16.30189" customHeight="1">
      <c r="A117" s="122" t="s">
        <v>80</v>
      </c>
      <c r="B117" s="73"/>
      <c r="C117" s="136"/>
      <c r="D117" s="136"/>
      <c r="E117" s="136"/>
      <c r="F117" s="137" t="s">
        <v>151</v>
      </c>
      <c r="G117" s="137"/>
      <c r="H117" s="137"/>
      <c r="I117" s="137"/>
      <c r="J117" s="137"/>
      <c r="K117" s="136"/>
      <c r="L117" s="137" t="s">
        <v>152</v>
      </c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8">
        <f>'02611 - Priepust č.11 v k...'!J34</f>
        <v>0</v>
      </c>
      <c r="AH117" s="136"/>
      <c r="AI117" s="136"/>
      <c r="AJ117" s="136"/>
      <c r="AK117" s="136"/>
      <c r="AL117" s="136"/>
      <c r="AM117" s="136"/>
      <c r="AN117" s="138">
        <f>SUM(AG117,AT117)</f>
        <v>0</v>
      </c>
      <c r="AO117" s="136"/>
      <c r="AP117" s="136"/>
      <c r="AQ117" s="139" t="s">
        <v>91</v>
      </c>
      <c r="AR117" s="75"/>
      <c r="AS117" s="140">
        <v>0</v>
      </c>
      <c r="AT117" s="141">
        <f>ROUND(SUM(AV117:AW117),2)</f>
        <v>0</v>
      </c>
      <c r="AU117" s="142">
        <f>'02611 - Priepust č.11 v k...'!P133</f>
        <v>0</v>
      </c>
      <c r="AV117" s="141">
        <f>'02611 - Priepust č.11 v k...'!J37</f>
        <v>0</v>
      </c>
      <c r="AW117" s="141">
        <f>'02611 - Priepust č.11 v k...'!J38</f>
        <v>0</v>
      </c>
      <c r="AX117" s="141">
        <f>'02611 - Priepust č.11 v k...'!J39</f>
        <v>0</v>
      </c>
      <c r="AY117" s="141">
        <f>'02611 - Priepust č.11 v k...'!J40</f>
        <v>0</v>
      </c>
      <c r="AZ117" s="141">
        <f>'02611 - Priepust č.11 v k...'!F37</f>
        <v>0</v>
      </c>
      <c r="BA117" s="141">
        <f>'02611 - Priepust č.11 v k...'!F38</f>
        <v>0</v>
      </c>
      <c r="BB117" s="141">
        <f>'02611 - Priepust č.11 v k...'!F39</f>
        <v>0</v>
      </c>
      <c r="BC117" s="141">
        <f>'02611 - Priepust č.11 v k...'!F40</f>
        <v>0</v>
      </c>
      <c r="BD117" s="143">
        <f>'02611 - Priepust č.11 v k...'!F41</f>
        <v>0</v>
      </c>
      <c r="BE117" s="4"/>
      <c r="BT117" s="144" t="s">
        <v>102</v>
      </c>
      <c r="BV117" s="144" t="s">
        <v>78</v>
      </c>
      <c r="BW117" s="144" t="s">
        <v>153</v>
      </c>
      <c r="BX117" s="144" t="s">
        <v>135</v>
      </c>
      <c r="CL117" s="144" t="s">
        <v>1</v>
      </c>
    </row>
    <row r="118" s="4" customFormat="1" ht="16.30189" customHeight="1">
      <c r="A118" s="122" t="s">
        <v>80</v>
      </c>
      <c r="B118" s="73"/>
      <c r="C118" s="136"/>
      <c r="D118" s="136"/>
      <c r="E118" s="136"/>
      <c r="F118" s="137" t="s">
        <v>154</v>
      </c>
      <c r="G118" s="137"/>
      <c r="H118" s="137"/>
      <c r="I118" s="137"/>
      <c r="J118" s="137"/>
      <c r="K118" s="136"/>
      <c r="L118" s="137" t="s">
        <v>155</v>
      </c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8">
        <f>'02612 - Priepust č.12 v k...'!J34</f>
        <v>0</v>
      </c>
      <c r="AH118" s="136"/>
      <c r="AI118" s="136"/>
      <c r="AJ118" s="136"/>
      <c r="AK118" s="136"/>
      <c r="AL118" s="136"/>
      <c r="AM118" s="136"/>
      <c r="AN118" s="138">
        <f>SUM(AG118,AT118)</f>
        <v>0</v>
      </c>
      <c r="AO118" s="136"/>
      <c r="AP118" s="136"/>
      <c r="AQ118" s="139" t="s">
        <v>91</v>
      </c>
      <c r="AR118" s="75"/>
      <c r="AS118" s="140">
        <v>0</v>
      </c>
      <c r="AT118" s="141">
        <f>ROUND(SUM(AV118:AW118),2)</f>
        <v>0</v>
      </c>
      <c r="AU118" s="142">
        <f>'02612 - Priepust č.12 v k...'!P131</f>
        <v>0</v>
      </c>
      <c r="AV118" s="141">
        <f>'02612 - Priepust č.12 v k...'!J37</f>
        <v>0</v>
      </c>
      <c r="AW118" s="141">
        <f>'02612 - Priepust č.12 v k...'!J38</f>
        <v>0</v>
      </c>
      <c r="AX118" s="141">
        <f>'02612 - Priepust č.12 v k...'!J39</f>
        <v>0</v>
      </c>
      <c r="AY118" s="141">
        <f>'02612 - Priepust č.12 v k...'!J40</f>
        <v>0</v>
      </c>
      <c r="AZ118" s="141">
        <f>'02612 - Priepust č.12 v k...'!F37</f>
        <v>0</v>
      </c>
      <c r="BA118" s="141">
        <f>'02612 - Priepust č.12 v k...'!F38</f>
        <v>0</v>
      </c>
      <c r="BB118" s="141">
        <f>'02612 - Priepust č.12 v k...'!F39</f>
        <v>0</v>
      </c>
      <c r="BC118" s="141">
        <f>'02612 - Priepust č.12 v k...'!F40</f>
        <v>0</v>
      </c>
      <c r="BD118" s="143">
        <f>'02612 - Priepust č.12 v k...'!F41</f>
        <v>0</v>
      </c>
      <c r="BE118" s="4"/>
      <c r="BT118" s="144" t="s">
        <v>102</v>
      </c>
      <c r="BV118" s="144" t="s">
        <v>78</v>
      </c>
      <c r="BW118" s="144" t="s">
        <v>156</v>
      </c>
      <c r="BX118" s="144" t="s">
        <v>135</v>
      </c>
      <c r="CL118" s="144" t="s">
        <v>1</v>
      </c>
    </row>
    <row r="119" s="4" customFormat="1" ht="16.30189" customHeight="1">
      <c r="A119" s="122" t="s">
        <v>80</v>
      </c>
      <c r="B119" s="73"/>
      <c r="C119" s="136"/>
      <c r="D119" s="136"/>
      <c r="E119" s="136"/>
      <c r="F119" s="137" t="s">
        <v>157</v>
      </c>
      <c r="G119" s="137"/>
      <c r="H119" s="137"/>
      <c r="I119" s="137"/>
      <c r="J119" s="137"/>
      <c r="K119" s="136"/>
      <c r="L119" s="137" t="s">
        <v>158</v>
      </c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8">
        <f>'02613 - Priepust č.13 v k...'!J34</f>
        <v>0</v>
      </c>
      <c r="AH119" s="136"/>
      <c r="AI119" s="136"/>
      <c r="AJ119" s="136"/>
      <c r="AK119" s="136"/>
      <c r="AL119" s="136"/>
      <c r="AM119" s="136"/>
      <c r="AN119" s="138">
        <f>SUM(AG119,AT119)</f>
        <v>0</v>
      </c>
      <c r="AO119" s="136"/>
      <c r="AP119" s="136"/>
      <c r="AQ119" s="139" t="s">
        <v>91</v>
      </c>
      <c r="AR119" s="75"/>
      <c r="AS119" s="140">
        <v>0</v>
      </c>
      <c r="AT119" s="141">
        <f>ROUND(SUM(AV119:AW119),2)</f>
        <v>0</v>
      </c>
      <c r="AU119" s="142">
        <f>'02613 - Priepust č.13 v k...'!P134</f>
        <v>0</v>
      </c>
      <c r="AV119" s="141">
        <f>'02613 - Priepust č.13 v k...'!J37</f>
        <v>0</v>
      </c>
      <c r="AW119" s="141">
        <f>'02613 - Priepust č.13 v k...'!J38</f>
        <v>0</v>
      </c>
      <c r="AX119" s="141">
        <f>'02613 - Priepust č.13 v k...'!J39</f>
        <v>0</v>
      </c>
      <c r="AY119" s="141">
        <f>'02613 - Priepust č.13 v k...'!J40</f>
        <v>0</v>
      </c>
      <c r="AZ119" s="141">
        <f>'02613 - Priepust č.13 v k...'!F37</f>
        <v>0</v>
      </c>
      <c r="BA119" s="141">
        <f>'02613 - Priepust č.13 v k...'!F38</f>
        <v>0</v>
      </c>
      <c r="BB119" s="141">
        <f>'02613 - Priepust č.13 v k...'!F39</f>
        <v>0</v>
      </c>
      <c r="BC119" s="141">
        <f>'02613 - Priepust č.13 v k...'!F40</f>
        <v>0</v>
      </c>
      <c r="BD119" s="143">
        <f>'02613 - Priepust č.13 v k...'!F41</f>
        <v>0</v>
      </c>
      <c r="BE119" s="4"/>
      <c r="BT119" s="144" t="s">
        <v>102</v>
      </c>
      <c r="BV119" s="144" t="s">
        <v>78</v>
      </c>
      <c r="BW119" s="144" t="s">
        <v>159</v>
      </c>
      <c r="BX119" s="144" t="s">
        <v>135</v>
      </c>
      <c r="CL119" s="144" t="s">
        <v>1</v>
      </c>
    </row>
    <row r="120" s="4" customFormat="1" ht="16.30189" customHeight="1">
      <c r="A120" s="122" t="s">
        <v>80</v>
      </c>
      <c r="B120" s="73"/>
      <c r="C120" s="136"/>
      <c r="D120" s="136"/>
      <c r="E120" s="136"/>
      <c r="F120" s="137" t="s">
        <v>160</v>
      </c>
      <c r="G120" s="137"/>
      <c r="H120" s="137"/>
      <c r="I120" s="137"/>
      <c r="J120" s="137"/>
      <c r="K120" s="136"/>
      <c r="L120" s="137" t="s">
        <v>161</v>
      </c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8">
        <f>'02614 - Priepust č.14 v k...'!J34</f>
        <v>0</v>
      </c>
      <c r="AH120" s="136"/>
      <c r="AI120" s="136"/>
      <c r="AJ120" s="136"/>
      <c r="AK120" s="136"/>
      <c r="AL120" s="136"/>
      <c r="AM120" s="136"/>
      <c r="AN120" s="138">
        <f>SUM(AG120,AT120)</f>
        <v>0</v>
      </c>
      <c r="AO120" s="136"/>
      <c r="AP120" s="136"/>
      <c r="AQ120" s="139" t="s">
        <v>91</v>
      </c>
      <c r="AR120" s="75"/>
      <c r="AS120" s="140">
        <v>0</v>
      </c>
      <c r="AT120" s="141">
        <f>ROUND(SUM(AV120:AW120),2)</f>
        <v>0</v>
      </c>
      <c r="AU120" s="142">
        <f>'02614 - Priepust č.14 v k...'!P130</f>
        <v>0</v>
      </c>
      <c r="AV120" s="141">
        <f>'02614 - Priepust č.14 v k...'!J37</f>
        <v>0</v>
      </c>
      <c r="AW120" s="141">
        <f>'02614 - Priepust č.14 v k...'!J38</f>
        <v>0</v>
      </c>
      <c r="AX120" s="141">
        <f>'02614 - Priepust č.14 v k...'!J39</f>
        <v>0</v>
      </c>
      <c r="AY120" s="141">
        <f>'02614 - Priepust č.14 v k...'!J40</f>
        <v>0</v>
      </c>
      <c r="AZ120" s="141">
        <f>'02614 - Priepust č.14 v k...'!F37</f>
        <v>0</v>
      </c>
      <c r="BA120" s="141">
        <f>'02614 - Priepust č.14 v k...'!F38</f>
        <v>0</v>
      </c>
      <c r="BB120" s="141">
        <f>'02614 - Priepust č.14 v k...'!F39</f>
        <v>0</v>
      </c>
      <c r="BC120" s="141">
        <f>'02614 - Priepust č.14 v k...'!F40</f>
        <v>0</v>
      </c>
      <c r="BD120" s="143">
        <f>'02614 - Priepust č.14 v k...'!F41</f>
        <v>0</v>
      </c>
      <c r="BE120" s="4"/>
      <c r="BT120" s="144" t="s">
        <v>102</v>
      </c>
      <c r="BV120" s="144" t="s">
        <v>78</v>
      </c>
      <c r="BW120" s="144" t="s">
        <v>162</v>
      </c>
      <c r="BX120" s="144" t="s">
        <v>135</v>
      </c>
      <c r="CL120" s="144" t="s">
        <v>1</v>
      </c>
    </row>
    <row r="121" s="4" customFormat="1" ht="16.30189" customHeight="1">
      <c r="A121" s="122" t="s">
        <v>80</v>
      </c>
      <c r="B121" s="73"/>
      <c r="C121" s="136"/>
      <c r="D121" s="136"/>
      <c r="E121" s="136"/>
      <c r="F121" s="137" t="s">
        <v>163</v>
      </c>
      <c r="G121" s="137"/>
      <c r="H121" s="137"/>
      <c r="I121" s="137"/>
      <c r="J121" s="137"/>
      <c r="K121" s="136"/>
      <c r="L121" s="137" t="s">
        <v>164</v>
      </c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8">
        <f>'02615 - Priepust č.15 v k...'!J34</f>
        <v>0</v>
      </c>
      <c r="AH121" s="136"/>
      <c r="AI121" s="136"/>
      <c r="AJ121" s="136"/>
      <c r="AK121" s="136"/>
      <c r="AL121" s="136"/>
      <c r="AM121" s="136"/>
      <c r="AN121" s="138">
        <f>SUM(AG121,AT121)</f>
        <v>0</v>
      </c>
      <c r="AO121" s="136"/>
      <c r="AP121" s="136"/>
      <c r="AQ121" s="139" t="s">
        <v>91</v>
      </c>
      <c r="AR121" s="75"/>
      <c r="AS121" s="140">
        <v>0</v>
      </c>
      <c r="AT121" s="141">
        <f>ROUND(SUM(AV121:AW121),2)</f>
        <v>0</v>
      </c>
      <c r="AU121" s="142">
        <f>'02615 - Priepust č.15 v k...'!P126</f>
        <v>0</v>
      </c>
      <c r="AV121" s="141">
        <f>'02615 - Priepust č.15 v k...'!J37</f>
        <v>0</v>
      </c>
      <c r="AW121" s="141">
        <f>'02615 - Priepust č.15 v k...'!J38</f>
        <v>0</v>
      </c>
      <c r="AX121" s="141">
        <f>'02615 - Priepust č.15 v k...'!J39</f>
        <v>0</v>
      </c>
      <c r="AY121" s="141">
        <f>'02615 - Priepust č.15 v k...'!J40</f>
        <v>0</v>
      </c>
      <c r="AZ121" s="141">
        <f>'02615 - Priepust č.15 v k...'!F37</f>
        <v>0</v>
      </c>
      <c r="BA121" s="141">
        <f>'02615 - Priepust č.15 v k...'!F38</f>
        <v>0</v>
      </c>
      <c r="BB121" s="141">
        <f>'02615 - Priepust č.15 v k...'!F39</f>
        <v>0</v>
      </c>
      <c r="BC121" s="141">
        <f>'02615 - Priepust č.15 v k...'!F40</f>
        <v>0</v>
      </c>
      <c r="BD121" s="143">
        <f>'02615 - Priepust č.15 v k...'!F41</f>
        <v>0</v>
      </c>
      <c r="BE121" s="4"/>
      <c r="BT121" s="144" t="s">
        <v>102</v>
      </c>
      <c r="BV121" s="144" t="s">
        <v>78</v>
      </c>
      <c r="BW121" s="144" t="s">
        <v>165</v>
      </c>
      <c r="BX121" s="144" t="s">
        <v>135</v>
      </c>
      <c r="CL121" s="144" t="s">
        <v>1</v>
      </c>
    </row>
    <row r="122" s="4" customFormat="1" ht="16.30189" customHeight="1">
      <c r="A122" s="122" t="s">
        <v>80</v>
      </c>
      <c r="B122" s="73"/>
      <c r="C122" s="136"/>
      <c r="D122" s="136"/>
      <c r="E122" s="136"/>
      <c r="F122" s="137" t="s">
        <v>166</v>
      </c>
      <c r="G122" s="137"/>
      <c r="H122" s="137"/>
      <c r="I122" s="137"/>
      <c r="J122" s="137"/>
      <c r="K122" s="136"/>
      <c r="L122" s="137" t="s">
        <v>167</v>
      </c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8">
        <f>'02616 - Priepust č.16 v k...'!J34</f>
        <v>0</v>
      </c>
      <c r="AH122" s="136"/>
      <c r="AI122" s="136"/>
      <c r="AJ122" s="136"/>
      <c r="AK122" s="136"/>
      <c r="AL122" s="136"/>
      <c r="AM122" s="136"/>
      <c r="AN122" s="138">
        <f>SUM(AG122,AT122)</f>
        <v>0</v>
      </c>
      <c r="AO122" s="136"/>
      <c r="AP122" s="136"/>
      <c r="AQ122" s="139" t="s">
        <v>91</v>
      </c>
      <c r="AR122" s="75"/>
      <c r="AS122" s="140">
        <v>0</v>
      </c>
      <c r="AT122" s="141">
        <f>ROUND(SUM(AV122:AW122),2)</f>
        <v>0</v>
      </c>
      <c r="AU122" s="142">
        <f>'02616 - Priepust č.16 v k...'!P134</f>
        <v>0</v>
      </c>
      <c r="AV122" s="141">
        <f>'02616 - Priepust č.16 v k...'!J37</f>
        <v>0</v>
      </c>
      <c r="AW122" s="141">
        <f>'02616 - Priepust č.16 v k...'!J38</f>
        <v>0</v>
      </c>
      <c r="AX122" s="141">
        <f>'02616 - Priepust č.16 v k...'!J39</f>
        <v>0</v>
      </c>
      <c r="AY122" s="141">
        <f>'02616 - Priepust č.16 v k...'!J40</f>
        <v>0</v>
      </c>
      <c r="AZ122" s="141">
        <f>'02616 - Priepust č.16 v k...'!F37</f>
        <v>0</v>
      </c>
      <c r="BA122" s="141">
        <f>'02616 - Priepust č.16 v k...'!F38</f>
        <v>0</v>
      </c>
      <c r="BB122" s="141">
        <f>'02616 - Priepust č.16 v k...'!F39</f>
        <v>0</v>
      </c>
      <c r="BC122" s="141">
        <f>'02616 - Priepust č.16 v k...'!F40</f>
        <v>0</v>
      </c>
      <c r="BD122" s="143">
        <f>'02616 - Priepust č.16 v k...'!F41</f>
        <v>0</v>
      </c>
      <c r="BE122" s="4"/>
      <c r="BT122" s="144" t="s">
        <v>102</v>
      </c>
      <c r="BV122" s="144" t="s">
        <v>78</v>
      </c>
      <c r="BW122" s="144" t="s">
        <v>168</v>
      </c>
      <c r="BX122" s="144" t="s">
        <v>135</v>
      </c>
      <c r="CL122" s="144" t="s">
        <v>1</v>
      </c>
    </row>
    <row r="123" s="4" customFormat="1" ht="16.30189" customHeight="1">
      <c r="A123" s="122" t="s">
        <v>80</v>
      </c>
      <c r="B123" s="73"/>
      <c r="C123" s="136"/>
      <c r="D123" s="136"/>
      <c r="E123" s="136"/>
      <c r="F123" s="137" t="s">
        <v>169</v>
      </c>
      <c r="G123" s="137"/>
      <c r="H123" s="137"/>
      <c r="I123" s="137"/>
      <c r="J123" s="137"/>
      <c r="K123" s="136"/>
      <c r="L123" s="137" t="s">
        <v>170</v>
      </c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8">
        <f>'02617 - Priepust č.17 v k...'!J34</f>
        <v>0</v>
      </c>
      <c r="AH123" s="136"/>
      <c r="AI123" s="136"/>
      <c r="AJ123" s="136"/>
      <c r="AK123" s="136"/>
      <c r="AL123" s="136"/>
      <c r="AM123" s="136"/>
      <c r="AN123" s="138">
        <f>SUM(AG123,AT123)</f>
        <v>0</v>
      </c>
      <c r="AO123" s="136"/>
      <c r="AP123" s="136"/>
      <c r="AQ123" s="139" t="s">
        <v>91</v>
      </c>
      <c r="AR123" s="75"/>
      <c r="AS123" s="140">
        <v>0</v>
      </c>
      <c r="AT123" s="141">
        <f>ROUND(SUM(AV123:AW123),2)</f>
        <v>0</v>
      </c>
      <c r="AU123" s="142">
        <f>'02617 - Priepust č.17 v k...'!P131</f>
        <v>0</v>
      </c>
      <c r="AV123" s="141">
        <f>'02617 - Priepust č.17 v k...'!J37</f>
        <v>0</v>
      </c>
      <c r="AW123" s="141">
        <f>'02617 - Priepust č.17 v k...'!J38</f>
        <v>0</v>
      </c>
      <c r="AX123" s="141">
        <f>'02617 - Priepust č.17 v k...'!J39</f>
        <v>0</v>
      </c>
      <c r="AY123" s="141">
        <f>'02617 - Priepust č.17 v k...'!J40</f>
        <v>0</v>
      </c>
      <c r="AZ123" s="141">
        <f>'02617 - Priepust č.17 v k...'!F37</f>
        <v>0</v>
      </c>
      <c r="BA123" s="141">
        <f>'02617 - Priepust č.17 v k...'!F38</f>
        <v>0</v>
      </c>
      <c r="BB123" s="141">
        <f>'02617 - Priepust č.17 v k...'!F39</f>
        <v>0</v>
      </c>
      <c r="BC123" s="141">
        <f>'02617 - Priepust č.17 v k...'!F40</f>
        <v>0</v>
      </c>
      <c r="BD123" s="143">
        <f>'02617 - Priepust č.17 v k...'!F41</f>
        <v>0</v>
      </c>
      <c r="BE123" s="4"/>
      <c r="BT123" s="144" t="s">
        <v>102</v>
      </c>
      <c r="BV123" s="144" t="s">
        <v>78</v>
      </c>
      <c r="BW123" s="144" t="s">
        <v>171</v>
      </c>
      <c r="BX123" s="144" t="s">
        <v>135</v>
      </c>
      <c r="CL123" s="144" t="s">
        <v>1</v>
      </c>
    </row>
    <row r="124" s="4" customFormat="1" ht="16.30189" customHeight="1">
      <c r="A124" s="122" t="s">
        <v>80</v>
      </c>
      <c r="B124" s="73"/>
      <c r="C124" s="136"/>
      <c r="D124" s="136"/>
      <c r="E124" s="136"/>
      <c r="F124" s="137" t="s">
        <v>172</v>
      </c>
      <c r="G124" s="137"/>
      <c r="H124" s="137"/>
      <c r="I124" s="137"/>
      <c r="J124" s="137"/>
      <c r="K124" s="136"/>
      <c r="L124" s="137" t="s">
        <v>173</v>
      </c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8">
        <f>'02618 - Priepust č.18 v k...'!J34</f>
        <v>0</v>
      </c>
      <c r="AH124" s="136"/>
      <c r="AI124" s="136"/>
      <c r="AJ124" s="136"/>
      <c r="AK124" s="136"/>
      <c r="AL124" s="136"/>
      <c r="AM124" s="136"/>
      <c r="AN124" s="138">
        <f>SUM(AG124,AT124)</f>
        <v>0</v>
      </c>
      <c r="AO124" s="136"/>
      <c r="AP124" s="136"/>
      <c r="AQ124" s="139" t="s">
        <v>91</v>
      </c>
      <c r="AR124" s="75"/>
      <c r="AS124" s="140">
        <v>0</v>
      </c>
      <c r="AT124" s="141">
        <f>ROUND(SUM(AV124:AW124),2)</f>
        <v>0</v>
      </c>
      <c r="AU124" s="142">
        <f>'02618 - Priepust č.18 v k...'!P133</f>
        <v>0</v>
      </c>
      <c r="AV124" s="141">
        <f>'02618 - Priepust č.18 v k...'!J37</f>
        <v>0</v>
      </c>
      <c r="AW124" s="141">
        <f>'02618 - Priepust č.18 v k...'!J38</f>
        <v>0</v>
      </c>
      <c r="AX124" s="141">
        <f>'02618 - Priepust č.18 v k...'!J39</f>
        <v>0</v>
      </c>
      <c r="AY124" s="141">
        <f>'02618 - Priepust č.18 v k...'!J40</f>
        <v>0</v>
      </c>
      <c r="AZ124" s="141">
        <f>'02618 - Priepust č.18 v k...'!F37</f>
        <v>0</v>
      </c>
      <c r="BA124" s="141">
        <f>'02618 - Priepust č.18 v k...'!F38</f>
        <v>0</v>
      </c>
      <c r="BB124" s="141">
        <f>'02618 - Priepust č.18 v k...'!F39</f>
        <v>0</v>
      </c>
      <c r="BC124" s="141">
        <f>'02618 - Priepust č.18 v k...'!F40</f>
        <v>0</v>
      </c>
      <c r="BD124" s="143">
        <f>'02618 - Priepust č.18 v k...'!F41</f>
        <v>0</v>
      </c>
      <c r="BE124" s="4"/>
      <c r="BT124" s="144" t="s">
        <v>102</v>
      </c>
      <c r="BV124" s="144" t="s">
        <v>78</v>
      </c>
      <c r="BW124" s="144" t="s">
        <v>174</v>
      </c>
      <c r="BX124" s="144" t="s">
        <v>135</v>
      </c>
      <c r="CL124" s="144" t="s">
        <v>1</v>
      </c>
    </row>
    <row r="125" s="4" customFormat="1" ht="16.30189" customHeight="1">
      <c r="A125" s="122" t="s">
        <v>80</v>
      </c>
      <c r="B125" s="73"/>
      <c r="C125" s="136"/>
      <c r="D125" s="136"/>
      <c r="E125" s="136"/>
      <c r="F125" s="137" t="s">
        <v>175</v>
      </c>
      <c r="G125" s="137"/>
      <c r="H125" s="137"/>
      <c r="I125" s="137"/>
      <c r="J125" s="137"/>
      <c r="K125" s="136"/>
      <c r="L125" s="137" t="s">
        <v>176</v>
      </c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8">
        <f>'02619 - Priepust č.19 v k...'!J34</f>
        <v>0</v>
      </c>
      <c r="AH125" s="136"/>
      <c r="AI125" s="136"/>
      <c r="AJ125" s="136"/>
      <c r="AK125" s="136"/>
      <c r="AL125" s="136"/>
      <c r="AM125" s="136"/>
      <c r="AN125" s="138">
        <f>SUM(AG125,AT125)</f>
        <v>0</v>
      </c>
      <c r="AO125" s="136"/>
      <c r="AP125" s="136"/>
      <c r="AQ125" s="139" t="s">
        <v>91</v>
      </c>
      <c r="AR125" s="75"/>
      <c r="AS125" s="140">
        <v>0</v>
      </c>
      <c r="AT125" s="141">
        <f>ROUND(SUM(AV125:AW125),2)</f>
        <v>0</v>
      </c>
      <c r="AU125" s="142">
        <f>'02619 - Priepust č.19 v k...'!P126</f>
        <v>0</v>
      </c>
      <c r="AV125" s="141">
        <f>'02619 - Priepust č.19 v k...'!J37</f>
        <v>0</v>
      </c>
      <c r="AW125" s="141">
        <f>'02619 - Priepust č.19 v k...'!J38</f>
        <v>0</v>
      </c>
      <c r="AX125" s="141">
        <f>'02619 - Priepust č.19 v k...'!J39</f>
        <v>0</v>
      </c>
      <c r="AY125" s="141">
        <f>'02619 - Priepust č.19 v k...'!J40</f>
        <v>0</v>
      </c>
      <c r="AZ125" s="141">
        <f>'02619 - Priepust č.19 v k...'!F37</f>
        <v>0</v>
      </c>
      <c r="BA125" s="141">
        <f>'02619 - Priepust č.19 v k...'!F38</f>
        <v>0</v>
      </c>
      <c r="BB125" s="141">
        <f>'02619 - Priepust č.19 v k...'!F39</f>
        <v>0</v>
      </c>
      <c r="BC125" s="141">
        <f>'02619 - Priepust č.19 v k...'!F40</f>
        <v>0</v>
      </c>
      <c r="BD125" s="143">
        <f>'02619 - Priepust č.19 v k...'!F41</f>
        <v>0</v>
      </c>
      <c r="BE125" s="4"/>
      <c r="BT125" s="144" t="s">
        <v>102</v>
      </c>
      <c r="BV125" s="144" t="s">
        <v>78</v>
      </c>
      <c r="BW125" s="144" t="s">
        <v>177</v>
      </c>
      <c r="BX125" s="144" t="s">
        <v>135</v>
      </c>
      <c r="CL125" s="144" t="s">
        <v>1</v>
      </c>
    </row>
    <row r="126" s="4" customFormat="1" ht="16.30189" customHeight="1">
      <c r="A126" s="122" t="s">
        <v>80</v>
      </c>
      <c r="B126" s="73"/>
      <c r="C126" s="136"/>
      <c r="D126" s="136"/>
      <c r="E126" s="136"/>
      <c r="F126" s="137" t="s">
        <v>178</v>
      </c>
      <c r="G126" s="137"/>
      <c r="H126" s="137"/>
      <c r="I126" s="137"/>
      <c r="J126" s="137"/>
      <c r="K126" s="136"/>
      <c r="L126" s="137" t="s">
        <v>179</v>
      </c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8">
        <f>'02620 - Priepust č.20 v k...'!J34</f>
        <v>0</v>
      </c>
      <c r="AH126" s="136"/>
      <c r="AI126" s="136"/>
      <c r="AJ126" s="136"/>
      <c r="AK126" s="136"/>
      <c r="AL126" s="136"/>
      <c r="AM126" s="136"/>
      <c r="AN126" s="138">
        <f>SUM(AG126,AT126)</f>
        <v>0</v>
      </c>
      <c r="AO126" s="136"/>
      <c r="AP126" s="136"/>
      <c r="AQ126" s="139" t="s">
        <v>91</v>
      </c>
      <c r="AR126" s="75"/>
      <c r="AS126" s="140">
        <v>0</v>
      </c>
      <c r="AT126" s="141">
        <f>ROUND(SUM(AV126:AW126),2)</f>
        <v>0</v>
      </c>
      <c r="AU126" s="142">
        <f>'02620 - Priepust č.20 v k...'!P131</f>
        <v>0</v>
      </c>
      <c r="AV126" s="141">
        <f>'02620 - Priepust č.20 v k...'!J37</f>
        <v>0</v>
      </c>
      <c r="AW126" s="141">
        <f>'02620 - Priepust č.20 v k...'!J38</f>
        <v>0</v>
      </c>
      <c r="AX126" s="141">
        <f>'02620 - Priepust č.20 v k...'!J39</f>
        <v>0</v>
      </c>
      <c r="AY126" s="141">
        <f>'02620 - Priepust č.20 v k...'!J40</f>
        <v>0</v>
      </c>
      <c r="AZ126" s="141">
        <f>'02620 - Priepust č.20 v k...'!F37</f>
        <v>0</v>
      </c>
      <c r="BA126" s="141">
        <f>'02620 - Priepust č.20 v k...'!F38</f>
        <v>0</v>
      </c>
      <c r="BB126" s="141">
        <f>'02620 - Priepust č.20 v k...'!F39</f>
        <v>0</v>
      </c>
      <c r="BC126" s="141">
        <f>'02620 - Priepust č.20 v k...'!F40</f>
        <v>0</v>
      </c>
      <c r="BD126" s="143">
        <f>'02620 - Priepust č.20 v k...'!F41</f>
        <v>0</v>
      </c>
      <c r="BE126" s="4"/>
      <c r="BT126" s="144" t="s">
        <v>102</v>
      </c>
      <c r="BV126" s="144" t="s">
        <v>78</v>
      </c>
      <c r="BW126" s="144" t="s">
        <v>180</v>
      </c>
      <c r="BX126" s="144" t="s">
        <v>135</v>
      </c>
      <c r="CL126" s="144" t="s">
        <v>1</v>
      </c>
    </row>
    <row r="127" s="4" customFormat="1" ht="16.30189" customHeight="1">
      <c r="A127" s="122" t="s">
        <v>80</v>
      </c>
      <c r="B127" s="73"/>
      <c r="C127" s="136"/>
      <c r="D127" s="136"/>
      <c r="E127" s="136"/>
      <c r="F127" s="137" t="s">
        <v>181</v>
      </c>
      <c r="G127" s="137"/>
      <c r="H127" s="137"/>
      <c r="I127" s="137"/>
      <c r="J127" s="137"/>
      <c r="K127" s="136"/>
      <c r="L127" s="137" t="s">
        <v>182</v>
      </c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8">
        <f>'02621 - Priepust č.21 v k...'!J34</f>
        <v>0</v>
      </c>
      <c r="AH127" s="136"/>
      <c r="AI127" s="136"/>
      <c r="AJ127" s="136"/>
      <c r="AK127" s="136"/>
      <c r="AL127" s="136"/>
      <c r="AM127" s="136"/>
      <c r="AN127" s="138">
        <f>SUM(AG127,AT127)</f>
        <v>0</v>
      </c>
      <c r="AO127" s="136"/>
      <c r="AP127" s="136"/>
      <c r="AQ127" s="139" t="s">
        <v>91</v>
      </c>
      <c r="AR127" s="75"/>
      <c r="AS127" s="140">
        <v>0</v>
      </c>
      <c r="AT127" s="141">
        <f>ROUND(SUM(AV127:AW127),2)</f>
        <v>0</v>
      </c>
      <c r="AU127" s="142">
        <f>'02621 - Priepust č.21 v k...'!P131</f>
        <v>0</v>
      </c>
      <c r="AV127" s="141">
        <f>'02621 - Priepust č.21 v k...'!J37</f>
        <v>0</v>
      </c>
      <c r="AW127" s="141">
        <f>'02621 - Priepust č.21 v k...'!J38</f>
        <v>0</v>
      </c>
      <c r="AX127" s="141">
        <f>'02621 - Priepust č.21 v k...'!J39</f>
        <v>0</v>
      </c>
      <c r="AY127" s="141">
        <f>'02621 - Priepust č.21 v k...'!J40</f>
        <v>0</v>
      </c>
      <c r="AZ127" s="141">
        <f>'02621 - Priepust č.21 v k...'!F37</f>
        <v>0</v>
      </c>
      <c r="BA127" s="141">
        <f>'02621 - Priepust č.21 v k...'!F38</f>
        <v>0</v>
      </c>
      <c r="BB127" s="141">
        <f>'02621 - Priepust č.21 v k...'!F39</f>
        <v>0</v>
      </c>
      <c r="BC127" s="141">
        <f>'02621 - Priepust č.21 v k...'!F40</f>
        <v>0</v>
      </c>
      <c r="BD127" s="143">
        <f>'02621 - Priepust č.21 v k...'!F41</f>
        <v>0</v>
      </c>
      <c r="BE127" s="4"/>
      <c r="BT127" s="144" t="s">
        <v>102</v>
      </c>
      <c r="BV127" s="144" t="s">
        <v>78</v>
      </c>
      <c r="BW127" s="144" t="s">
        <v>183</v>
      </c>
      <c r="BX127" s="144" t="s">
        <v>135</v>
      </c>
      <c r="CL127" s="144" t="s">
        <v>1</v>
      </c>
    </row>
    <row r="128" s="4" customFormat="1" ht="16.30189" customHeight="1">
      <c r="A128" s="122" t="s">
        <v>80</v>
      </c>
      <c r="B128" s="73"/>
      <c r="C128" s="136"/>
      <c r="D128" s="136"/>
      <c r="E128" s="136"/>
      <c r="F128" s="137" t="s">
        <v>184</v>
      </c>
      <c r="G128" s="137"/>
      <c r="H128" s="137"/>
      <c r="I128" s="137"/>
      <c r="J128" s="137"/>
      <c r="K128" s="136"/>
      <c r="L128" s="137" t="s">
        <v>185</v>
      </c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8">
        <f>'02622 - Priepust č.22 v k...'!J34</f>
        <v>0</v>
      </c>
      <c r="AH128" s="136"/>
      <c r="AI128" s="136"/>
      <c r="AJ128" s="136"/>
      <c r="AK128" s="136"/>
      <c r="AL128" s="136"/>
      <c r="AM128" s="136"/>
      <c r="AN128" s="138">
        <f>SUM(AG128,AT128)</f>
        <v>0</v>
      </c>
      <c r="AO128" s="136"/>
      <c r="AP128" s="136"/>
      <c r="AQ128" s="139" t="s">
        <v>91</v>
      </c>
      <c r="AR128" s="75"/>
      <c r="AS128" s="140">
        <v>0</v>
      </c>
      <c r="AT128" s="141">
        <f>ROUND(SUM(AV128:AW128),2)</f>
        <v>0</v>
      </c>
      <c r="AU128" s="142">
        <f>'02622 - Priepust č.22 v k...'!P130</f>
        <v>0</v>
      </c>
      <c r="AV128" s="141">
        <f>'02622 - Priepust č.22 v k...'!J37</f>
        <v>0</v>
      </c>
      <c r="AW128" s="141">
        <f>'02622 - Priepust č.22 v k...'!J38</f>
        <v>0</v>
      </c>
      <c r="AX128" s="141">
        <f>'02622 - Priepust č.22 v k...'!J39</f>
        <v>0</v>
      </c>
      <c r="AY128" s="141">
        <f>'02622 - Priepust č.22 v k...'!J40</f>
        <v>0</v>
      </c>
      <c r="AZ128" s="141">
        <f>'02622 - Priepust č.22 v k...'!F37</f>
        <v>0</v>
      </c>
      <c r="BA128" s="141">
        <f>'02622 - Priepust č.22 v k...'!F38</f>
        <v>0</v>
      </c>
      <c r="BB128" s="141">
        <f>'02622 - Priepust č.22 v k...'!F39</f>
        <v>0</v>
      </c>
      <c r="BC128" s="141">
        <f>'02622 - Priepust č.22 v k...'!F40</f>
        <v>0</v>
      </c>
      <c r="BD128" s="143">
        <f>'02622 - Priepust č.22 v k...'!F41</f>
        <v>0</v>
      </c>
      <c r="BE128" s="4"/>
      <c r="BT128" s="144" t="s">
        <v>102</v>
      </c>
      <c r="BV128" s="144" t="s">
        <v>78</v>
      </c>
      <c r="BW128" s="144" t="s">
        <v>186</v>
      </c>
      <c r="BX128" s="144" t="s">
        <v>135</v>
      </c>
      <c r="CL128" s="144" t="s">
        <v>1</v>
      </c>
    </row>
    <row r="129" s="4" customFormat="1" ht="16.30189" customHeight="1">
      <c r="A129" s="122" t="s">
        <v>80</v>
      </c>
      <c r="B129" s="73"/>
      <c r="C129" s="136"/>
      <c r="D129" s="136"/>
      <c r="E129" s="136"/>
      <c r="F129" s="137" t="s">
        <v>187</v>
      </c>
      <c r="G129" s="137"/>
      <c r="H129" s="137"/>
      <c r="I129" s="137"/>
      <c r="J129" s="137"/>
      <c r="K129" s="136"/>
      <c r="L129" s="137" t="s">
        <v>188</v>
      </c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8">
        <f>'02623 - Priepust č.23 v k...'!J34</f>
        <v>0</v>
      </c>
      <c r="AH129" s="136"/>
      <c r="AI129" s="136"/>
      <c r="AJ129" s="136"/>
      <c r="AK129" s="136"/>
      <c r="AL129" s="136"/>
      <c r="AM129" s="136"/>
      <c r="AN129" s="138">
        <f>SUM(AG129,AT129)</f>
        <v>0</v>
      </c>
      <c r="AO129" s="136"/>
      <c r="AP129" s="136"/>
      <c r="AQ129" s="139" t="s">
        <v>91</v>
      </c>
      <c r="AR129" s="75"/>
      <c r="AS129" s="140">
        <v>0</v>
      </c>
      <c r="AT129" s="141">
        <f>ROUND(SUM(AV129:AW129),2)</f>
        <v>0</v>
      </c>
      <c r="AU129" s="142">
        <f>'02623 - Priepust č.23 v k...'!P131</f>
        <v>0</v>
      </c>
      <c r="AV129" s="141">
        <f>'02623 - Priepust č.23 v k...'!J37</f>
        <v>0</v>
      </c>
      <c r="AW129" s="141">
        <f>'02623 - Priepust č.23 v k...'!J38</f>
        <v>0</v>
      </c>
      <c r="AX129" s="141">
        <f>'02623 - Priepust č.23 v k...'!J39</f>
        <v>0</v>
      </c>
      <c r="AY129" s="141">
        <f>'02623 - Priepust č.23 v k...'!J40</f>
        <v>0</v>
      </c>
      <c r="AZ129" s="141">
        <f>'02623 - Priepust č.23 v k...'!F37</f>
        <v>0</v>
      </c>
      <c r="BA129" s="141">
        <f>'02623 - Priepust č.23 v k...'!F38</f>
        <v>0</v>
      </c>
      <c r="BB129" s="141">
        <f>'02623 - Priepust č.23 v k...'!F39</f>
        <v>0</v>
      </c>
      <c r="BC129" s="141">
        <f>'02623 - Priepust č.23 v k...'!F40</f>
        <v>0</v>
      </c>
      <c r="BD129" s="143">
        <f>'02623 - Priepust č.23 v k...'!F41</f>
        <v>0</v>
      </c>
      <c r="BE129" s="4"/>
      <c r="BT129" s="144" t="s">
        <v>102</v>
      </c>
      <c r="BV129" s="144" t="s">
        <v>78</v>
      </c>
      <c r="BW129" s="144" t="s">
        <v>189</v>
      </c>
      <c r="BX129" s="144" t="s">
        <v>135</v>
      </c>
      <c r="CL129" s="144" t="s">
        <v>1</v>
      </c>
    </row>
    <row r="130" s="4" customFormat="1" ht="16.30189" customHeight="1">
      <c r="A130" s="122" t="s">
        <v>80</v>
      </c>
      <c r="B130" s="73"/>
      <c r="C130" s="136"/>
      <c r="D130" s="136"/>
      <c r="E130" s="136"/>
      <c r="F130" s="137" t="s">
        <v>190</v>
      </c>
      <c r="G130" s="137"/>
      <c r="H130" s="137"/>
      <c r="I130" s="137"/>
      <c r="J130" s="137"/>
      <c r="K130" s="136"/>
      <c r="L130" s="137" t="s">
        <v>191</v>
      </c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8">
        <f>'02624 - Priepust č.24 v k...'!J34</f>
        <v>0</v>
      </c>
      <c r="AH130" s="136"/>
      <c r="AI130" s="136"/>
      <c r="AJ130" s="136"/>
      <c r="AK130" s="136"/>
      <c r="AL130" s="136"/>
      <c r="AM130" s="136"/>
      <c r="AN130" s="138">
        <f>SUM(AG130,AT130)</f>
        <v>0</v>
      </c>
      <c r="AO130" s="136"/>
      <c r="AP130" s="136"/>
      <c r="AQ130" s="139" t="s">
        <v>91</v>
      </c>
      <c r="AR130" s="75"/>
      <c r="AS130" s="140">
        <v>0</v>
      </c>
      <c r="AT130" s="141">
        <f>ROUND(SUM(AV130:AW130),2)</f>
        <v>0</v>
      </c>
      <c r="AU130" s="142">
        <f>'02624 - Priepust č.24 v k...'!P133</f>
        <v>0</v>
      </c>
      <c r="AV130" s="141">
        <f>'02624 - Priepust č.24 v k...'!J37</f>
        <v>0</v>
      </c>
      <c r="AW130" s="141">
        <f>'02624 - Priepust č.24 v k...'!J38</f>
        <v>0</v>
      </c>
      <c r="AX130" s="141">
        <f>'02624 - Priepust č.24 v k...'!J39</f>
        <v>0</v>
      </c>
      <c r="AY130" s="141">
        <f>'02624 - Priepust č.24 v k...'!J40</f>
        <v>0</v>
      </c>
      <c r="AZ130" s="141">
        <f>'02624 - Priepust č.24 v k...'!F37</f>
        <v>0</v>
      </c>
      <c r="BA130" s="141">
        <f>'02624 - Priepust č.24 v k...'!F38</f>
        <v>0</v>
      </c>
      <c r="BB130" s="141">
        <f>'02624 - Priepust č.24 v k...'!F39</f>
        <v>0</v>
      </c>
      <c r="BC130" s="141">
        <f>'02624 - Priepust č.24 v k...'!F40</f>
        <v>0</v>
      </c>
      <c r="BD130" s="143">
        <f>'02624 - Priepust č.24 v k...'!F41</f>
        <v>0</v>
      </c>
      <c r="BE130" s="4"/>
      <c r="BT130" s="144" t="s">
        <v>102</v>
      </c>
      <c r="BV130" s="144" t="s">
        <v>78</v>
      </c>
      <c r="BW130" s="144" t="s">
        <v>192</v>
      </c>
      <c r="BX130" s="144" t="s">
        <v>135</v>
      </c>
      <c r="CL130" s="144" t="s">
        <v>1</v>
      </c>
    </row>
    <row r="131" s="4" customFormat="1" ht="16.30189" customHeight="1">
      <c r="A131" s="122" t="s">
        <v>80</v>
      </c>
      <c r="B131" s="73"/>
      <c r="C131" s="136"/>
      <c r="D131" s="136"/>
      <c r="E131" s="136"/>
      <c r="F131" s="137" t="s">
        <v>193</v>
      </c>
      <c r="G131" s="137"/>
      <c r="H131" s="137"/>
      <c r="I131" s="137"/>
      <c r="J131" s="137"/>
      <c r="K131" s="136"/>
      <c r="L131" s="137" t="s">
        <v>194</v>
      </c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8">
        <f>'02625 - Priepust č.25 v k...'!J34</f>
        <v>0</v>
      </c>
      <c r="AH131" s="136"/>
      <c r="AI131" s="136"/>
      <c r="AJ131" s="136"/>
      <c r="AK131" s="136"/>
      <c r="AL131" s="136"/>
      <c r="AM131" s="136"/>
      <c r="AN131" s="138">
        <f>SUM(AG131,AT131)</f>
        <v>0</v>
      </c>
      <c r="AO131" s="136"/>
      <c r="AP131" s="136"/>
      <c r="AQ131" s="139" t="s">
        <v>91</v>
      </c>
      <c r="AR131" s="75"/>
      <c r="AS131" s="140">
        <v>0</v>
      </c>
      <c r="AT131" s="141">
        <f>ROUND(SUM(AV131:AW131),2)</f>
        <v>0</v>
      </c>
      <c r="AU131" s="142">
        <f>'02625 - Priepust č.25 v k...'!P133</f>
        <v>0</v>
      </c>
      <c r="AV131" s="141">
        <f>'02625 - Priepust č.25 v k...'!J37</f>
        <v>0</v>
      </c>
      <c r="AW131" s="141">
        <f>'02625 - Priepust č.25 v k...'!J38</f>
        <v>0</v>
      </c>
      <c r="AX131" s="141">
        <f>'02625 - Priepust č.25 v k...'!J39</f>
        <v>0</v>
      </c>
      <c r="AY131" s="141">
        <f>'02625 - Priepust č.25 v k...'!J40</f>
        <v>0</v>
      </c>
      <c r="AZ131" s="141">
        <f>'02625 - Priepust č.25 v k...'!F37</f>
        <v>0</v>
      </c>
      <c r="BA131" s="141">
        <f>'02625 - Priepust č.25 v k...'!F38</f>
        <v>0</v>
      </c>
      <c r="BB131" s="141">
        <f>'02625 - Priepust č.25 v k...'!F39</f>
        <v>0</v>
      </c>
      <c r="BC131" s="141">
        <f>'02625 - Priepust č.25 v k...'!F40</f>
        <v>0</v>
      </c>
      <c r="BD131" s="143">
        <f>'02625 - Priepust č.25 v k...'!F41</f>
        <v>0</v>
      </c>
      <c r="BE131" s="4"/>
      <c r="BT131" s="144" t="s">
        <v>102</v>
      </c>
      <c r="BV131" s="144" t="s">
        <v>78</v>
      </c>
      <c r="BW131" s="144" t="s">
        <v>195</v>
      </c>
      <c r="BX131" s="144" t="s">
        <v>135</v>
      </c>
      <c r="CL131" s="144" t="s">
        <v>1</v>
      </c>
    </row>
    <row r="132" s="4" customFormat="1" ht="16.30189" customHeight="1">
      <c r="A132" s="122" t="s">
        <v>80</v>
      </c>
      <c r="B132" s="73"/>
      <c r="C132" s="136"/>
      <c r="D132" s="136"/>
      <c r="E132" s="136"/>
      <c r="F132" s="137" t="s">
        <v>196</v>
      </c>
      <c r="G132" s="137"/>
      <c r="H132" s="137"/>
      <c r="I132" s="137"/>
      <c r="J132" s="137"/>
      <c r="K132" s="136"/>
      <c r="L132" s="137" t="s">
        <v>197</v>
      </c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8">
        <f>'02626 - Priepust č.26 v k...'!J34</f>
        <v>0</v>
      </c>
      <c r="AH132" s="136"/>
      <c r="AI132" s="136"/>
      <c r="AJ132" s="136"/>
      <c r="AK132" s="136"/>
      <c r="AL132" s="136"/>
      <c r="AM132" s="136"/>
      <c r="AN132" s="138">
        <f>SUM(AG132,AT132)</f>
        <v>0</v>
      </c>
      <c r="AO132" s="136"/>
      <c r="AP132" s="136"/>
      <c r="AQ132" s="139" t="s">
        <v>91</v>
      </c>
      <c r="AR132" s="75"/>
      <c r="AS132" s="140">
        <v>0</v>
      </c>
      <c r="AT132" s="141">
        <f>ROUND(SUM(AV132:AW132),2)</f>
        <v>0</v>
      </c>
      <c r="AU132" s="142">
        <f>'02626 - Priepust č.26 v k...'!P133</f>
        <v>0</v>
      </c>
      <c r="AV132" s="141">
        <f>'02626 - Priepust č.26 v k...'!J37</f>
        <v>0</v>
      </c>
      <c r="AW132" s="141">
        <f>'02626 - Priepust č.26 v k...'!J38</f>
        <v>0</v>
      </c>
      <c r="AX132" s="141">
        <f>'02626 - Priepust č.26 v k...'!J39</f>
        <v>0</v>
      </c>
      <c r="AY132" s="141">
        <f>'02626 - Priepust č.26 v k...'!J40</f>
        <v>0</v>
      </c>
      <c r="AZ132" s="141">
        <f>'02626 - Priepust č.26 v k...'!F37</f>
        <v>0</v>
      </c>
      <c r="BA132" s="141">
        <f>'02626 - Priepust č.26 v k...'!F38</f>
        <v>0</v>
      </c>
      <c r="BB132" s="141">
        <f>'02626 - Priepust č.26 v k...'!F39</f>
        <v>0</v>
      </c>
      <c r="BC132" s="141">
        <f>'02626 - Priepust č.26 v k...'!F40</f>
        <v>0</v>
      </c>
      <c r="BD132" s="143">
        <f>'02626 - Priepust č.26 v k...'!F41</f>
        <v>0</v>
      </c>
      <c r="BE132" s="4"/>
      <c r="BT132" s="144" t="s">
        <v>102</v>
      </c>
      <c r="BV132" s="144" t="s">
        <v>78</v>
      </c>
      <c r="BW132" s="144" t="s">
        <v>198</v>
      </c>
      <c r="BX132" s="144" t="s">
        <v>135</v>
      </c>
      <c r="CL132" s="144" t="s">
        <v>1</v>
      </c>
    </row>
    <row r="133" s="7" customFormat="1" ht="23.77359" customHeight="1">
      <c r="A133" s="122" t="s">
        <v>80</v>
      </c>
      <c r="B133" s="123"/>
      <c r="C133" s="124"/>
      <c r="D133" s="125" t="s">
        <v>199</v>
      </c>
      <c r="E133" s="125"/>
      <c r="F133" s="125"/>
      <c r="G133" s="125"/>
      <c r="H133" s="125"/>
      <c r="I133" s="126"/>
      <c r="J133" s="125" t="s">
        <v>200</v>
      </c>
      <c r="K133" s="125"/>
      <c r="L133" s="125"/>
      <c r="M133" s="125"/>
      <c r="N133" s="125"/>
      <c r="O133" s="125"/>
      <c r="P133" s="125"/>
      <c r="Q133" s="125"/>
      <c r="R133" s="125"/>
      <c r="S133" s="125"/>
      <c r="T133" s="125"/>
      <c r="U133" s="125"/>
      <c r="V133" s="125"/>
      <c r="W133" s="125"/>
      <c r="X133" s="125"/>
      <c r="Y133" s="125"/>
      <c r="Z133" s="125"/>
      <c r="AA133" s="125"/>
      <c r="AB133" s="125"/>
      <c r="AC133" s="125"/>
      <c r="AD133" s="125"/>
      <c r="AE133" s="125"/>
      <c r="AF133" s="125"/>
      <c r="AG133" s="127">
        <f>'102-10 - 102-10  Nástupiš...'!J30</f>
        <v>0</v>
      </c>
      <c r="AH133" s="126"/>
      <c r="AI133" s="126"/>
      <c r="AJ133" s="126"/>
      <c r="AK133" s="126"/>
      <c r="AL133" s="126"/>
      <c r="AM133" s="126"/>
      <c r="AN133" s="127">
        <f>SUM(AG133,AT133)</f>
        <v>0</v>
      </c>
      <c r="AO133" s="126"/>
      <c r="AP133" s="126"/>
      <c r="AQ133" s="128" t="s">
        <v>83</v>
      </c>
      <c r="AR133" s="129"/>
      <c r="AS133" s="130">
        <v>0</v>
      </c>
      <c r="AT133" s="131">
        <f>ROUND(SUM(AV133:AW133),2)</f>
        <v>0</v>
      </c>
      <c r="AU133" s="132">
        <f>'102-10 - 102-10  Nástupiš...'!P125</f>
        <v>0</v>
      </c>
      <c r="AV133" s="131">
        <f>'102-10 - 102-10  Nástupiš...'!J33</f>
        <v>0</v>
      </c>
      <c r="AW133" s="131">
        <f>'102-10 - 102-10  Nástupiš...'!J34</f>
        <v>0</v>
      </c>
      <c r="AX133" s="131">
        <f>'102-10 - 102-10  Nástupiš...'!J35</f>
        <v>0</v>
      </c>
      <c r="AY133" s="131">
        <f>'102-10 - 102-10  Nástupiš...'!J36</f>
        <v>0</v>
      </c>
      <c r="AZ133" s="131">
        <f>'102-10 - 102-10  Nástupiš...'!F33</f>
        <v>0</v>
      </c>
      <c r="BA133" s="131">
        <f>'102-10 - 102-10  Nástupiš...'!F34</f>
        <v>0</v>
      </c>
      <c r="BB133" s="131">
        <f>'102-10 - 102-10  Nástupiš...'!F35</f>
        <v>0</v>
      </c>
      <c r="BC133" s="131">
        <f>'102-10 - 102-10  Nástupiš...'!F36</f>
        <v>0</v>
      </c>
      <c r="BD133" s="133">
        <f>'102-10 - 102-10  Nástupiš...'!F37</f>
        <v>0</v>
      </c>
      <c r="BE133" s="7"/>
      <c r="BT133" s="134" t="s">
        <v>84</v>
      </c>
      <c r="BV133" s="134" t="s">
        <v>78</v>
      </c>
      <c r="BW133" s="134" t="s">
        <v>201</v>
      </c>
      <c r="BX133" s="134" t="s">
        <v>5</v>
      </c>
      <c r="CL133" s="134" t="s">
        <v>1</v>
      </c>
      <c r="CM133" s="134" t="s">
        <v>76</v>
      </c>
    </row>
    <row r="134" s="7" customFormat="1" ht="23.77359" customHeight="1">
      <c r="A134" s="122" t="s">
        <v>80</v>
      </c>
      <c r="B134" s="123"/>
      <c r="C134" s="124"/>
      <c r="D134" s="125" t="s">
        <v>202</v>
      </c>
      <c r="E134" s="125"/>
      <c r="F134" s="125"/>
      <c r="G134" s="125"/>
      <c r="H134" s="125"/>
      <c r="I134" s="126"/>
      <c r="J134" s="125" t="s">
        <v>203</v>
      </c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7">
        <f>'102-20 - 102-20 Osvetleni...'!J30</f>
        <v>0</v>
      </c>
      <c r="AH134" s="126"/>
      <c r="AI134" s="126"/>
      <c r="AJ134" s="126"/>
      <c r="AK134" s="126"/>
      <c r="AL134" s="126"/>
      <c r="AM134" s="126"/>
      <c r="AN134" s="127">
        <f>SUM(AG134,AT134)</f>
        <v>0</v>
      </c>
      <c r="AO134" s="126"/>
      <c r="AP134" s="126"/>
      <c r="AQ134" s="128" t="s">
        <v>83</v>
      </c>
      <c r="AR134" s="129"/>
      <c r="AS134" s="130">
        <v>0</v>
      </c>
      <c r="AT134" s="131">
        <f>ROUND(SUM(AV134:AW134),2)</f>
        <v>0</v>
      </c>
      <c r="AU134" s="132">
        <f>'102-20 - 102-20 Osvetleni...'!P125</f>
        <v>0</v>
      </c>
      <c r="AV134" s="131">
        <f>'102-20 - 102-20 Osvetleni...'!J33</f>
        <v>0</v>
      </c>
      <c r="AW134" s="131">
        <f>'102-20 - 102-20 Osvetleni...'!J34</f>
        <v>0</v>
      </c>
      <c r="AX134" s="131">
        <f>'102-20 - 102-20 Osvetleni...'!J35</f>
        <v>0</v>
      </c>
      <c r="AY134" s="131">
        <f>'102-20 - 102-20 Osvetleni...'!J36</f>
        <v>0</v>
      </c>
      <c r="AZ134" s="131">
        <f>'102-20 - 102-20 Osvetleni...'!F33</f>
        <v>0</v>
      </c>
      <c r="BA134" s="131">
        <f>'102-20 - 102-20 Osvetleni...'!F34</f>
        <v>0</v>
      </c>
      <c r="BB134" s="131">
        <f>'102-20 - 102-20 Osvetleni...'!F35</f>
        <v>0</v>
      </c>
      <c r="BC134" s="131">
        <f>'102-20 - 102-20 Osvetleni...'!F36</f>
        <v>0</v>
      </c>
      <c r="BD134" s="133">
        <f>'102-20 - 102-20 Osvetleni...'!F37</f>
        <v>0</v>
      </c>
      <c r="BE134" s="7"/>
      <c r="BT134" s="134" t="s">
        <v>84</v>
      </c>
      <c r="BV134" s="134" t="s">
        <v>78</v>
      </c>
      <c r="BW134" s="134" t="s">
        <v>204</v>
      </c>
      <c r="BX134" s="134" t="s">
        <v>5</v>
      </c>
      <c r="CL134" s="134" t="s">
        <v>1</v>
      </c>
      <c r="CM134" s="134" t="s">
        <v>76</v>
      </c>
    </row>
    <row r="135" s="7" customFormat="1" ht="23.77359" customHeight="1">
      <c r="A135" s="122" t="s">
        <v>80</v>
      </c>
      <c r="B135" s="123"/>
      <c r="C135" s="124"/>
      <c r="D135" s="125" t="s">
        <v>205</v>
      </c>
      <c r="E135" s="125"/>
      <c r="F135" s="125"/>
      <c r="G135" s="125"/>
      <c r="H135" s="125"/>
      <c r="I135" s="126"/>
      <c r="J135" s="125" t="s">
        <v>206</v>
      </c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  <c r="AG135" s="127">
        <f>'102-50 - 102-50 Úprava ká...'!J30</f>
        <v>0</v>
      </c>
      <c r="AH135" s="126"/>
      <c r="AI135" s="126"/>
      <c r="AJ135" s="126"/>
      <c r="AK135" s="126"/>
      <c r="AL135" s="126"/>
      <c r="AM135" s="126"/>
      <c r="AN135" s="127">
        <f>SUM(AG135,AT135)</f>
        <v>0</v>
      </c>
      <c r="AO135" s="126"/>
      <c r="AP135" s="126"/>
      <c r="AQ135" s="128" t="s">
        <v>83</v>
      </c>
      <c r="AR135" s="129"/>
      <c r="AS135" s="130">
        <v>0</v>
      </c>
      <c r="AT135" s="131">
        <f>ROUND(SUM(AV135:AW135),2)</f>
        <v>0</v>
      </c>
      <c r="AU135" s="132">
        <f>'102-50 - 102-50 Úprava ká...'!P121</f>
        <v>0</v>
      </c>
      <c r="AV135" s="131">
        <f>'102-50 - 102-50 Úprava ká...'!J33</f>
        <v>0</v>
      </c>
      <c r="AW135" s="131">
        <f>'102-50 - 102-50 Úprava ká...'!J34</f>
        <v>0</v>
      </c>
      <c r="AX135" s="131">
        <f>'102-50 - 102-50 Úprava ká...'!J35</f>
        <v>0</v>
      </c>
      <c r="AY135" s="131">
        <f>'102-50 - 102-50 Úprava ká...'!J36</f>
        <v>0</v>
      </c>
      <c r="AZ135" s="131">
        <f>'102-50 - 102-50 Úprava ká...'!F33</f>
        <v>0</v>
      </c>
      <c r="BA135" s="131">
        <f>'102-50 - 102-50 Úprava ká...'!F34</f>
        <v>0</v>
      </c>
      <c r="BB135" s="131">
        <f>'102-50 - 102-50 Úprava ká...'!F35</f>
        <v>0</v>
      </c>
      <c r="BC135" s="131">
        <f>'102-50 - 102-50 Úprava ká...'!F36</f>
        <v>0</v>
      </c>
      <c r="BD135" s="133">
        <f>'102-50 - 102-50 Úprava ká...'!F37</f>
        <v>0</v>
      </c>
      <c r="BE135" s="7"/>
      <c r="BT135" s="134" t="s">
        <v>84</v>
      </c>
      <c r="BV135" s="134" t="s">
        <v>78</v>
      </c>
      <c r="BW135" s="134" t="s">
        <v>207</v>
      </c>
      <c r="BX135" s="134" t="s">
        <v>5</v>
      </c>
      <c r="CL135" s="134" t="s">
        <v>1</v>
      </c>
      <c r="CM135" s="134" t="s">
        <v>76</v>
      </c>
    </row>
    <row r="136" s="7" customFormat="1" ht="16.30189" customHeight="1">
      <c r="A136" s="7"/>
      <c r="B136" s="123"/>
      <c r="C136" s="124"/>
      <c r="D136" s="125" t="s">
        <v>208</v>
      </c>
      <c r="E136" s="125"/>
      <c r="F136" s="125"/>
      <c r="G136" s="125"/>
      <c r="H136" s="125"/>
      <c r="I136" s="126"/>
      <c r="J136" s="125" t="s">
        <v>209</v>
      </c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  <c r="V136" s="125"/>
      <c r="W136" s="125"/>
      <c r="X136" s="125"/>
      <c r="Y136" s="125"/>
      <c r="Z136" s="125"/>
      <c r="AA136" s="125"/>
      <c r="AB136" s="125"/>
      <c r="AC136" s="125"/>
      <c r="AD136" s="125"/>
      <c r="AE136" s="125"/>
      <c r="AF136" s="125"/>
      <c r="AG136" s="135">
        <f>ROUND(AG137+AG138,2)</f>
        <v>0</v>
      </c>
      <c r="AH136" s="126"/>
      <c r="AI136" s="126"/>
      <c r="AJ136" s="126"/>
      <c r="AK136" s="126"/>
      <c r="AL136" s="126"/>
      <c r="AM136" s="126"/>
      <c r="AN136" s="127">
        <f>SUM(AG136,AT136)</f>
        <v>0</v>
      </c>
      <c r="AO136" s="126"/>
      <c r="AP136" s="126"/>
      <c r="AQ136" s="128" t="s">
        <v>83</v>
      </c>
      <c r="AR136" s="129"/>
      <c r="AS136" s="130">
        <f>ROUND(AS137+AS138,2)</f>
        <v>0</v>
      </c>
      <c r="AT136" s="131">
        <f>ROUND(SUM(AV136:AW136),2)</f>
        <v>0</v>
      </c>
      <c r="AU136" s="132">
        <f>ROUND(AU137+AU138,5)</f>
        <v>0</v>
      </c>
      <c r="AV136" s="131">
        <f>ROUND(AZ136*L29,2)</f>
        <v>0</v>
      </c>
      <c r="AW136" s="131">
        <f>ROUND(BA136*L30,2)</f>
        <v>0</v>
      </c>
      <c r="AX136" s="131">
        <f>ROUND(BB136*L29,2)</f>
        <v>0</v>
      </c>
      <c r="AY136" s="131">
        <f>ROUND(BC136*L30,2)</f>
        <v>0</v>
      </c>
      <c r="AZ136" s="131">
        <f>ROUND(AZ137+AZ138,2)</f>
        <v>0</v>
      </c>
      <c r="BA136" s="131">
        <f>ROUND(BA137+BA138,2)</f>
        <v>0</v>
      </c>
      <c r="BB136" s="131">
        <f>ROUND(BB137+BB138,2)</f>
        <v>0</v>
      </c>
      <c r="BC136" s="131">
        <f>ROUND(BC137+BC138,2)</f>
        <v>0</v>
      </c>
      <c r="BD136" s="133">
        <f>ROUND(BD137+BD138,2)</f>
        <v>0</v>
      </c>
      <c r="BE136" s="7"/>
      <c r="BS136" s="134" t="s">
        <v>75</v>
      </c>
      <c r="BT136" s="134" t="s">
        <v>84</v>
      </c>
      <c r="BU136" s="134" t="s">
        <v>77</v>
      </c>
      <c r="BV136" s="134" t="s">
        <v>78</v>
      </c>
      <c r="BW136" s="134" t="s">
        <v>210</v>
      </c>
      <c r="BX136" s="134" t="s">
        <v>5</v>
      </c>
      <c r="CL136" s="134" t="s">
        <v>1</v>
      </c>
      <c r="CM136" s="134" t="s">
        <v>76</v>
      </c>
    </row>
    <row r="137" s="4" customFormat="1" ht="16.30189" customHeight="1">
      <c r="A137" s="122" t="s">
        <v>80</v>
      </c>
      <c r="B137" s="73"/>
      <c r="C137" s="136"/>
      <c r="D137" s="136"/>
      <c r="E137" s="137" t="s">
        <v>211</v>
      </c>
      <c r="F137" s="137"/>
      <c r="G137" s="137"/>
      <c r="H137" s="137"/>
      <c r="I137" s="137"/>
      <c r="J137" s="136"/>
      <c r="K137" s="137" t="s">
        <v>212</v>
      </c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8">
        <f>'103-001 - Komunikácia'!J32</f>
        <v>0</v>
      </c>
      <c r="AH137" s="136"/>
      <c r="AI137" s="136"/>
      <c r="AJ137" s="136"/>
      <c r="AK137" s="136"/>
      <c r="AL137" s="136"/>
      <c r="AM137" s="136"/>
      <c r="AN137" s="138">
        <f>SUM(AG137,AT137)</f>
        <v>0</v>
      </c>
      <c r="AO137" s="136"/>
      <c r="AP137" s="136"/>
      <c r="AQ137" s="139" t="s">
        <v>91</v>
      </c>
      <c r="AR137" s="75"/>
      <c r="AS137" s="140">
        <v>0</v>
      </c>
      <c r="AT137" s="141">
        <f>ROUND(SUM(AV137:AW137),2)</f>
        <v>0</v>
      </c>
      <c r="AU137" s="142">
        <f>'103-001 - Komunikácia'!P132</f>
        <v>0</v>
      </c>
      <c r="AV137" s="141">
        <f>'103-001 - Komunikácia'!J35</f>
        <v>0</v>
      </c>
      <c r="AW137" s="141">
        <f>'103-001 - Komunikácia'!J36</f>
        <v>0</v>
      </c>
      <c r="AX137" s="141">
        <f>'103-001 - Komunikácia'!J37</f>
        <v>0</v>
      </c>
      <c r="AY137" s="141">
        <f>'103-001 - Komunikácia'!J38</f>
        <v>0</v>
      </c>
      <c r="AZ137" s="141">
        <f>'103-001 - Komunikácia'!F35</f>
        <v>0</v>
      </c>
      <c r="BA137" s="141">
        <f>'103-001 - Komunikácia'!F36</f>
        <v>0</v>
      </c>
      <c r="BB137" s="141">
        <f>'103-001 - Komunikácia'!F37</f>
        <v>0</v>
      </c>
      <c r="BC137" s="141">
        <f>'103-001 - Komunikácia'!F38</f>
        <v>0</v>
      </c>
      <c r="BD137" s="143">
        <f>'103-001 - Komunikácia'!F39</f>
        <v>0</v>
      </c>
      <c r="BE137" s="4"/>
      <c r="BT137" s="144" t="s">
        <v>92</v>
      </c>
      <c r="BV137" s="144" t="s">
        <v>78</v>
      </c>
      <c r="BW137" s="144" t="s">
        <v>213</v>
      </c>
      <c r="BX137" s="144" t="s">
        <v>210</v>
      </c>
      <c r="CL137" s="144" t="s">
        <v>1</v>
      </c>
    </row>
    <row r="138" s="4" customFormat="1" ht="16.30189" customHeight="1">
      <c r="A138" s="4"/>
      <c r="B138" s="73"/>
      <c r="C138" s="136"/>
      <c r="D138" s="136"/>
      <c r="E138" s="137" t="s">
        <v>214</v>
      </c>
      <c r="F138" s="137"/>
      <c r="G138" s="137"/>
      <c r="H138" s="137"/>
      <c r="I138" s="137"/>
      <c r="J138" s="136"/>
      <c r="K138" s="137" t="s">
        <v>98</v>
      </c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45">
        <f>ROUND(SUM(AG139:AG142),2)</f>
        <v>0</v>
      </c>
      <c r="AH138" s="136"/>
      <c r="AI138" s="136"/>
      <c r="AJ138" s="136"/>
      <c r="AK138" s="136"/>
      <c r="AL138" s="136"/>
      <c r="AM138" s="136"/>
      <c r="AN138" s="138">
        <f>SUM(AG138,AT138)</f>
        <v>0</v>
      </c>
      <c r="AO138" s="136"/>
      <c r="AP138" s="136"/>
      <c r="AQ138" s="139" t="s">
        <v>91</v>
      </c>
      <c r="AR138" s="75"/>
      <c r="AS138" s="140">
        <f>ROUND(SUM(AS139:AS142),2)</f>
        <v>0</v>
      </c>
      <c r="AT138" s="141">
        <f>ROUND(SUM(AV138:AW138),2)</f>
        <v>0</v>
      </c>
      <c r="AU138" s="142">
        <f>ROUND(SUM(AU139:AU142),5)</f>
        <v>0</v>
      </c>
      <c r="AV138" s="141">
        <f>ROUND(AZ138*L29,2)</f>
        <v>0</v>
      </c>
      <c r="AW138" s="141">
        <f>ROUND(BA138*L30,2)</f>
        <v>0</v>
      </c>
      <c r="AX138" s="141">
        <f>ROUND(BB138*L29,2)</f>
        <v>0</v>
      </c>
      <c r="AY138" s="141">
        <f>ROUND(BC138*L30,2)</f>
        <v>0</v>
      </c>
      <c r="AZ138" s="141">
        <f>ROUND(SUM(AZ139:AZ142),2)</f>
        <v>0</v>
      </c>
      <c r="BA138" s="141">
        <f>ROUND(SUM(BA139:BA142),2)</f>
        <v>0</v>
      </c>
      <c r="BB138" s="141">
        <f>ROUND(SUM(BB139:BB142),2)</f>
        <v>0</v>
      </c>
      <c r="BC138" s="141">
        <f>ROUND(SUM(BC139:BC142),2)</f>
        <v>0</v>
      </c>
      <c r="BD138" s="143">
        <f>ROUND(SUM(BD139:BD142),2)</f>
        <v>0</v>
      </c>
      <c r="BE138" s="4"/>
      <c r="BS138" s="144" t="s">
        <v>75</v>
      </c>
      <c r="BT138" s="144" t="s">
        <v>92</v>
      </c>
      <c r="BU138" s="144" t="s">
        <v>77</v>
      </c>
      <c r="BV138" s="144" t="s">
        <v>78</v>
      </c>
      <c r="BW138" s="144" t="s">
        <v>215</v>
      </c>
      <c r="BX138" s="144" t="s">
        <v>210</v>
      </c>
      <c r="CL138" s="144" t="s">
        <v>1</v>
      </c>
    </row>
    <row r="139" s="4" customFormat="1" ht="16.30189" customHeight="1">
      <c r="A139" s="122" t="s">
        <v>80</v>
      </c>
      <c r="B139" s="73"/>
      <c r="C139" s="136"/>
      <c r="D139" s="136"/>
      <c r="E139" s="136"/>
      <c r="F139" s="137" t="s">
        <v>216</v>
      </c>
      <c r="G139" s="137"/>
      <c r="H139" s="137"/>
      <c r="I139" s="137"/>
      <c r="J139" s="137"/>
      <c r="K139" s="136"/>
      <c r="L139" s="137" t="s">
        <v>217</v>
      </c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8">
        <f>'03628 - Priepust č.28 v k...'!J34</f>
        <v>0</v>
      </c>
      <c r="AH139" s="136"/>
      <c r="AI139" s="136"/>
      <c r="AJ139" s="136"/>
      <c r="AK139" s="136"/>
      <c r="AL139" s="136"/>
      <c r="AM139" s="136"/>
      <c r="AN139" s="138">
        <f>SUM(AG139,AT139)</f>
        <v>0</v>
      </c>
      <c r="AO139" s="136"/>
      <c r="AP139" s="136"/>
      <c r="AQ139" s="139" t="s">
        <v>91</v>
      </c>
      <c r="AR139" s="75"/>
      <c r="AS139" s="140">
        <v>0</v>
      </c>
      <c r="AT139" s="141">
        <f>ROUND(SUM(AV139:AW139),2)</f>
        <v>0</v>
      </c>
      <c r="AU139" s="142">
        <f>'03628 - Priepust č.28 v k...'!P132</f>
        <v>0</v>
      </c>
      <c r="AV139" s="141">
        <f>'03628 - Priepust č.28 v k...'!J37</f>
        <v>0</v>
      </c>
      <c r="AW139" s="141">
        <f>'03628 - Priepust č.28 v k...'!J38</f>
        <v>0</v>
      </c>
      <c r="AX139" s="141">
        <f>'03628 - Priepust č.28 v k...'!J39</f>
        <v>0</v>
      </c>
      <c r="AY139" s="141">
        <f>'03628 - Priepust č.28 v k...'!J40</f>
        <v>0</v>
      </c>
      <c r="AZ139" s="141">
        <f>'03628 - Priepust č.28 v k...'!F37</f>
        <v>0</v>
      </c>
      <c r="BA139" s="141">
        <f>'03628 - Priepust č.28 v k...'!F38</f>
        <v>0</v>
      </c>
      <c r="BB139" s="141">
        <f>'03628 - Priepust č.28 v k...'!F39</f>
        <v>0</v>
      </c>
      <c r="BC139" s="141">
        <f>'03628 - Priepust č.28 v k...'!F40</f>
        <v>0</v>
      </c>
      <c r="BD139" s="143">
        <f>'03628 - Priepust č.28 v k...'!F41</f>
        <v>0</v>
      </c>
      <c r="BE139" s="4"/>
      <c r="BT139" s="144" t="s">
        <v>102</v>
      </c>
      <c r="BV139" s="144" t="s">
        <v>78</v>
      </c>
      <c r="BW139" s="144" t="s">
        <v>218</v>
      </c>
      <c r="BX139" s="144" t="s">
        <v>215</v>
      </c>
      <c r="CL139" s="144" t="s">
        <v>1</v>
      </c>
    </row>
    <row r="140" s="4" customFormat="1" ht="16.30189" customHeight="1">
      <c r="A140" s="122" t="s">
        <v>80</v>
      </c>
      <c r="B140" s="73"/>
      <c r="C140" s="136"/>
      <c r="D140" s="136"/>
      <c r="E140" s="136"/>
      <c r="F140" s="137" t="s">
        <v>219</v>
      </c>
      <c r="G140" s="137"/>
      <c r="H140" s="137"/>
      <c r="I140" s="137"/>
      <c r="J140" s="137"/>
      <c r="K140" s="136"/>
      <c r="L140" s="137" t="s">
        <v>220</v>
      </c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8">
        <f>'03629 - Priepust č.29 v k...'!J34</f>
        <v>0</v>
      </c>
      <c r="AH140" s="136"/>
      <c r="AI140" s="136"/>
      <c r="AJ140" s="136"/>
      <c r="AK140" s="136"/>
      <c r="AL140" s="136"/>
      <c r="AM140" s="136"/>
      <c r="AN140" s="138">
        <f>SUM(AG140,AT140)</f>
        <v>0</v>
      </c>
      <c r="AO140" s="136"/>
      <c r="AP140" s="136"/>
      <c r="AQ140" s="139" t="s">
        <v>91</v>
      </c>
      <c r="AR140" s="75"/>
      <c r="AS140" s="140">
        <v>0</v>
      </c>
      <c r="AT140" s="141">
        <f>ROUND(SUM(AV140:AW140),2)</f>
        <v>0</v>
      </c>
      <c r="AU140" s="142">
        <f>'03629 - Priepust č.29 v k...'!P134</f>
        <v>0</v>
      </c>
      <c r="AV140" s="141">
        <f>'03629 - Priepust č.29 v k...'!J37</f>
        <v>0</v>
      </c>
      <c r="AW140" s="141">
        <f>'03629 - Priepust č.29 v k...'!J38</f>
        <v>0</v>
      </c>
      <c r="AX140" s="141">
        <f>'03629 - Priepust č.29 v k...'!J39</f>
        <v>0</v>
      </c>
      <c r="AY140" s="141">
        <f>'03629 - Priepust č.29 v k...'!J40</f>
        <v>0</v>
      </c>
      <c r="AZ140" s="141">
        <f>'03629 - Priepust č.29 v k...'!F37</f>
        <v>0</v>
      </c>
      <c r="BA140" s="141">
        <f>'03629 - Priepust č.29 v k...'!F38</f>
        <v>0</v>
      </c>
      <c r="BB140" s="141">
        <f>'03629 - Priepust č.29 v k...'!F39</f>
        <v>0</v>
      </c>
      <c r="BC140" s="141">
        <f>'03629 - Priepust č.29 v k...'!F40</f>
        <v>0</v>
      </c>
      <c r="BD140" s="143">
        <f>'03629 - Priepust č.29 v k...'!F41</f>
        <v>0</v>
      </c>
      <c r="BE140" s="4"/>
      <c r="BT140" s="144" t="s">
        <v>102</v>
      </c>
      <c r="BV140" s="144" t="s">
        <v>78</v>
      </c>
      <c r="BW140" s="144" t="s">
        <v>221</v>
      </c>
      <c r="BX140" s="144" t="s">
        <v>215</v>
      </c>
      <c r="CL140" s="144" t="s">
        <v>1</v>
      </c>
    </row>
    <row r="141" s="4" customFormat="1" ht="16.30189" customHeight="1">
      <c r="A141" s="122" t="s">
        <v>80</v>
      </c>
      <c r="B141" s="73"/>
      <c r="C141" s="136"/>
      <c r="D141" s="136"/>
      <c r="E141" s="136"/>
      <c r="F141" s="137" t="s">
        <v>222</v>
      </c>
      <c r="G141" s="137"/>
      <c r="H141" s="137"/>
      <c r="I141" s="137"/>
      <c r="J141" s="137"/>
      <c r="K141" s="136"/>
      <c r="L141" s="137" t="s">
        <v>223</v>
      </c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8">
        <f>'03630 - Priepust č.30 v k...'!J34</f>
        <v>0</v>
      </c>
      <c r="AH141" s="136"/>
      <c r="AI141" s="136"/>
      <c r="AJ141" s="136"/>
      <c r="AK141" s="136"/>
      <c r="AL141" s="136"/>
      <c r="AM141" s="136"/>
      <c r="AN141" s="138">
        <f>SUM(AG141,AT141)</f>
        <v>0</v>
      </c>
      <c r="AO141" s="136"/>
      <c r="AP141" s="136"/>
      <c r="AQ141" s="139" t="s">
        <v>91</v>
      </c>
      <c r="AR141" s="75"/>
      <c r="AS141" s="140">
        <v>0</v>
      </c>
      <c r="AT141" s="141">
        <f>ROUND(SUM(AV141:AW141),2)</f>
        <v>0</v>
      </c>
      <c r="AU141" s="142">
        <f>'03630 - Priepust č.30 v k...'!P134</f>
        <v>0</v>
      </c>
      <c r="AV141" s="141">
        <f>'03630 - Priepust č.30 v k...'!J37</f>
        <v>0</v>
      </c>
      <c r="AW141" s="141">
        <f>'03630 - Priepust č.30 v k...'!J38</f>
        <v>0</v>
      </c>
      <c r="AX141" s="141">
        <f>'03630 - Priepust č.30 v k...'!J39</f>
        <v>0</v>
      </c>
      <c r="AY141" s="141">
        <f>'03630 - Priepust č.30 v k...'!J40</f>
        <v>0</v>
      </c>
      <c r="AZ141" s="141">
        <f>'03630 - Priepust č.30 v k...'!F37</f>
        <v>0</v>
      </c>
      <c r="BA141" s="141">
        <f>'03630 - Priepust č.30 v k...'!F38</f>
        <v>0</v>
      </c>
      <c r="BB141" s="141">
        <f>'03630 - Priepust č.30 v k...'!F39</f>
        <v>0</v>
      </c>
      <c r="BC141" s="141">
        <f>'03630 - Priepust č.30 v k...'!F40</f>
        <v>0</v>
      </c>
      <c r="BD141" s="143">
        <f>'03630 - Priepust č.30 v k...'!F41</f>
        <v>0</v>
      </c>
      <c r="BE141" s="4"/>
      <c r="BT141" s="144" t="s">
        <v>102</v>
      </c>
      <c r="BV141" s="144" t="s">
        <v>78</v>
      </c>
      <c r="BW141" s="144" t="s">
        <v>224</v>
      </c>
      <c r="BX141" s="144" t="s">
        <v>215</v>
      </c>
      <c r="CL141" s="144" t="s">
        <v>1</v>
      </c>
    </row>
    <row r="142" s="4" customFormat="1" ht="16.30189" customHeight="1">
      <c r="A142" s="122" t="s">
        <v>80</v>
      </c>
      <c r="B142" s="73"/>
      <c r="C142" s="136"/>
      <c r="D142" s="136"/>
      <c r="E142" s="136"/>
      <c r="F142" s="137" t="s">
        <v>225</v>
      </c>
      <c r="G142" s="137"/>
      <c r="H142" s="137"/>
      <c r="I142" s="137"/>
      <c r="J142" s="137"/>
      <c r="K142" s="136"/>
      <c r="L142" s="137" t="s">
        <v>226</v>
      </c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8">
        <f>'03631 - Priepust č.31 v k...'!J34</f>
        <v>0</v>
      </c>
      <c r="AH142" s="136"/>
      <c r="AI142" s="136"/>
      <c r="AJ142" s="136"/>
      <c r="AK142" s="136"/>
      <c r="AL142" s="136"/>
      <c r="AM142" s="136"/>
      <c r="AN142" s="138">
        <f>SUM(AG142,AT142)</f>
        <v>0</v>
      </c>
      <c r="AO142" s="136"/>
      <c r="AP142" s="136"/>
      <c r="AQ142" s="139" t="s">
        <v>91</v>
      </c>
      <c r="AR142" s="75"/>
      <c r="AS142" s="140">
        <v>0</v>
      </c>
      <c r="AT142" s="141">
        <f>ROUND(SUM(AV142:AW142),2)</f>
        <v>0</v>
      </c>
      <c r="AU142" s="142">
        <f>'03631 - Priepust č.31 v k...'!P131</f>
        <v>0</v>
      </c>
      <c r="AV142" s="141">
        <f>'03631 - Priepust č.31 v k...'!J37</f>
        <v>0</v>
      </c>
      <c r="AW142" s="141">
        <f>'03631 - Priepust č.31 v k...'!J38</f>
        <v>0</v>
      </c>
      <c r="AX142" s="141">
        <f>'03631 - Priepust č.31 v k...'!J39</f>
        <v>0</v>
      </c>
      <c r="AY142" s="141">
        <f>'03631 - Priepust č.31 v k...'!J40</f>
        <v>0</v>
      </c>
      <c r="AZ142" s="141">
        <f>'03631 - Priepust č.31 v k...'!F37</f>
        <v>0</v>
      </c>
      <c r="BA142" s="141">
        <f>'03631 - Priepust č.31 v k...'!F38</f>
        <v>0</v>
      </c>
      <c r="BB142" s="141">
        <f>'03631 - Priepust č.31 v k...'!F39</f>
        <v>0</v>
      </c>
      <c r="BC142" s="141">
        <f>'03631 - Priepust č.31 v k...'!F40</f>
        <v>0</v>
      </c>
      <c r="BD142" s="143">
        <f>'03631 - Priepust č.31 v k...'!F41</f>
        <v>0</v>
      </c>
      <c r="BE142" s="4"/>
      <c r="BT142" s="144" t="s">
        <v>102</v>
      </c>
      <c r="BV142" s="144" t="s">
        <v>78</v>
      </c>
      <c r="BW142" s="144" t="s">
        <v>227</v>
      </c>
      <c r="BX142" s="144" t="s">
        <v>215</v>
      </c>
      <c r="CL142" s="144" t="s">
        <v>1</v>
      </c>
    </row>
    <row r="143" s="7" customFormat="1" ht="16.30189" customHeight="1">
      <c r="A143" s="122" t="s">
        <v>80</v>
      </c>
      <c r="B143" s="123"/>
      <c r="C143" s="124"/>
      <c r="D143" s="125" t="s">
        <v>228</v>
      </c>
      <c r="E143" s="125"/>
      <c r="F143" s="125"/>
      <c r="G143" s="125"/>
      <c r="H143" s="125"/>
      <c r="I143" s="126"/>
      <c r="J143" s="125" t="s">
        <v>229</v>
      </c>
      <c r="K143" s="125"/>
      <c r="L143" s="125"/>
      <c r="M143" s="125"/>
      <c r="N143" s="125"/>
      <c r="O143" s="125"/>
      <c r="P143" s="125"/>
      <c r="Q143" s="125"/>
      <c r="R143" s="125"/>
      <c r="S143" s="125"/>
      <c r="T143" s="125"/>
      <c r="U143" s="125"/>
      <c r="V143" s="125"/>
      <c r="W143" s="125"/>
      <c r="X143" s="125"/>
      <c r="Y143" s="125"/>
      <c r="Z143" s="125"/>
      <c r="AA143" s="125"/>
      <c r="AB143" s="125"/>
      <c r="AC143" s="125"/>
      <c r="AD143" s="125"/>
      <c r="AE143" s="125"/>
      <c r="AF143" s="125"/>
      <c r="AG143" s="127">
        <f>'103-10 - 103-10 Nástupišt...'!J30</f>
        <v>0</v>
      </c>
      <c r="AH143" s="126"/>
      <c r="AI143" s="126"/>
      <c r="AJ143" s="126"/>
      <c r="AK143" s="126"/>
      <c r="AL143" s="126"/>
      <c r="AM143" s="126"/>
      <c r="AN143" s="127">
        <f>SUM(AG143,AT143)</f>
        <v>0</v>
      </c>
      <c r="AO143" s="126"/>
      <c r="AP143" s="126"/>
      <c r="AQ143" s="128" t="s">
        <v>83</v>
      </c>
      <c r="AR143" s="129"/>
      <c r="AS143" s="130">
        <v>0</v>
      </c>
      <c r="AT143" s="131">
        <f>ROUND(SUM(AV143:AW143),2)</f>
        <v>0</v>
      </c>
      <c r="AU143" s="132">
        <f>'103-10 - 103-10 Nástupišt...'!P122</f>
        <v>0</v>
      </c>
      <c r="AV143" s="131">
        <f>'103-10 - 103-10 Nástupišt...'!J33</f>
        <v>0</v>
      </c>
      <c r="AW143" s="131">
        <f>'103-10 - 103-10 Nástupišt...'!J34</f>
        <v>0</v>
      </c>
      <c r="AX143" s="131">
        <f>'103-10 - 103-10 Nástupišt...'!J35</f>
        <v>0</v>
      </c>
      <c r="AY143" s="131">
        <f>'103-10 - 103-10 Nástupišt...'!J36</f>
        <v>0</v>
      </c>
      <c r="AZ143" s="131">
        <f>'103-10 - 103-10 Nástupišt...'!F33</f>
        <v>0</v>
      </c>
      <c r="BA143" s="131">
        <f>'103-10 - 103-10 Nástupišt...'!F34</f>
        <v>0</v>
      </c>
      <c r="BB143" s="131">
        <f>'103-10 - 103-10 Nástupišt...'!F35</f>
        <v>0</v>
      </c>
      <c r="BC143" s="131">
        <f>'103-10 - 103-10 Nástupišt...'!F36</f>
        <v>0</v>
      </c>
      <c r="BD143" s="133">
        <f>'103-10 - 103-10 Nástupišt...'!F37</f>
        <v>0</v>
      </c>
      <c r="BE143" s="7"/>
      <c r="BT143" s="134" t="s">
        <v>84</v>
      </c>
      <c r="BV143" s="134" t="s">
        <v>78</v>
      </c>
      <c r="BW143" s="134" t="s">
        <v>230</v>
      </c>
      <c r="BX143" s="134" t="s">
        <v>5</v>
      </c>
      <c r="CL143" s="134" t="s">
        <v>1</v>
      </c>
      <c r="CM143" s="134" t="s">
        <v>76</v>
      </c>
    </row>
    <row r="144" s="7" customFormat="1" ht="23.77359" customHeight="1">
      <c r="A144" s="122" t="s">
        <v>80</v>
      </c>
      <c r="B144" s="123"/>
      <c r="C144" s="124"/>
      <c r="D144" s="125" t="s">
        <v>231</v>
      </c>
      <c r="E144" s="125"/>
      <c r="F144" s="125"/>
      <c r="G144" s="125"/>
      <c r="H144" s="125"/>
      <c r="I144" s="126"/>
      <c r="J144" s="125" t="s">
        <v>232</v>
      </c>
      <c r="K144" s="125"/>
      <c r="L144" s="125"/>
      <c r="M144" s="125"/>
      <c r="N144" s="125"/>
      <c r="O144" s="125"/>
      <c r="P144" s="125"/>
      <c r="Q144" s="125"/>
      <c r="R144" s="125"/>
      <c r="S144" s="125"/>
      <c r="T144" s="125"/>
      <c r="U144" s="125"/>
      <c r="V144" s="125"/>
      <c r="W144" s="125"/>
      <c r="X144" s="125"/>
      <c r="Y144" s="125"/>
      <c r="Z144" s="125"/>
      <c r="AA144" s="125"/>
      <c r="AB144" s="125"/>
      <c r="AC144" s="125"/>
      <c r="AD144" s="125"/>
      <c r="AE144" s="125"/>
      <c r="AF144" s="125"/>
      <c r="AG144" s="127">
        <f>'103-20 - 103-20 Osvetleni...'!J30</f>
        <v>0</v>
      </c>
      <c r="AH144" s="126"/>
      <c r="AI144" s="126"/>
      <c r="AJ144" s="126"/>
      <c r="AK144" s="126"/>
      <c r="AL144" s="126"/>
      <c r="AM144" s="126"/>
      <c r="AN144" s="127">
        <f>SUM(AG144,AT144)</f>
        <v>0</v>
      </c>
      <c r="AO144" s="126"/>
      <c r="AP144" s="126"/>
      <c r="AQ144" s="128" t="s">
        <v>83</v>
      </c>
      <c r="AR144" s="129"/>
      <c r="AS144" s="130">
        <v>0</v>
      </c>
      <c r="AT144" s="131">
        <f>ROUND(SUM(AV144:AW144),2)</f>
        <v>0</v>
      </c>
      <c r="AU144" s="132">
        <f>'103-20 - 103-20 Osvetleni...'!P124</f>
        <v>0</v>
      </c>
      <c r="AV144" s="131">
        <f>'103-20 - 103-20 Osvetleni...'!J33</f>
        <v>0</v>
      </c>
      <c r="AW144" s="131">
        <f>'103-20 - 103-20 Osvetleni...'!J34</f>
        <v>0</v>
      </c>
      <c r="AX144" s="131">
        <f>'103-20 - 103-20 Osvetleni...'!J35</f>
        <v>0</v>
      </c>
      <c r="AY144" s="131">
        <f>'103-20 - 103-20 Osvetleni...'!J36</f>
        <v>0</v>
      </c>
      <c r="AZ144" s="131">
        <f>'103-20 - 103-20 Osvetleni...'!F33</f>
        <v>0</v>
      </c>
      <c r="BA144" s="131">
        <f>'103-20 - 103-20 Osvetleni...'!F34</f>
        <v>0</v>
      </c>
      <c r="BB144" s="131">
        <f>'103-20 - 103-20 Osvetleni...'!F35</f>
        <v>0</v>
      </c>
      <c r="BC144" s="131">
        <f>'103-20 - 103-20 Osvetleni...'!F36</f>
        <v>0</v>
      </c>
      <c r="BD144" s="133">
        <f>'103-20 - 103-20 Osvetleni...'!F37</f>
        <v>0</v>
      </c>
      <c r="BE144" s="7"/>
      <c r="BT144" s="134" t="s">
        <v>84</v>
      </c>
      <c r="BV144" s="134" t="s">
        <v>78</v>
      </c>
      <c r="BW144" s="134" t="s">
        <v>233</v>
      </c>
      <c r="BX144" s="134" t="s">
        <v>5</v>
      </c>
      <c r="CL144" s="134" t="s">
        <v>1</v>
      </c>
      <c r="CM144" s="134" t="s">
        <v>76</v>
      </c>
    </row>
    <row r="145" s="7" customFormat="1" ht="23.77359" customHeight="1">
      <c r="A145" s="122" t="s">
        <v>80</v>
      </c>
      <c r="B145" s="123"/>
      <c r="C145" s="124"/>
      <c r="D145" s="125" t="s">
        <v>234</v>
      </c>
      <c r="E145" s="125"/>
      <c r="F145" s="125"/>
      <c r="G145" s="125"/>
      <c r="H145" s="125"/>
      <c r="I145" s="126"/>
      <c r="J145" s="125" t="s">
        <v>235</v>
      </c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7">
        <f>'103-50 - 103-50 Úprava ká...'!J30</f>
        <v>0</v>
      </c>
      <c r="AH145" s="126"/>
      <c r="AI145" s="126"/>
      <c r="AJ145" s="126"/>
      <c r="AK145" s="126"/>
      <c r="AL145" s="126"/>
      <c r="AM145" s="126"/>
      <c r="AN145" s="127">
        <f>SUM(AG145,AT145)</f>
        <v>0</v>
      </c>
      <c r="AO145" s="126"/>
      <c r="AP145" s="126"/>
      <c r="AQ145" s="128" t="s">
        <v>83</v>
      </c>
      <c r="AR145" s="129"/>
      <c r="AS145" s="130">
        <v>0</v>
      </c>
      <c r="AT145" s="131">
        <f>ROUND(SUM(AV145:AW145),2)</f>
        <v>0</v>
      </c>
      <c r="AU145" s="132">
        <f>'103-50 - 103-50 Úprava ká...'!P121</f>
        <v>0</v>
      </c>
      <c r="AV145" s="131">
        <f>'103-50 - 103-50 Úprava ká...'!J33</f>
        <v>0</v>
      </c>
      <c r="AW145" s="131">
        <f>'103-50 - 103-50 Úprava ká...'!J34</f>
        <v>0</v>
      </c>
      <c r="AX145" s="131">
        <f>'103-50 - 103-50 Úprava ká...'!J35</f>
        <v>0</v>
      </c>
      <c r="AY145" s="131">
        <f>'103-50 - 103-50 Úprava ká...'!J36</f>
        <v>0</v>
      </c>
      <c r="AZ145" s="131">
        <f>'103-50 - 103-50 Úprava ká...'!F33</f>
        <v>0</v>
      </c>
      <c r="BA145" s="131">
        <f>'103-50 - 103-50 Úprava ká...'!F34</f>
        <v>0</v>
      </c>
      <c r="BB145" s="131">
        <f>'103-50 - 103-50 Úprava ká...'!F35</f>
        <v>0</v>
      </c>
      <c r="BC145" s="131">
        <f>'103-50 - 103-50 Úprava ká...'!F36</f>
        <v>0</v>
      </c>
      <c r="BD145" s="133">
        <f>'103-50 - 103-50 Úprava ká...'!F37</f>
        <v>0</v>
      </c>
      <c r="BE145" s="7"/>
      <c r="BT145" s="134" t="s">
        <v>84</v>
      </c>
      <c r="BV145" s="134" t="s">
        <v>78</v>
      </c>
      <c r="BW145" s="134" t="s">
        <v>236</v>
      </c>
      <c r="BX145" s="134" t="s">
        <v>5</v>
      </c>
      <c r="CL145" s="134" t="s">
        <v>1</v>
      </c>
      <c r="CM145" s="134" t="s">
        <v>76</v>
      </c>
    </row>
    <row r="146" s="7" customFormat="1" ht="23.77359" customHeight="1">
      <c r="A146" s="122" t="s">
        <v>80</v>
      </c>
      <c r="B146" s="123"/>
      <c r="C146" s="124"/>
      <c r="D146" s="125" t="s">
        <v>237</v>
      </c>
      <c r="E146" s="125"/>
      <c r="F146" s="125"/>
      <c r="G146" s="125"/>
      <c r="H146" s="125"/>
      <c r="I146" s="126"/>
      <c r="J146" s="125" t="s">
        <v>238</v>
      </c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7">
        <f>'103-60 - 103-60 Úprava mi...'!J30</f>
        <v>0</v>
      </c>
      <c r="AH146" s="126"/>
      <c r="AI146" s="126"/>
      <c r="AJ146" s="126"/>
      <c r="AK146" s="126"/>
      <c r="AL146" s="126"/>
      <c r="AM146" s="126"/>
      <c r="AN146" s="127">
        <f>SUM(AG146,AT146)</f>
        <v>0</v>
      </c>
      <c r="AO146" s="126"/>
      <c r="AP146" s="126"/>
      <c r="AQ146" s="128" t="s">
        <v>83</v>
      </c>
      <c r="AR146" s="129"/>
      <c r="AS146" s="130">
        <v>0</v>
      </c>
      <c r="AT146" s="131">
        <f>ROUND(SUM(AV146:AW146),2)</f>
        <v>0</v>
      </c>
      <c r="AU146" s="132">
        <f>'103-60 - 103-60 Úprava mi...'!P120</f>
        <v>0</v>
      </c>
      <c r="AV146" s="131">
        <f>'103-60 - 103-60 Úprava mi...'!J33</f>
        <v>0</v>
      </c>
      <c r="AW146" s="131">
        <f>'103-60 - 103-60 Úprava mi...'!J34</f>
        <v>0</v>
      </c>
      <c r="AX146" s="131">
        <f>'103-60 - 103-60 Úprava mi...'!J35</f>
        <v>0</v>
      </c>
      <c r="AY146" s="131">
        <f>'103-60 - 103-60 Úprava mi...'!J36</f>
        <v>0</v>
      </c>
      <c r="AZ146" s="131">
        <f>'103-60 - 103-60 Úprava mi...'!F33</f>
        <v>0</v>
      </c>
      <c r="BA146" s="131">
        <f>'103-60 - 103-60 Úprava mi...'!F34</f>
        <v>0</v>
      </c>
      <c r="BB146" s="131">
        <f>'103-60 - 103-60 Úprava mi...'!F35</f>
        <v>0</v>
      </c>
      <c r="BC146" s="131">
        <f>'103-60 - 103-60 Úprava mi...'!F36</f>
        <v>0</v>
      </c>
      <c r="BD146" s="133">
        <f>'103-60 - 103-60 Úprava mi...'!F37</f>
        <v>0</v>
      </c>
      <c r="BE146" s="7"/>
      <c r="BT146" s="134" t="s">
        <v>84</v>
      </c>
      <c r="BV146" s="134" t="s">
        <v>78</v>
      </c>
      <c r="BW146" s="134" t="s">
        <v>239</v>
      </c>
      <c r="BX146" s="134" t="s">
        <v>5</v>
      </c>
      <c r="CL146" s="134" t="s">
        <v>1</v>
      </c>
      <c r="CM146" s="134" t="s">
        <v>76</v>
      </c>
    </row>
    <row r="147" s="7" customFormat="1" ht="16.30189" customHeight="1">
      <c r="A147" s="7"/>
      <c r="B147" s="123"/>
      <c r="C147" s="124"/>
      <c r="D147" s="125" t="s">
        <v>240</v>
      </c>
      <c r="E147" s="125"/>
      <c r="F147" s="125"/>
      <c r="G147" s="125"/>
      <c r="H147" s="125"/>
      <c r="I147" s="126"/>
      <c r="J147" s="125" t="s">
        <v>241</v>
      </c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35">
        <f>ROUND(AG148+AG149+AG150,2)</f>
        <v>0</v>
      </c>
      <c r="AH147" s="126"/>
      <c r="AI147" s="126"/>
      <c r="AJ147" s="126"/>
      <c r="AK147" s="126"/>
      <c r="AL147" s="126"/>
      <c r="AM147" s="126"/>
      <c r="AN147" s="127">
        <f>SUM(AG147,AT147)</f>
        <v>0</v>
      </c>
      <c r="AO147" s="126"/>
      <c r="AP147" s="126"/>
      <c r="AQ147" s="128" t="s">
        <v>83</v>
      </c>
      <c r="AR147" s="129"/>
      <c r="AS147" s="130">
        <f>ROUND(AS148+AS149+AS150,2)</f>
        <v>0</v>
      </c>
      <c r="AT147" s="131">
        <f>ROUND(SUM(AV147:AW147),2)</f>
        <v>0</v>
      </c>
      <c r="AU147" s="132">
        <f>ROUND(AU148+AU149+AU150,5)</f>
        <v>0</v>
      </c>
      <c r="AV147" s="131">
        <f>ROUND(AZ147*L29,2)</f>
        <v>0</v>
      </c>
      <c r="AW147" s="131">
        <f>ROUND(BA147*L30,2)</f>
        <v>0</v>
      </c>
      <c r="AX147" s="131">
        <f>ROUND(BB147*L29,2)</f>
        <v>0</v>
      </c>
      <c r="AY147" s="131">
        <f>ROUND(BC147*L30,2)</f>
        <v>0</v>
      </c>
      <c r="AZ147" s="131">
        <f>ROUND(AZ148+AZ149+AZ150,2)</f>
        <v>0</v>
      </c>
      <c r="BA147" s="131">
        <f>ROUND(BA148+BA149+BA150,2)</f>
        <v>0</v>
      </c>
      <c r="BB147" s="131">
        <f>ROUND(BB148+BB149+BB150,2)</f>
        <v>0</v>
      </c>
      <c r="BC147" s="131">
        <f>ROUND(BC148+BC149+BC150,2)</f>
        <v>0</v>
      </c>
      <c r="BD147" s="133">
        <f>ROUND(BD148+BD149+BD150,2)</f>
        <v>0</v>
      </c>
      <c r="BE147" s="7"/>
      <c r="BS147" s="134" t="s">
        <v>75</v>
      </c>
      <c r="BT147" s="134" t="s">
        <v>84</v>
      </c>
      <c r="BU147" s="134" t="s">
        <v>77</v>
      </c>
      <c r="BV147" s="134" t="s">
        <v>78</v>
      </c>
      <c r="BW147" s="134" t="s">
        <v>242</v>
      </c>
      <c r="BX147" s="134" t="s">
        <v>5</v>
      </c>
      <c r="CL147" s="134" t="s">
        <v>1</v>
      </c>
      <c r="CM147" s="134" t="s">
        <v>76</v>
      </c>
    </row>
    <row r="148" s="4" customFormat="1" ht="16.30189" customHeight="1">
      <c r="A148" s="122" t="s">
        <v>80</v>
      </c>
      <c r="B148" s="73"/>
      <c r="C148" s="136"/>
      <c r="D148" s="136"/>
      <c r="E148" s="137" t="s">
        <v>243</v>
      </c>
      <c r="F148" s="137"/>
      <c r="G148" s="137"/>
      <c r="H148" s="137"/>
      <c r="I148" s="137"/>
      <c r="J148" s="136"/>
      <c r="K148" s="137" t="s">
        <v>244</v>
      </c>
      <c r="L148" s="137"/>
      <c r="M148" s="137"/>
      <c r="N148" s="137"/>
      <c r="O148" s="137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7"/>
      <c r="AB148" s="137"/>
      <c r="AC148" s="137"/>
      <c r="AD148" s="137"/>
      <c r="AE148" s="137"/>
      <c r="AF148" s="137"/>
      <c r="AG148" s="138">
        <f>'104-001 - Komunikácia, ús...'!J32</f>
        <v>0</v>
      </c>
      <c r="AH148" s="136"/>
      <c r="AI148" s="136"/>
      <c r="AJ148" s="136"/>
      <c r="AK148" s="136"/>
      <c r="AL148" s="136"/>
      <c r="AM148" s="136"/>
      <c r="AN148" s="138">
        <f>SUM(AG148,AT148)</f>
        <v>0</v>
      </c>
      <c r="AO148" s="136"/>
      <c r="AP148" s="136"/>
      <c r="AQ148" s="139" t="s">
        <v>91</v>
      </c>
      <c r="AR148" s="75"/>
      <c r="AS148" s="140">
        <v>0</v>
      </c>
      <c r="AT148" s="141">
        <f>ROUND(SUM(AV148:AW148),2)</f>
        <v>0</v>
      </c>
      <c r="AU148" s="142">
        <f>'104-001 - Komunikácia, ús...'!P126</f>
        <v>0</v>
      </c>
      <c r="AV148" s="141">
        <f>'104-001 - Komunikácia, ús...'!J35</f>
        <v>0</v>
      </c>
      <c r="AW148" s="141">
        <f>'104-001 - Komunikácia, ús...'!J36</f>
        <v>0</v>
      </c>
      <c r="AX148" s="141">
        <f>'104-001 - Komunikácia, ús...'!J37</f>
        <v>0</v>
      </c>
      <c r="AY148" s="141">
        <f>'104-001 - Komunikácia, ús...'!J38</f>
        <v>0</v>
      </c>
      <c r="AZ148" s="141">
        <f>'104-001 - Komunikácia, ús...'!F35</f>
        <v>0</v>
      </c>
      <c r="BA148" s="141">
        <f>'104-001 - Komunikácia, ús...'!F36</f>
        <v>0</v>
      </c>
      <c r="BB148" s="141">
        <f>'104-001 - Komunikácia, ús...'!F37</f>
        <v>0</v>
      </c>
      <c r="BC148" s="141">
        <f>'104-001 - Komunikácia, ús...'!F38</f>
        <v>0</v>
      </c>
      <c r="BD148" s="143">
        <f>'104-001 - Komunikácia, ús...'!F39</f>
        <v>0</v>
      </c>
      <c r="BE148" s="4"/>
      <c r="BT148" s="144" t="s">
        <v>92</v>
      </c>
      <c r="BV148" s="144" t="s">
        <v>78</v>
      </c>
      <c r="BW148" s="144" t="s">
        <v>245</v>
      </c>
      <c r="BX148" s="144" t="s">
        <v>242</v>
      </c>
      <c r="CL148" s="144" t="s">
        <v>1</v>
      </c>
    </row>
    <row r="149" s="4" customFormat="1" ht="16.30189" customHeight="1">
      <c r="A149" s="122" t="s">
        <v>80</v>
      </c>
      <c r="B149" s="73"/>
      <c r="C149" s="136"/>
      <c r="D149" s="136"/>
      <c r="E149" s="137" t="s">
        <v>246</v>
      </c>
      <c r="F149" s="137"/>
      <c r="G149" s="137"/>
      <c r="H149" s="137"/>
      <c r="I149" s="137"/>
      <c r="J149" s="136"/>
      <c r="K149" s="137" t="s">
        <v>247</v>
      </c>
      <c r="L149" s="137"/>
      <c r="M149" s="137"/>
      <c r="N149" s="137"/>
      <c r="O149" s="137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7"/>
      <c r="AB149" s="137"/>
      <c r="AC149" s="137"/>
      <c r="AD149" s="137"/>
      <c r="AE149" s="137"/>
      <c r="AF149" s="137"/>
      <c r="AG149" s="138">
        <f>'104-002 - Komunikácia, ús...'!J32</f>
        <v>0</v>
      </c>
      <c r="AH149" s="136"/>
      <c r="AI149" s="136"/>
      <c r="AJ149" s="136"/>
      <c r="AK149" s="136"/>
      <c r="AL149" s="136"/>
      <c r="AM149" s="136"/>
      <c r="AN149" s="138">
        <f>SUM(AG149,AT149)</f>
        <v>0</v>
      </c>
      <c r="AO149" s="136"/>
      <c r="AP149" s="136"/>
      <c r="AQ149" s="139" t="s">
        <v>91</v>
      </c>
      <c r="AR149" s="75"/>
      <c r="AS149" s="140">
        <v>0</v>
      </c>
      <c r="AT149" s="141">
        <f>ROUND(SUM(AV149:AW149),2)</f>
        <v>0</v>
      </c>
      <c r="AU149" s="142">
        <f>'104-002 - Komunikácia, ús...'!P126</f>
        <v>0</v>
      </c>
      <c r="AV149" s="141">
        <f>'104-002 - Komunikácia, ús...'!J35</f>
        <v>0</v>
      </c>
      <c r="AW149" s="141">
        <f>'104-002 - Komunikácia, ús...'!J36</f>
        <v>0</v>
      </c>
      <c r="AX149" s="141">
        <f>'104-002 - Komunikácia, ús...'!J37</f>
        <v>0</v>
      </c>
      <c r="AY149" s="141">
        <f>'104-002 - Komunikácia, ús...'!J38</f>
        <v>0</v>
      </c>
      <c r="AZ149" s="141">
        <f>'104-002 - Komunikácia, ús...'!F35</f>
        <v>0</v>
      </c>
      <c r="BA149" s="141">
        <f>'104-002 - Komunikácia, ús...'!F36</f>
        <v>0</v>
      </c>
      <c r="BB149" s="141">
        <f>'104-002 - Komunikácia, ús...'!F37</f>
        <v>0</v>
      </c>
      <c r="BC149" s="141">
        <f>'104-002 - Komunikácia, ús...'!F38</f>
        <v>0</v>
      </c>
      <c r="BD149" s="143">
        <f>'104-002 - Komunikácia, ús...'!F39</f>
        <v>0</v>
      </c>
      <c r="BE149" s="4"/>
      <c r="BT149" s="144" t="s">
        <v>92</v>
      </c>
      <c r="BV149" s="144" t="s">
        <v>78</v>
      </c>
      <c r="BW149" s="144" t="s">
        <v>248</v>
      </c>
      <c r="BX149" s="144" t="s">
        <v>242</v>
      </c>
      <c r="CL149" s="144" t="s">
        <v>1</v>
      </c>
    </row>
    <row r="150" s="4" customFormat="1" ht="16.30189" customHeight="1">
      <c r="A150" s="4"/>
      <c r="B150" s="73"/>
      <c r="C150" s="136"/>
      <c r="D150" s="136"/>
      <c r="E150" s="137" t="s">
        <v>249</v>
      </c>
      <c r="F150" s="137"/>
      <c r="G150" s="137"/>
      <c r="H150" s="137"/>
      <c r="I150" s="137"/>
      <c r="J150" s="136"/>
      <c r="K150" s="137" t="s">
        <v>98</v>
      </c>
      <c r="L150" s="137"/>
      <c r="M150" s="137"/>
      <c r="N150" s="137"/>
      <c r="O150" s="137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7"/>
      <c r="AB150" s="137"/>
      <c r="AC150" s="137"/>
      <c r="AD150" s="137"/>
      <c r="AE150" s="137"/>
      <c r="AF150" s="137"/>
      <c r="AG150" s="145">
        <f>ROUND(SUM(AG151:AG158),2)</f>
        <v>0</v>
      </c>
      <c r="AH150" s="136"/>
      <c r="AI150" s="136"/>
      <c r="AJ150" s="136"/>
      <c r="AK150" s="136"/>
      <c r="AL150" s="136"/>
      <c r="AM150" s="136"/>
      <c r="AN150" s="138">
        <f>SUM(AG150,AT150)</f>
        <v>0</v>
      </c>
      <c r="AO150" s="136"/>
      <c r="AP150" s="136"/>
      <c r="AQ150" s="139" t="s">
        <v>91</v>
      </c>
      <c r="AR150" s="75"/>
      <c r="AS150" s="140">
        <f>ROUND(SUM(AS151:AS158),2)</f>
        <v>0</v>
      </c>
      <c r="AT150" s="141">
        <f>ROUND(SUM(AV150:AW150),2)</f>
        <v>0</v>
      </c>
      <c r="AU150" s="142">
        <f>ROUND(SUM(AU151:AU158),5)</f>
        <v>0</v>
      </c>
      <c r="AV150" s="141">
        <f>ROUND(AZ150*L29,2)</f>
        <v>0</v>
      </c>
      <c r="AW150" s="141">
        <f>ROUND(BA150*L30,2)</f>
        <v>0</v>
      </c>
      <c r="AX150" s="141">
        <f>ROUND(BB150*L29,2)</f>
        <v>0</v>
      </c>
      <c r="AY150" s="141">
        <f>ROUND(BC150*L30,2)</f>
        <v>0</v>
      </c>
      <c r="AZ150" s="141">
        <f>ROUND(SUM(AZ151:AZ158),2)</f>
        <v>0</v>
      </c>
      <c r="BA150" s="141">
        <f>ROUND(SUM(BA151:BA158),2)</f>
        <v>0</v>
      </c>
      <c r="BB150" s="141">
        <f>ROUND(SUM(BB151:BB158),2)</f>
        <v>0</v>
      </c>
      <c r="BC150" s="141">
        <f>ROUND(SUM(BC151:BC158),2)</f>
        <v>0</v>
      </c>
      <c r="BD150" s="143">
        <f>ROUND(SUM(BD151:BD158),2)</f>
        <v>0</v>
      </c>
      <c r="BE150" s="4"/>
      <c r="BS150" s="144" t="s">
        <v>75</v>
      </c>
      <c r="BT150" s="144" t="s">
        <v>92</v>
      </c>
      <c r="BU150" s="144" t="s">
        <v>77</v>
      </c>
      <c r="BV150" s="144" t="s">
        <v>78</v>
      </c>
      <c r="BW150" s="144" t="s">
        <v>250</v>
      </c>
      <c r="BX150" s="144" t="s">
        <v>242</v>
      </c>
      <c r="CL150" s="144" t="s">
        <v>1</v>
      </c>
    </row>
    <row r="151" s="4" customFormat="1" ht="16.30189" customHeight="1">
      <c r="A151" s="122" t="s">
        <v>80</v>
      </c>
      <c r="B151" s="73"/>
      <c r="C151" s="136"/>
      <c r="D151" s="136"/>
      <c r="E151" s="136"/>
      <c r="F151" s="137" t="s">
        <v>251</v>
      </c>
      <c r="G151" s="137"/>
      <c r="H151" s="137"/>
      <c r="I151" s="137"/>
      <c r="J151" s="137"/>
      <c r="K151" s="136"/>
      <c r="L151" s="137" t="s">
        <v>252</v>
      </c>
      <c r="M151" s="137"/>
      <c r="N151" s="137"/>
      <c r="O151" s="137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7"/>
      <c r="AB151" s="137"/>
      <c r="AC151" s="137"/>
      <c r="AD151" s="137"/>
      <c r="AE151" s="137"/>
      <c r="AF151" s="137"/>
      <c r="AG151" s="138">
        <f>'04632 - Priepust č.32 v k...'!J34</f>
        <v>0</v>
      </c>
      <c r="AH151" s="136"/>
      <c r="AI151" s="136"/>
      <c r="AJ151" s="136"/>
      <c r="AK151" s="136"/>
      <c r="AL151" s="136"/>
      <c r="AM151" s="136"/>
      <c r="AN151" s="138">
        <f>SUM(AG151,AT151)</f>
        <v>0</v>
      </c>
      <c r="AO151" s="136"/>
      <c r="AP151" s="136"/>
      <c r="AQ151" s="139" t="s">
        <v>91</v>
      </c>
      <c r="AR151" s="75"/>
      <c r="AS151" s="140">
        <v>0</v>
      </c>
      <c r="AT151" s="141">
        <f>ROUND(SUM(AV151:AW151),2)</f>
        <v>0</v>
      </c>
      <c r="AU151" s="142">
        <f>'04632 - Priepust č.32 v k...'!P131</f>
        <v>0</v>
      </c>
      <c r="AV151" s="141">
        <f>'04632 - Priepust č.32 v k...'!J37</f>
        <v>0</v>
      </c>
      <c r="AW151" s="141">
        <f>'04632 - Priepust č.32 v k...'!J38</f>
        <v>0</v>
      </c>
      <c r="AX151" s="141">
        <f>'04632 - Priepust č.32 v k...'!J39</f>
        <v>0</v>
      </c>
      <c r="AY151" s="141">
        <f>'04632 - Priepust č.32 v k...'!J40</f>
        <v>0</v>
      </c>
      <c r="AZ151" s="141">
        <f>'04632 - Priepust č.32 v k...'!F37</f>
        <v>0</v>
      </c>
      <c r="BA151" s="141">
        <f>'04632 - Priepust č.32 v k...'!F38</f>
        <v>0</v>
      </c>
      <c r="BB151" s="141">
        <f>'04632 - Priepust č.32 v k...'!F39</f>
        <v>0</v>
      </c>
      <c r="BC151" s="141">
        <f>'04632 - Priepust č.32 v k...'!F40</f>
        <v>0</v>
      </c>
      <c r="BD151" s="143">
        <f>'04632 - Priepust č.32 v k...'!F41</f>
        <v>0</v>
      </c>
      <c r="BE151" s="4"/>
      <c r="BT151" s="144" t="s">
        <v>102</v>
      </c>
      <c r="BV151" s="144" t="s">
        <v>78</v>
      </c>
      <c r="BW151" s="144" t="s">
        <v>253</v>
      </c>
      <c r="BX151" s="144" t="s">
        <v>250</v>
      </c>
      <c r="CL151" s="144" t="s">
        <v>1</v>
      </c>
    </row>
    <row r="152" s="4" customFormat="1" ht="16.30189" customHeight="1">
      <c r="A152" s="122" t="s">
        <v>80</v>
      </c>
      <c r="B152" s="73"/>
      <c r="C152" s="136"/>
      <c r="D152" s="136"/>
      <c r="E152" s="136"/>
      <c r="F152" s="137" t="s">
        <v>254</v>
      </c>
      <c r="G152" s="137"/>
      <c r="H152" s="137"/>
      <c r="I152" s="137"/>
      <c r="J152" s="137"/>
      <c r="K152" s="136"/>
      <c r="L152" s="137" t="s">
        <v>255</v>
      </c>
      <c r="M152" s="137"/>
      <c r="N152" s="137"/>
      <c r="O152" s="137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7"/>
      <c r="AB152" s="137"/>
      <c r="AC152" s="137"/>
      <c r="AD152" s="137"/>
      <c r="AE152" s="137"/>
      <c r="AF152" s="137"/>
      <c r="AG152" s="138">
        <f>'04633 - Priepust č.33 v k...'!J34</f>
        <v>0</v>
      </c>
      <c r="AH152" s="136"/>
      <c r="AI152" s="136"/>
      <c r="AJ152" s="136"/>
      <c r="AK152" s="136"/>
      <c r="AL152" s="136"/>
      <c r="AM152" s="136"/>
      <c r="AN152" s="138">
        <f>SUM(AG152,AT152)</f>
        <v>0</v>
      </c>
      <c r="AO152" s="136"/>
      <c r="AP152" s="136"/>
      <c r="AQ152" s="139" t="s">
        <v>91</v>
      </c>
      <c r="AR152" s="75"/>
      <c r="AS152" s="140">
        <v>0</v>
      </c>
      <c r="AT152" s="141">
        <f>ROUND(SUM(AV152:AW152),2)</f>
        <v>0</v>
      </c>
      <c r="AU152" s="142">
        <f>'04633 - Priepust č.33 v k...'!P131</f>
        <v>0</v>
      </c>
      <c r="AV152" s="141">
        <f>'04633 - Priepust č.33 v k...'!J37</f>
        <v>0</v>
      </c>
      <c r="AW152" s="141">
        <f>'04633 - Priepust č.33 v k...'!J38</f>
        <v>0</v>
      </c>
      <c r="AX152" s="141">
        <f>'04633 - Priepust č.33 v k...'!J39</f>
        <v>0</v>
      </c>
      <c r="AY152" s="141">
        <f>'04633 - Priepust č.33 v k...'!J40</f>
        <v>0</v>
      </c>
      <c r="AZ152" s="141">
        <f>'04633 - Priepust č.33 v k...'!F37</f>
        <v>0</v>
      </c>
      <c r="BA152" s="141">
        <f>'04633 - Priepust č.33 v k...'!F38</f>
        <v>0</v>
      </c>
      <c r="BB152" s="141">
        <f>'04633 - Priepust č.33 v k...'!F39</f>
        <v>0</v>
      </c>
      <c r="BC152" s="141">
        <f>'04633 - Priepust č.33 v k...'!F40</f>
        <v>0</v>
      </c>
      <c r="BD152" s="143">
        <f>'04633 - Priepust č.33 v k...'!F41</f>
        <v>0</v>
      </c>
      <c r="BE152" s="4"/>
      <c r="BT152" s="144" t="s">
        <v>102</v>
      </c>
      <c r="BV152" s="144" t="s">
        <v>78</v>
      </c>
      <c r="BW152" s="144" t="s">
        <v>256</v>
      </c>
      <c r="BX152" s="144" t="s">
        <v>250</v>
      </c>
      <c r="CL152" s="144" t="s">
        <v>1</v>
      </c>
    </row>
    <row r="153" s="4" customFormat="1" ht="16.30189" customHeight="1">
      <c r="A153" s="122" t="s">
        <v>80</v>
      </c>
      <c r="B153" s="73"/>
      <c r="C153" s="136"/>
      <c r="D153" s="136"/>
      <c r="E153" s="136"/>
      <c r="F153" s="137" t="s">
        <v>257</v>
      </c>
      <c r="G153" s="137"/>
      <c r="H153" s="137"/>
      <c r="I153" s="137"/>
      <c r="J153" s="137"/>
      <c r="K153" s="136"/>
      <c r="L153" s="137" t="s">
        <v>258</v>
      </c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138">
        <f>'04634 - Priepust č.34 v k...'!J34</f>
        <v>0</v>
      </c>
      <c r="AH153" s="136"/>
      <c r="AI153" s="136"/>
      <c r="AJ153" s="136"/>
      <c r="AK153" s="136"/>
      <c r="AL153" s="136"/>
      <c r="AM153" s="136"/>
      <c r="AN153" s="138">
        <f>SUM(AG153,AT153)</f>
        <v>0</v>
      </c>
      <c r="AO153" s="136"/>
      <c r="AP153" s="136"/>
      <c r="AQ153" s="139" t="s">
        <v>91</v>
      </c>
      <c r="AR153" s="75"/>
      <c r="AS153" s="140">
        <v>0</v>
      </c>
      <c r="AT153" s="141">
        <f>ROUND(SUM(AV153:AW153),2)</f>
        <v>0</v>
      </c>
      <c r="AU153" s="142">
        <f>'04634 - Priepust č.34 v k...'!P133</f>
        <v>0</v>
      </c>
      <c r="AV153" s="141">
        <f>'04634 - Priepust č.34 v k...'!J37</f>
        <v>0</v>
      </c>
      <c r="AW153" s="141">
        <f>'04634 - Priepust č.34 v k...'!J38</f>
        <v>0</v>
      </c>
      <c r="AX153" s="141">
        <f>'04634 - Priepust č.34 v k...'!J39</f>
        <v>0</v>
      </c>
      <c r="AY153" s="141">
        <f>'04634 - Priepust č.34 v k...'!J40</f>
        <v>0</v>
      </c>
      <c r="AZ153" s="141">
        <f>'04634 - Priepust č.34 v k...'!F37</f>
        <v>0</v>
      </c>
      <c r="BA153" s="141">
        <f>'04634 - Priepust č.34 v k...'!F38</f>
        <v>0</v>
      </c>
      <c r="BB153" s="141">
        <f>'04634 - Priepust č.34 v k...'!F39</f>
        <v>0</v>
      </c>
      <c r="BC153" s="141">
        <f>'04634 - Priepust č.34 v k...'!F40</f>
        <v>0</v>
      </c>
      <c r="BD153" s="143">
        <f>'04634 - Priepust č.34 v k...'!F41</f>
        <v>0</v>
      </c>
      <c r="BE153" s="4"/>
      <c r="BT153" s="144" t="s">
        <v>102</v>
      </c>
      <c r="BV153" s="144" t="s">
        <v>78</v>
      </c>
      <c r="BW153" s="144" t="s">
        <v>259</v>
      </c>
      <c r="BX153" s="144" t="s">
        <v>250</v>
      </c>
      <c r="CL153" s="144" t="s">
        <v>1</v>
      </c>
    </row>
    <row r="154" s="4" customFormat="1" ht="16.30189" customHeight="1">
      <c r="A154" s="122" t="s">
        <v>80</v>
      </c>
      <c r="B154" s="73"/>
      <c r="C154" s="136"/>
      <c r="D154" s="136"/>
      <c r="E154" s="136"/>
      <c r="F154" s="137" t="s">
        <v>260</v>
      </c>
      <c r="G154" s="137"/>
      <c r="H154" s="137"/>
      <c r="I154" s="137"/>
      <c r="J154" s="137"/>
      <c r="K154" s="136"/>
      <c r="L154" s="137" t="s">
        <v>261</v>
      </c>
      <c r="M154" s="137"/>
      <c r="N154" s="137"/>
      <c r="O154" s="137"/>
      <c r="P154" s="137"/>
      <c r="Q154" s="137"/>
      <c r="R154" s="137"/>
      <c r="S154" s="137"/>
      <c r="T154" s="137"/>
      <c r="U154" s="137"/>
      <c r="V154" s="137"/>
      <c r="W154" s="137"/>
      <c r="X154" s="137"/>
      <c r="Y154" s="137"/>
      <c r="Z154" s="137"/>
      <c r="AA154" s="137"/>
      <c r="AB154" s="137"/>
      <c r="AC154" s="137"/>
      <c r="AD154" s="137"/>
      <c r="AE154" s="137"/>
      <c r="AF154" s="137"/>
      <c r="AG154" s="138">
        <f>'04635 - Priepust č.35 v k...'!J34</f>
        <v>0</v>
      </c>
      <c r="AH154" s="136"/>
      <c r="AI154" s="136"/>
      <c r="AJ154" s="136"/>
      <c r="AK154" s="136"/>
      <c r="AL154" s="136"/>
      <c r="AM154" s="136"/>
      <c r="AN154" s="138">
        <f>SUM(AG154,AT154)</f>
        <v>0</v>
      </c>
      <c r="AO154" s="136"/>
      <c r="AP154" s="136"/>
      <c r="AQ154" s="139" t="s">
        <v>91</v>
      </c>
      <c r="AR154" s="75"/>
      <c r="AS154" s="140">
        <v>0</v>
      </c>
      <c r="AT154" s="141">
        <f>ROUND(SUM(AV154:AW154),2)</f>
        <v>0</v>
      </c>
      <c r="AU154" s="142">
        <f>'04635 - Priepust č.35 v k...'!P134</f>
        <v>0</v>
      </c>
      <c r="AV154" s="141">
        <f>'04635 - Priepust č.35 v k...'!J37</f>
        <v>0</v>
      </c>
      <c r="AW154" s="141">
        <f>'04635 - Priepust č.35 v k...'!J38</f>
        <v>0</v>
      </c>
      <c r="AX154" s="141">
        <f>'04635 - Priepust č.35 v k...'!J39</f>
        <v>0</v>
      </c>
      <c r="AY154" s="141">
        <f>'04635 - Priepust č.35 v k...'!J40</f>
        <v>0</v>
      </c>
      <c r="AZ154" s="141">
        <f>'04635 - Priepust č.35 v k...'!F37</f>
        <v>0</v>
      </c>
      <c r="BA154" s="141">
        <f>'04635 - Priepust č.35 v k...'!F38</f>
        <v>0</v>
      </c>
      <c r="BB154" s="141">
        <f>'04635 - Priepust č.35 v k...'!F39</f>
        <v>0</v>
      </c>
      <c r="BC154" s="141">
        <f>'04635 - Priepust č.35 v k...'!F40</f>
        <v>0</v>
      </c>
      <c r="BD154" s="143">
        <f>'04635 - Priepust č.35 v k...'!F41</f>
        <v>0</v>
      </c>
      <c r="BE154" s="4"/>
      <c r="BT154" s="144" t="s">
        <v>102</v>
      </c>
      <c r="BV154" s="144" t="s">
        <v>78</v>
      </c>
      <c r="BW154" s="144" t="s">
        <v>262</v>
      </c>
      <c r="BX154" s="144" t="s">
        <v>250</v>
      </c>
      <c r="CL154" s="144" t="s">
        <v>1</v>
      </c>
    </row>
    <row r="155" s="4" customFormat="1" ht="16.30189" customHeight="1">
      <c r="A155" s="122" t="s">
        <v>80</v>
      </c>
      <c r="B155" s="73"/>
      <c r="C155" s="136"/>
      <c r="D155" s="136"/>
      <c r="E155" s="136"/>
      <c r="F155" s="137" t="s">
        <v>263</v>
      </c>
      <c r="G155" s="137"/>
      <c r="H155" s="137"/>
      <c r="I155" s="137"/>
      <c r="J155" s="137"/>
      <c r="K155" s="136"/>
      <c r="L155" s="137" t="s">
        <v>264</v>
      </c>
      <c r="M155" s="137"/>
      <c r="N155" s="137"/>
      <c r="O155" s="137"/>
      <c r="P155" s="137"/>
      <c r="Q155" s="137"/>
      <c r="R155" s="137"/>
      <c r="S155" s="137"/>
      <c r="T155" s="137"/>
      <c r="U155" s="137"/>
      <c r="V155" s="137"/>
      <c r="W155" s="137"/>
      <c r="X155" s="137"/>
      <c r="Y155" s="137"/>
      <c r="Z155" s="137"/>
      <c r="AA155" s="137"/>
      <c r="AB155" s="137"/>
      <c r="AC155" s="137"/>
      <c r="AD155" s="137"/>
      <c r="AE155" s="137"/>
      <c r="AF155" s="137"/>
      <c r="AG155" s="138">
        <f>'04636 - Priepust č.36 v k...'!J34</f>
        <v>0</v>
      </c>
      <c r="AH155" s="136"/>
      <c r="AI155" s="136"/>
      <c r="AJ155" s="136"/>
      <c r="AK155" s="136"/>
      <c r="AL155" s="136"/>
      <c r="AM155" s="136"/>
      <c r="AN155" s="138">
        <f>SUM(AG155,AT155)</f>
        <v>0</v>
      </c>
      <c r="AO155" s="136"/>
      <c r="AP155" s="136"/>
      <c r="AQ155" s="139" t="s">
        <v>91</v>
      </c>
      <c r="AR155" s="75"/>
      <c r="AS155" s="140">
        <v>0</v>
      </c>
      <c r="AT155" s="141">
        <f>ROUND(SUM(AV155:AW155),2)</f>
        <v>0</v>
      </c>
      <c r="AU155" s="142">
        <f>'04636 - Priepust č.36 v k...'!P132</f>
        <v>0</v>
      </c>
      <c r="AV155" s="141">
        <f>'04636 - Priepust č.36 v k...'!J37</f>
        <v>0</v>
      </c>
      <c r="AW155" s="141">
        <f>'04636 - Priepust č.36 v k...'!J38</f>
        <v>0</v>
      </c>
      <c r="AX155" s="141">
        <f>'04636 - Priepust č.36 v k...'!J39</f>
        <v>0</v>
      </c>
      <c r="AY155" s="141">
        <f>'04636 - Priepust č.36 v k...'!J40</f>
        <v>0</v>
      </c>
      <c r="AZ155" s="141">
        <f>'04636 - Priepust č.36 v k...'!F37</f>
        <v>0</v>
      </c>
      <c r="BA155" s="141">
        <f>'04636 - Priepust č.36 v k...'!F38</f>
        <v>0</v>
      </c>
      <c r="BB155" s="141">
        <f>'04636 - Priepust č.36 v k...'!F39</f>
        <v>0</v>
      </c>
      <c r="BC155" s="141">
        <f>'04636 - Priepust č.36 v k...'!F40</f>
        <v>0</v>
      </c>
      <c r="BD155" s="143">
        <f>'04636 - Priepust č.36 v k...'!F41</f>
        <v>0</v>
      </c>
      <c r="BE155" s="4"/>
      <c r="BT155" s="144" t="s">
        <v>102</v>
      </c>
      <c r="BV155" s="144" t="s">
        <v>78</v>
      </c>
      <c r="BW155" s="144" t="s">
        <v>265</v>
      </c>
      <c r="BX155" s="144" t="s">
        <v>250</v>
      </c>
      <c r="CL155" s="144" t="s">
        <v>1</v>
      </c>
    </row>
    <row r="156" s="4" customFormat="1" ht="16.30189" customHeight="1">
      <c r="A156" s="122" t="s">
        <v>80</v>
      </c>
      <c r="B156" s="73"/>
      <c r="C156" s="136"/>
      <c r="D156" s="136"/>
      <c r="E156" s="136"/>
      <c r="F156" s="137" t="s">
        <v>266</v>
      </c>
      <c r="G156" s="137"/>
      <c r="H156" s="137"/>
      <c r="I156" s="137"/>
      <c r="J156" s="137"/>
      <c r="K156" s="136"/>
      <c r="L156" s="137" t="s">
        <v>267</v>
      </c>
      <c r="M156" s="137"/>
      <c r="N156" s="137"/>
      <c r="O156" s="137"/>
      <c r="P156" s="137"/>
      <c r="Q156" s="137"/>
      <c r="R156" s="137"/>
      <c r="S156" s="137"/>
      <c r="T156" s="137"/>
      <c r="U156" s="137"/>
      <c r="V156" s="137"/>
      <c r="W156" s="137"/>
      <c r="X156" s="137"/>
      <c r="Y156" s="137"/>
      <c r="Z156" s="137"/>
      <c r="AA156" s="137"/>
      <c r="AB156" s="137"/>
      <c r="AC156" s="137"/>
      <c r="AD156" s="137"/>
      <c r="AE156" s="137"/>
      <c r="AF156" s="137"/>
      <c r="AG156" s="138">
        <f>'04637 - Priepust č.37 v k...'!J34</f>
        <v>0</v>
      </c>
      <c r="AH156" s="136"/>
      <c r="AI156" s="136"/>
      <c r="AJ156" s="136"/>
      <c r="AK156" s="136"/>
      <c r="AL156" s="136"/>
      <c r="AM156" s="136"/>
      <c r="AN156" s="138">
        <f>SUM(AG156,AT156)</f>
        <v>0</v>
      </c>
      <c r="AO156" s="136"/>
      <c r="AP156" s="136"/>
      <c r="AQ156" s="139" t="s">
        <v>91</v>
      </c>
      <c r="AR156" s="75"/>
      <c r="AS156" s="140">
        <v>0</v>
      </c>
      <c r="AT156" s="141">
        <f>ROUND(SUM(AV156:AW156),2)</f>
        <v>0</v>
      </c>
      <c r="AU156" s="142">
        <f>'04637 - Priepust č.37 v k...'!P131</f>
        <v>0</v>
      </c>
      <c r="AV156" s="141">
        <f>'04637 - Priepust č.37 v k...'!J37</f>
        <v>0</v>
      </c>
      <c r="AW156" s="141">
        <f>'04637 - Priepust č.37 v k...'!J38</f>
        <v>0</v>
      </c>
      <c r="AX156" s="141">
        <f>'04637 - Priepust č.37 v k...'!J39</f>
        <v>0</v>
      </c>
      <c r="AY156" s="141">
        <f>'04637 - Priepust č.37 v k...'!J40</f>
        <v>0</v>
      </c>
      <c r="AZ156" s="141">
        <f>'04637 - Priepust č.37 v k...'!F37</f>
        <v>0</v>
      </c>
      <c r="BA156" s="141">
        <f>'04637 - Priepust č.37 v k...'!F38</f>
        <v>0</v>
      </c>
      <c r="BB156" s="141">
        <f>'04637 - Priepust č.37 v k...'!F39</f>
        <v>0</v>
      </c>
      <c r="BC156" s="141">
        <f>'04637 - Priepust č.37 v k...'!F40</f>
        <v>0</v>
      </c>
      <c r="BD156" s="143">
        <f>'04637 - Priepust č.37 v k...'!F41</f>
        <v>0</v>
      </c>
      <c r="BE156" s="4"/>
      <c r="BT156" s="144" t="s">
        <v>102</v>
      </c>
      <c r="BV156" s="144" t="s">
        <v>78</v>
      </c>
      <c r="BW156" s="144" t="s">
        <v>268</v>
      </c>
      <c r="BX156" s="144" t="s">
        <v>250</v>
      </c>
      <c r="CL156" s="144" t="s">
        <v>1</v>
      </c>
    </row>
    <row r="157" s="4" customFormat="1" ht="16.30189" customHeight="1">
      <c r="A157" s="122" t="s">
        <v>80</v>
      </c>
      <c r="B157" s="73"/>
      <c r="C157" s="136"/>
      <c r="D157" s="136"/>
      <c r="E157" s="136"/>
      <c r="F157" s="137" t="s">
        <v>269</v>
      </c>
      <c r="G157" s="137"/>
      <c r="H157" s="137"/>
      <c r="I157" s="137"/>
      <c r="J157" s="137"/>
      <c r="K157" s="136"/>
      <c r="L157" s="137" t="s">
        <v>270</v>
      </c>
      <c r="M157" s="137"/>
      <c r="N157" s="137"/>
      <c r="O157" s="137"/>
      <c r="P157" s="137"/>
      <c r="Q157" s="137"/>
      <c r="R157" s="137"/>
      <c r="S157" s="137"/>
      <c r="T157" s="137"/>
      <c r="U157" s="137"/>
      <c r="V157" s="137"/>
      <c r="W157" s="137"/>
      <c r="X157" s="137"/>
      <c r="Y157" s="137"/>
      <c r="Z157" s="137"/>
      <c r="AA157" s="137"/>
      <c r="AB157" s="137"/>
      <c r="AC157" s="137"/>
      <c r="AD157" s="137"/>
      <c r="AE157" s="137"/>
      <c r="AF157" s="137"/>
      <c r="AG157" s="138">
        <f>'04638 - Priepust č.38 v k...'!J34</f>
        <v>0</v>
      </c>
      <c r="AH157" s="136"/>
      <c r="AI157" s="136"/>
      <c r="AJ157" s="136"/>
      <c r="AK157" s="136"/>
      <c r="AL157" s="136"/>
      <c r="AM157" s="136"/>
      <c r="AN157" s="138">
        <f>SUM(AG157,AT157)</f>
        <v>0</v>
      </c>
      <c r="AO157" s="136"/>
      <c r="AP157" s="136"/>
      <c r="AQ157" s="139" t="s">
        <v>91</v>
      </c>
      <c r="AR157" s="75"/>
      <c r="AS157" s="140">
        <v>0</v>
      </c>
      <c r="AT157" s="141">
        <f>ROUND(SUM(AV157:AW157),2)</f>
        <v>0</v>
      </c>
      <c r="AU157" s="142">
        <f>'04638 - Priepust č.38 v k...'!P131</f>
        <v>0</v>
      </c>
      <c r="AV157" s="141">
        <f>'04638 - Priepust č.38 v k...'!J37</f>
        <v>0</v>
      </c>
      <c r="AW157" s="141">
        <f>'04638 - Priepust č.38 v k...'!J38</f>
        <v>0</v>
      </c>
      <c r="AX157" s="141">
        <f>'04638 - Priepust č.38 v k...'!J39</f>
        <v>0</v>
      </c>
      <c r="AY157" s="141">
        <f>'04638 - Priepust č.38 v k...'!J40</f>
        <v>0</v>
      </c>
      <c r="AZ157" s="141">
        <f>'04638 - Priepust č.38 v k...'!F37</f>
        <v>0</v>
      </c>
      <c r="BA157" s="141">
        <f>'04638 - Priepust č.38 v k...'!F38</f>
        <v>0</v>
      </c>
      <c r="BB157" s="141">
        <f>'04638 - Priepust č.38 v k...'!F39</f>
        <v>0</v>
      </c>
      <c r="BC157" s="141">
        <f>'04638 - Priepust č.38 v k...'!F40</f>
        <v>0</v>
      </c>
      <c r="BD157" s="143">
        <f>'04638 - Priepust č.38 v k...'!F41</f>
        <v>0</v>
      </c>
      <c r="BE157" s="4"/>
      <c r="BT157" s="144" t="s">
        <v>102</v>
      </c>
      <c r="BV157" s="144" t="s">
        <v>78</v>
      </c>
      <c r="BW157" s="144" t="s">
        <v>271</v>
      </c>
      <c r="BX157" s="144" t="s">
        <v>250</v>
      </c>
      <c r="CL157" s="144" t="s">
        <v>1</v>
      </c>
    </row>
    <row r="158" s="4" customFormat="1" ht="16.30189" customHeight="1">
      <c r="A158" s="122" t="s">
        <v>80</v>
      </c>
      <c r="B158" s="73"/>
      <c r="C158" s="136"/>
      <c r="D158" s="136"/>
      <c r="E158" s="136"/>
      <c r="F158" s="137" t="s">
        <v>272</v>
      </c>
      <c r="G158" s="137"/>
      <c r="H158" s="137"/>
      <c r="I158" s="137"/>
      <c r="J158" s="137"/>
      <c r="K158" s="136"/>
      <c r="L158" s="137" t="s">
        <v>273</v>
      </c>
      <c r="M158" s="137"/>
      <c r="N158" s="137"/>
      <c r="O158" s="137"/>
      <c r="P158" s="137"/>
      <c r="Q158" s="137"/>
      <c r="R158" s="137"/>
      <c r="S158" s="137"/>
      <c r="T158" s="137"/>
      <c r="U158" s="137"/>
      <c r="V158" s="137"/>
      <c r="W158" s="137"/>
      <c r="X158" s="137"/>
      <c r="Y158" s="137"/>
      <c r="Z158" s="137"/>
      <c r="AA158" s="137"/>
      <c r="AB158" s="137"/>
      <c r="AC158" s="137"/>
      <c r="AD158" s="137"/>
      <c r="AE158" s="137"/>
      <c r="AF158" s="137"/>
      <c r="AG158" s="138">
        <f>'04639 - Priepust č.39 v k...'!J34</f>
        <v>0</v>
      </c>
      <c r="AH158" s="136"/>
      <c r="AI158" s="136"/>
      <c r="AJ158" s="136"/>
      <c r="AK158" s="136"/>
      <c r="AL158" s="136"/>
      <c r="AM158" s="136"/>
      <c r="AN158" s="138">
        <f>SUM(AG158,AT158)</f>
        <v>0</v>
      </c>
      <c r="AO158" s="136"/>
      <c r="AP158" s="136"/>
      <c r="AQ158" s="139" t="s">
        <v>91</v>
      </c>
      <c r="AR158" s="75"/>
      <c r="AS158" s="140">
        <v>0</v>
      </c>
      <c r="AT158" s="141">
        <f>ROUND(SUM(AV158:AW158),2)</f>
        <v>0</v>
      </c>
      <c r="AU158" s="142">
        <f>'04639 - Priepust č.39 v k...'!P132</f>
        <v>0</v>
      </c>
      <c r="AV158" s="141">
        <f>'04639 - Priepust č.39 v k...'!J37</f>
        <v>0</v>
      </c>
      <c r="AW158" s="141">
        <f>'04639 - Priepust č.39 v k...'!J38</f>
        <v>0</v>
      </c>
      <c r="AX158" s="141">
        <f>'04639 - Priepust č.39 v k...'!J39</f>
        <v>0</v>
      </c>
      <c r="AY158" s="141">
        <f>'04639 - Priepust č.39 v k...'!J40</f>
        <v>0</v>
      </c>
      <c r="AZ158" s="141">
        <f>'04639 - Priepust č.39 v k...'!F37</f>
        <v>0</v>
      </c>
      <c r="BA158" s="141">
        <f>'04639 - Priepust č.39 v k...'!F38</f>
        <v>0</v>
      </c>
      <c r="BB158" s="141">
        <f>'04639 - Priepust č.39 v k...'!F39</f>
        <v>0</v>
      </c>
      <c r="BC158" s="141">
        <f>'04639 - Priepust č.39 v k...'!F40</f>
        <v>0</v>
      </c>
      <c r="BD158" s="143">
        <f>'04639 - Priepust č.39 v k...'!F41</f>
        <v>0</v>
      </c>
      <c r="BE158" s="4"/>
      <c r="BT158" s="144" t="s">
        <v>102</v>
      </c>
      <c r="BV158" s="144" t="s">
        <v>78</v>
      </c>
      <c r="BW158" s="144" t="s">
        <v>274</v>
      </c>
      <c r="BX158" s="144" t="s">
        <v>250</v>
      </c>
      <c r="CL158" s="144" t="s">
        <v>1</v>
      </c>
    </row>
    <row r="159" s="7" customFormat="1" ht="16.30189" customHeight="1">
      <c r="A159" s="7"/>
      <c r="B159" s="123"/>
      <c r="C159" s="124"/>
      <c r="D159" s="125" t="s">
        <v>275</v>
      </c>
      <c r="E159" s="125"/>
      <c r="F159" s="125"/>
      <c r="G159" s="125"/>
      <c r="H159" s="125"/>
      <c r="I159" s="126"/>
      <c r="J159" s="125" t="s">
        <v>276</v>
      </c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35">
        <f>ROUND(AG160+AG161+AG162,2)</f>
        <v>0</v>
      </c>
      <c r="AH159" s="126"/>
      <c r="AI159" s="126"/>
      <c r="AJ159" s="126"/>
      <c r="AK159" s="126"/>
      <c r="AL159" s="126"/>
      <c r="AM159" s="126"/>
      <c r="AN159" s="127">
        <f>SUM(AG159,AT159)</f>
        <v>0</v>
      </c>
      <c r="AO159" s="126"/>
      <c r="AP159" s="126"/>
      <c r="AQ159" s="128" t="s">
        <v>83</v>
      </c>
      <c r="AR159" s="129"/>
      <c r="AS159" s="130">
        <f>ROUND(AS160+AS161+AS162,2)</f>
        <v>0</v>
      </c>
      <c r="AT159" s="131">
        <f>ROUND(SUM(AV159:AW159),2)</f>
        <v>0</v>
      </c>
      <c r="AU159" s="132">
        <f>ROUND(AU160+AU161+AU162,5)</f>
        <v>0</v>
      </c>
      <c r="AV159" s="131">
        <f>ROUND(AZ159*L29,2)</f>
        <v>0</v>
      </c>
      <c r="AW159" s="131">
        <f>ROUND(BA159*L30,2)</f>
        <v>0</v>
      </c>
      <c r="AX159" s="131">
        <f>ROUND(BB159*L29,2)</f>
        <v>0</v>
      </c>
      <c r="AY159" s="131">
        <f>ROUND(BC159*L30,2)</f>
        <v>0</v>
      </c>
      <c r="AZ159" s="131">
        <f>ROUND(AZ160+AZ161+AZ162,2)</f>
        <v>0</v>
      </c>
      <c r="BA159" s="131">
        <f>ROUND(BA160+BA161+BA162,2)</f>
        <v>0</v>
      </c>
      <c r="BB159" s="131">
        <f>ROUND(BB160+BB161+BB162,2)</f>
        <v>0</v>
      </c>
      <c r="BC159" s="131">
        <f>ROUND(BC160+BC161+BC162,2)</f>
        <v>0</v>
      </c>
      <c r="BD159" s="133">
        <f>ROUND(BD160+BD161+BD162,2)</f>
        <v>0</v>
      </c>
      <c r="BE159" s="7"/>
      <c r="BS159" s="134" t="s">
        <v>75</v>
      </c>
      <c r="BT159" s="134" t="s">
        <v>84</v>
      </c>
      <c r="BU159" s="134" t="s">
        <v>77</v>
      </c>
      <c r="BV159" s="134" t="s">
        <v>78</v>
      </c>
      <c r="BW159" s="134" t="s">
        <v>277</v>
      </c>
      <c r="BX159" s="134" t="s">
        <v>5</v>
      </c>
      <c r="CL159" s="134" t="s">
        <v>1</v>
      </c>
      <c r="CM159" s="134" t="s">
        <v>76</v>
      </c>
    </row>
    <row r="160" s="4" customFormat="1" ht="16.30189" customHeight="1">
      <c r="A160" s="122" t="s">
        <v>80</v>
      </c>
      <c r="B160" s="73"/>
      <c r="C160" s="136"/>
      <c r="D160" s="136"/>
      <c r="E160" s="137" t="s">
        <v>278</v>
      </c>
      <c r="F160" s="137"/>
      <c r="G160" s="137"/>
      <c r="H160" s="137"/>
      <c r="I160" s="137"/>
      <c r="J160" s="136"/>
      <c r="K160" s="137" t="s">
        <v>279</v>
      </c>
      <c r="L160" s="137"/>
      <c r="M160" s="137"/>
      <c r="N160" s="137"/>
      <c r="O160" s="137"/>
      <c r="P160" s="137"/>
      <c r="Q160" s="137"/>
      <c r="R160" s="137"/>
      <c r="S160" s="137"/>
      <c r="T160" s="137"/>
      <c r="U160" s="137"/>
      <c r="V160" s="137"/>
      <c r="W160" s="137"/>
      <c r="X160" s="137"/>
      <c r="Y160" s="137"/>
      <c r="Z160" s="137"/>
      <c r="AA160" s="137"/>
      <c r="AB160" s="137"/>
      <c r="AC160" s="137"/>
      <c r="AD160" s="137"/>
      <c r="AE160" s="137"/>
      <c r="AF160" s="137"/>
      <c r="AG160" s="138">
        <f>'105-001 - Komunikácia, ús...'!J32</f>
        <v>0</v>
      </c>
      <c r="AH160" s="136"/>
      <c r="AI160" s="136"/>
      <c r="AJ160" s="136"/>
      <c r="AK160" s="136"/>
      <c r="AL160" s="136"/>
      <c r="AM160" s="136"/>
      <c r="AN160" s="138">
        <f>SUM(AG160,AT160)</f>
        <v>0</v>
      </c>
      <c r="AO160" s="136"/>
      <c r="AP160" s="136"/>
      <c r="AQ160" s="139" t="s">
        <v>91</v>
      </c>
      <c r="AR160" s="75"/>
      <c r="AS160" s="140">
        <v>0</v>
      </c>
      <c r="AT160" s="141">
        <f>ROUND(SUM(AV160:AW160),2)</f>
        <v>0</v>
      </c>
      <c r="AU160" s="142">
        <f>'105-001 - Komunikácia, ús...'!P130</f>
        <v>0</v>
      </c>
      <c r="AV160" s="141">
        <f>'105-001 - Komunikácia, ús...'!J35</f>
        <v>0</v>
      </c>
      <c r="AW160" s="141">
        <f>'105-001 - Komunikácia, ús...'!J36</f>
        <v>0</v>
      </c>
      <c r="AX160" s="141">
        <f>'105-001 - Komunikácia, ús...'!J37</f>
        <v>0</v>
      </c>
      <c r="AY160" s="141">
        <f>'105-001 - Komunikácia, ús...'!J38</f>
        <v>0</v>
      </c>
      <c r="AZ160" s="141">
        <f>'105-001 - Komunikácia, ús...'!F35</f>
        <v>0</v>
      </c>
      <c r="BA160" s="141">
        <f>'105-001 - Komunikácia, ús...'!F36</f>
        <v>0</v>
      </c>
      <c r="BB160" s="141">
        <f>'105-001 - Komunikácia, ús...'!F37</f>
        <v>0</v>
      </c>
      <c r="BC160" s="141">
        <f>'105-001 - Komunikácia, ús...'!F38</f>
        <v>0</v>
      </c>
      <c r="BD160" s="143">
        <f>'105-001 - Komunikácia, ús...'!F39</f>
        <v>0</v>
      </c>
      <c r="BE160" s="4"/>
      <c r="BT160" s="144" t="s">
        <v>92</v>
      </c>
      <c r="BV160" s="144" t="s">
        <v>78</v>
      </c>
      <c r="BW160" s="144" t="s">
        <v>280</v>
      </c>
      <c r="BX160" s="144" t="s">
        <v>277</v>
      </c>
      <c r="CL160" s="144" t="s">
        <v>1</v>
      </c>
    </row>
    <row r="161" s="4" customFormat="1" ht="16.30189" customHeight="1">
      <c r="A161" s="122" t="s">
        <v>80</v>
      </c>
      <c r="B161" s="73"/>
      <c r="C161" s="136"/>
      <c r="D161" s="136"/>
      <c r="E161" s="137" t="s">
        <v>281</v>
      </c>
      <c r="F161" s="137"/>
      <c r="G161" s="137"/>
      <c r="H161" s="137"/>
      <c r="I161" s="137"/>
      <c r="J161" s="136"/>
      <c r="K161" s="137" t="s">
        <v>282</v>
      </c>
      <c r="L161" s="137"/>
      <c r="M161" s="137"/>
      <c r="N161" s="137"/>
      <c r="O161" s="137"/>
      <c r="P161" s="137"/>
      <c r="Q161" s="137"/>
      <c r="R161" s="137"/>
      <c r="S161" s="137"/>
      <c r="T161" s="137"/>
      <c r="U161" s="137"/>
      <c r="V161" s="137"/>
      <c r="W161" s="137"/>
      <c r="X161" s="137"/>
      <c r="Y161" s="137"/>
      <c r="Z161" s="137"/>
      <c r="AA161" s="137"/>
      <c r="AB161" s="137"/>
      <c r="AC161" s="137"/>
      <c r="AD161" s="137"/>
      <c r="AE161" s="137"/>
      <c r="AF161" s="137"/>
      <c r="AG161" s="138">
        <f>'105-002 - Komunikácia, ús...'!J32</f>
        <v>0</v>
      </c>
      <c r="AH161" s="136"/>
      <c r="AI161" s="136"/>
      <c r="AJ161" s="136"/>
      <c r="AK161" s="136"/>
      <c r="AL161" s="136"/>
      <c r="AM161" s="136"/>
      <c r="AN161" s="138">
        <f>SUM(AG161,AT161)</f>
        <v>0</v>
      </c>
      <c r="AO161" s="136"/>
      <c r="AP161" s="136"/>
      <c r="AQ161" s="139" t="s">
        <v>91</v>
      </c>
      <c r="AR161" s="75"/>
      <c r="AS161" s="140">
        <v>0</v>
      </c>
      <c r="AT161" s="141">
        <f>ROUND(SUM(AV161:AW161),2)</f>
        <v>0</v>
      </c>
      <c r="AU161" s="142">
        <f>'105-002 - Komunikácia, ús...'!P128</f>
        <v>0</v>
      </c>
      <c r="AV161" s="141">
        <f>'105-002 - Komunikácia, ús...'!J35</f>
        <v>0</v>
      </c>
      <c r="AW161" s="141">
        <f>'105-002 - Komunikácia, ús...'!J36</f>
        <v>0</v>
      </c>
      <c r="AX161" s="141">
        <f>'105-002 - Komunikácia, ús...'!J37</f>
        <v>0</v>
      </c>
      <c r="AY161" s="141">
        <f>'105-002 - Komunikácia, ús...'!J38</f>
        <v>0</v>
      </c>
      <c r="AZ161" s="141">
        <f>'105-002 - Komunikácia, ús...'!F35</f>
        <v>0</v>
      </c>
      <c r="BA161" s="141">
        <f>'105-002 - Komunikácia, ús...'!F36</f>
        <v>0</v>
      </c>
      <c r="BB161" s="141">
        <f>'105-002 - Komunikácia, ús...'!F37</f>
        <v>0</v>
      </c>
      <c r="BC161" s="141">
        <f>'105-002 - Komunikácia, ús...'!F38</f>
        <v>0</v>
      </c>
      <c r="BD161" s="143">
        <f>'105-002 - Komunikácia, ús...'!F39</f>
        <v>0</v>
      </c>
      <c r="BE161" s="4"/>
      <c r="BT161" s="144" t="s">
        <v>92</v>
      </c>
      <c r="BV161" s="144" t="s">
        <v>78</v>
      </c>
      <c r="BW161" s="144" t="s">
        <v>283</v>
      </c>
      <c r="BX161" s="144" t="s">
        <v>277</v>
      </c>
      <c r="CL161" s="144" t="s">
        <v>1</v>
      </c>
    </row>
    <row r="162" s="4" customFormat="1" ht="16.30189" customHeight="1">
      <c r="A162" s="4"/>
      <c r="B162" s="73"/>
      <c r="C162" s="136"/>
      <c r="D162" s="136"/>
      <c r="E162" s="137" t="s">
        <v>284</v>
      </c>
      <c r="F162" s="137"/>
      <c r="G162" s="137"/>
      <c r="H162" s="137"/>
      <c r="I162" s="137"/>
      <c r="J162" s="136"/>
      <c r="K162" s="137" t="s">
        <v>98</v>
      </c>
      <c r="L162" s="137"/>
      <c r="M162" s="137"/>
      <c r="N162" s="137"/>
      <c r="O162" s="137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7"/>
      <c r="AB162" s="137"/>
      <c r="AC162" s="137"/>
      <c r="AD162" s="137"/>
      <c r="AE162" s="137"/>
      <c r="AF162" s="137"/>
      <c r="AG162" s="145">
        <f>ROUND(SUM(AG163:AG174),2)</f>
        <v>0</v>
      </c>
      <c r="AH162" s="136"/>
      <c r="AI162" s="136"/>
      <c r="AJ162" s="136"/>
      <c r="AK162" s="136"/>
      <c r="AL162" s="136"/>
      <c r="AM162" s="136"/>
      <c r="AN162" s="138">
        <f>SUM(AG162,AT162)</f>
        <v>0</v>
      </c>
      <c r="AO162" s="136"/>
      <c r="AP162" s="136"/>
      <c r="AQ162" s="139" t="s">
        <v>91</v>
      </c>
      <c r="AR162" s="75"/>
      <c r="AS162" s="140">
        <f>ROUND(SUM(AS163:AS174),2)</f>
        <v>0</v>
      </c>
      <c r="AT162" s="141">
        <f>ROUND(SUM(AV162:AW162),2)</f>
        <v>0</v>
      </c>
      <c r="AU162" s="142">
        <f>ROUND(SUM(AU163:AU174),5)</f>
        <v>0</v>
      </c>
      <c r="AV162" s="141">
        <f>ROUND(AZ162*L29,2)</f>
        <v>0</v>
      </c>
      <c r="AW162" s="141">
        <f>ROUND(BA162*L30,2)</f>
        <v>0</v>
      </c>
      <c r="AX162" s="141">
        <f>ROUND(BB162*L29,2)</f>
        <v>0</v>
      </c>
      <c r="AY162" s="141">
        <f>ROUND(BC162*L30,2)</f>
        <v>0</v>
      </c>
      <c r="AZ162" s="141">
        <f>ROUND(SUM(AZ163:AZ174),2)</f>
        <v>0</v>
      </c>
      <c r="BA162" s="141">
        <f>ROUND(SUM(BA163:BA174),2)</f>
        <v>0</v>
      </c>
      <c r="BB162" s="141">
        <f>ROUND(SUM(BB163:BB174),2)</f>
        <v>0</v>
      </c>
      <c r="BC162" s="141">
        <f>ROUND(SUM(BC163:BC174),2)</f>
        <v>0</v>
      </c>
      <c r="BD162" s="143">
        <f>ROUND(SUM(BD163:BD174),2)</f>
        <v>0</v>
      </c>
      <c r="BE162" s="4"/>
      <c r="BS162" s="144" t="s">
        <v>75</v>
      </c>
      <c r="BT162" s="144" t="s">
        <v>92</v>
      </c>
      <c r="BU162" s="144" t="s">
        <v>77</v>
      </c>
      <c r="BV162" s="144" t="s">
        <v>78</v>
      </c>
      <c r="BW162" s="144" t="s">
        <v>285</v>
      </c>
      <c r="BX162" s="144" t="s">
        <v>277</v>
      </c>
      <c r="CL162" s="144" t="s">
        <v>1</v>
      </c>
    </row>
    <row r="163" s="4" customFormat="1" ht="16.30189" customHeight="1">
      <c r="A163" s="122" t="s">
        <v>80</v>
      </c>
      <c r="B163" s="73"/>
      <c r="C163" s="136"/>
      <c r="D163" s="136"/>
      <c r="E163" s="136"/>
      <c r="F163" s="137" t="s">
        <v>286</v>
      </c>
      <c r="G163" s="137"/>
      <c r="H163" s="137"/>
      <c r="I163" s="137"/>
      <c r="J163" s="137"/>
      <c r="K163" s="136"/>
      <c r="L163" s="137" t="s">
        <v>287</v>
      </c>
      <c r="M163" s="137"/>
      <c r="N163" s="137"/>
      <c r="O163" s="137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7"/>
      <c r="AB163" s="137"/>
      <c r="AC163" s="137"/>
      <c r="AD163" s="137"/>
      <c r="AE163" s="137"/>
      <c r="AF163" s="137"/>
      <c r="AG163" s="138">
        <f>'05640 - Priepust č.40 v k...'!J34</f>
        <v>0</v>
      </c>
      <c r="AH163" s="136"/>
      <c r="AI163" s="136"/>
      <c r="AJ163" s="136"/>
      <c r="AK163" s="136"/>
      <c r="AL163" s="136"/>
      <c r="AM163" s="136"/>
      <c r="AN163" s="138">
        <f>SUM(AG163,AT163)</f>
        <v>0</v>
      </c>
      <c r="AO163" s="136"/>
      <c r="AP163" s="136"/>
      <c r="AQ163" s="139" t="s">
        <v>91</v>
      </c>
      <c r="AR163" s="75"/>
      <c r="AS163" s="140">
        <v>0</v>
      </c>
      <c r="AT163" s="141">
        <f>ROUND(SUM(AV163:AW163),2)</f>
        <v>0</v>
      </c>
      <c r="AU163" s="142">
        <f>'05640 - Priepust č.40 v k...'!P133</f>
        <v>0</v>
      </c>
      <c r="AV163" s="141">
        <f>'05640 - Priepust č.40 v k...'!J37</f>
        <v>0</v>
      </c>
      <c r="AW163" s="141">
        <f>'05640 - Priepust č.40 v k...'!J38</f>
        <v>0</v>
      </c>
      <c r="AX163" s="141">
        <f>'05640 - Priepust č.40 v k...'!J39</f>
        <v>0</v>
      </c>
      <c r="AY163" s="141">
        <f>'05640 - Priepust č.40 v k...'!J40</f>
        <v>0</v>
      </c>
      <c r="AZ163" s="141">
        <f>'05640 - Priepust č.40 v k...'!F37</f>
        <v>0</v>
      </c>
      <c r="BA163" s="141">
        <f>'05640 - Priepust č.40 v k...'!F38</f>
        <v>0</v>
      </c>
      <c r="BB163" s="141">
        <f>'05640 - Priepust č.40 v k...'!F39</f>
        <v>0</v>
      </c>
      <c r="BC163" s="141">
        <f>'05640 - Priepust č.40 v k...'!F40</f>
        <v>0</v>
      </c>
      <c r="BD163" s="143">
        <f>'05640 - Priepust č.40 v k...'!F41</f>
        <v>0</v>
      </c>
      <c r="BE163" s="4"/>
      <c r="BT163" s="144" t="s">
        <v>102</v>
      </c>
      <c r="BV163" s="144" t="s">
        <v>78</v>
      </c>
      <c r="BW163" s="144" t="s">
        <v>288</v>
      </c>
      <c r="BX163" s="144" t="s">
        <v>285</v>
      </c>
      <c r="CL163" s="144" t="s">
        <v>1</v>
      </c>
    </row>
    <row r="164" s="4" customFormat="1" ht="16.30189" customHeight="1">
      <c r="A164" s="122" t="s">
        <v>80</v>
      </c>
      <c r="B164" s="73"/>
      <c r="C164" s="136"/>
      <c r="D164" s="136"/>
      <c r="E164" s="136"/>
      <c r="F164" s="137" t="s">
        <v>289</v>
      </c>
      <c r="G164" s="137"/>
      <c r="H164" s="137"/>
      <c r="I164" s="137"/>
      <c r="J164" s="137"/>
      <c r="K164" s="136"/>
      <c r="L164" s="137" t="s">
        <v>290</v>
      </c>
      <c r="M164" s="137"/>
      <c r="N164" s="137"/>
      <c r="O164" s="137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7"/>
      <c r="AB164" s="137"/>
      <c r="AC164" s="137"/>
      <c r="AD164" s="137"/>
      <c r="AE164" s="137"/>
      <c r="AF164" s="137"/>
      <c r="AG164" s="138">
        <f>'05641 - Priepust č.41 v k...'!J34</f>
        <v>0</v>
      </c>
      <c r="AH164" s="136"/>
      <c r="AI164" s="136"/>
      <c r="AJ164" s="136"/>
      <c r="AK164" s="136"/>
      <c r="AL164" s="136"/>
      <c r="AM164" s="136"/>
      <c r="AN164" s="138">
        <f>SUM(AG164,AT164)</f>
        <v>0</v>
      </c>
      <c r="AO164" s="136"/>
      <c r="AP164" s="136"/>
      <c r="AQ164" s="139" t="s">
        <v>91</v>
      </c>
      <c r="AR164" s="75"/>
      <c r="AS164" s="140">
        <v>0</v>
      </c>
      <c r="AT164" s="141">
        <f>ROUND(SUM(AV164:AW164),2)</f>
        <v>0</v>
      </c>
      <c r="AU164" s="142">
        <f>'05641 - Priepust č.41 v k...'!P133</f>
        <v>0</v>
      </c>
      <c r="AV164" s="141">
        <f>'05641 - Priepust č.41 v k...'!J37</f>
        <v>0</v>
      </c>
      <c r="AW164" s="141">
        <f>'05641 - Priepust č.41 v k...'!J38</f>
        <v>0</v>
      </c>
      <c r="AX164" s="141">
        <f>'05641 - Priepust č.41 v k...'!J39</f>
        <v>0</v>
      </c>
      <c r="AY164" s="141">
        <f>'05641 - Priepust č.41 v k...'!J40</f>
        <v>0</v>
      </c>
      <c r="AZ164" s="141">
        <f>'05641 - Priepust č.41 v k...'!F37</f>
        <v>0</v>
      </c>
      <c r="BA164" s="141">
        <f>'05641 - Priepust č.41 v k...'!F38</f>
        <v>0</v>
      </c>
      <c r="BB164" s="141">
        <f>'05641 - Priepust č.41 v k...'!F39</f>
        <v>0</v>
      </c>
      <c r="BC164" s="141">
        <f>'05641 - Priepust č.41 v k...'!F40</f>
        <v>0</v>
      </c>
      <c r="BD164" s="143">
        <f>'05641 - Priepust č.41 v k...'!F41</f>
        <v>0</v>
      </c>
      <c r="BE164" s="4"/>
      <c r="BT164" s="144" t="s">
        <v>102</v>
      </c>
      <c r="BV164" s="144" t="s">
        <v>78</v>
      </c>
      <c r="BW164" s="144" t="s">
        <v>291</v>
      </c>
      <c r="BX164" s="144" t="s">
        <v>285</v>
      </c>
      <c r="CL164" s="144" t="s">
        <v>1</v>
      </c>
    </row>
    <row r="165" s="4" customFormat="1" ht="16.30189" customHeight="1">
      <c r="A165" s="122" t="s">
        <v>80</v>
      </c>
      <c r="B165" s="73"/>
      <c r="C165" s="136"/>
      <c r="D165" s="136"/>
      <c r="E165" s="136"/>
      <c r="F165" s="137" t="s">
        <v>292</v>
      </c>
      <c r="G165" s="137"/>
      <c r="H165" s="137"/>
      <c r="I165" s="137"/>
      <c r="J165" s="137"/>
      <c r="K165" s="136"/>
      <c r="L165" s="137" t="s">
        <v>293</v>
      </c>
      <c r="M165" s="137"/>
      <c r="N165" s="137"/>
      <c r="O165" s="137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7"/>
      <c r="AB165" s="137"/>
      <c r="AC165" s="137"/>
      <c r="AD165" s="137"/>
      <c r="AE165" s="137"/>
      <c r="AF165" s="137"/>
      <c r="AG165" s="138">
        <f>'05642 - Priepust č.42 v k...'!J34</f>
        <v>0</v>
      </c>
      <c r="AH165" s="136"/>
      <c r="AI165" s="136"/>
      <c r="AJ165" s="136"/>
      <c r="AK165" s="136"/>
      <c r="AL165" s="136"/>
      <c r="AM165" s="136"/>
      <c r="AN165" s="138">
        <f>SUM(AG165,AT165)</f>
        <v>0</v>
      </c>
      <c r="AO165" s="136"/>
      <c r="AP165" s="136"/>
      <c r="AQ165" s="139" t="s">
        <v>91</v>
      </c>
      <c r="AR165" s="75"/>
      <c r="AS165" s="140">
        <v>0</v>
      </c>
      <c r="AT165" s="141">
        <f>ROUND(SUM(AV165:AW165),2)</f>
        <v>0</v>
      </c>
      <c r="AU165" s="142">
        <f>'05642 - Priepust č.42 v k...'!P131</f>
        <v>0</v>
      </c>
      <c r="AV165" s="141">
        <f>'05642 - Priepust č.42 v k...'!J37</f>
        <v>0</v>
      </c>
      <c r="AW165" s="141">
        <f>'05642 - Priepust č.42 v k...'!J38</f>
        <v>0</v>
      </c>
      <c r="AX165" s="141">
        <f>'05642 - Priepust č.42 v k...'!J39</f>
        <v>0</v>
      </c>
      <c r="AY165" s="141">
        <f>'05642 - Priepust č.42 v k...'!J40</f>
        <v>0</v>
      </c>
      <c r="AZ165" s="141">
        <f>'05642 - Priepust č.42 v k...'!F37</f>
        <v>0</v>
      </c>
      <c r="BA165" s="141">
        <f>'05642 - Priepust č.42 v k...'!F38</f>
        <v>0</v>
      </c>
      <c r="BB165" s="141">
        <f>'05642 - Priepust č.42 v k...'!F39</f>
        <v>0</v>
      </c>
      <c r="BC165" s="141">
        <f>'05642 - Priepust č.42 v k...'!F40</f>
        <v>0</v>
      </c>
      <c r="BD165" s="143">
        <f>'05642 - Priepust č.42 v k...'!F41</f>
        <v>0</v>
      </c>
      <c r="BE165" s="4"/>
      <c r="BT165" s="144" t="s">
        <v>102</v>
      </c>
      <c r="BV165" s="144" t="s">
        <v>78</v>
      </c>
      <c r="BW165" s="144" t="s">
        <v>294</v>
      </c>
      <c r="BX165" s="144" t="s">
        <v>285</v>
      </c>
      <c r="CL165" s="144" t="s">
        <v>1</v>
      </c>
    </row>
    <row r="166" s="4" customFormat="1" ht="16.30189" customHeight="1">
      <c r="A166" s="122" t="s">
        <v>80</v>
      </c>
      <c r="B166" s="73"/>
      <c r="C166" s="136"/>
      <c r="D166" s="136"/>
      <c r="E166" s="136"/>
      <c r="F166" s="137" t="s">
        <v>295</v>
      </c>
      <c r="G166" s="137"/>
      <c r="H166" s="137"/>
      <c r="I166" s="137"/>
      <c r="J166" s="137"/>
      <c r="K166" s="136"/>
      <c r="L166" s="137" t="s">
        <v>296</v>
      </c>
      <c r="M166" s="137"/>
      <c r="N166" s="137"/>
      <c r="O166" s="137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7"/>
      <c r="AB166" s="137"/>
      <c r="AC166" s="137"/>
      <c r="AD166" s="137"/>
      <c r="AE166" s="137"/>
      <c r="AF166" s="137"/>
      <c r="AG166" s="138">
        <f>'05643 - Priepust č.43 v k...'!J34</f>
        <v>0</v>
      </c>
      <c r="AH166" s="136"/>
      <c r="AI166" s="136"/>
      <c r="AJ166" s="136"/>
      <c r="AK166" s="136"/>
      <c r="AL166" s="136"/>
      <c r="AM166" s="136"/>
      <c r="AN166" s="138">
        <f>SUM(AG166,AT166)</f>
        <v>0</v>
      </c>
      <c r="AO166" s="136"/>
      <c r="AP166" s="136"/>
      <c r="AQ166" s="139" t="s">
        <v>91</v>
      </c>
      <c r="AR166" s="75"/>
      <c r="AS166" s="140">
        <v>0</v>
      </c>
      <c r="AT166" s="141">
        <f>ROUND(SUM(AV166:AW166),2)</f>
        <v>0</v>
      </c>
      <c r="AU166" s="142">
        <f>'05643 - Priepust č.43 v k...'!P133</f>
        <v>0</v>
      </c>
      <c r="AV166" s="141">
        <f>'05643 - Priepust č.43 v k...'!J37</f>
        <v>0</v>
      </c>
      <c r="AW166" s="141">
        <f>'05643 - Priepust č.43 v k...'!J38</f>
        <v>0</v>
      </c>
      <c r="AX166" s="141">
        <f>'05643 - Priepust č.43 v k...'!J39</f>
        <v>0</v>
      </c>
      <c r="AY166" s="141">
        <f>'05643 - Priepust č.43 v k...'!J40</f>
        <v>0</v>
      </c>
      <c r="AZ166" s="141">
        <f>'05643 - Priepust č.43 v k...'!F37</f>
        <v>0</v>
      </c>
      <c r="BA166" s="141">
        <f>'05643 - Priepust č.43 v k...'!F38</f>
        <v>0</v>
      </c>
      <c r="BB166" s="141">
        <f>'05643 - Priepust č.43 v k...'!F39</f>
        <v>0</v>
      </c>
      <c r="BC166" s="141">
        <f>'05643 - Priepust č.43 v k...'!F40</f>
        <v>0</v>
      </c>
      <c r="BD166" s="143">
        <f>'05643 - Priepust č.43 v k...'!F41</f>
        <v>0</v>
      </c>
      <c r="BE166" s="4"/>
      <c r="BT166" s="144" t="s">
        <v>102</v>
      </c>
      <c r="BV166" s="144" t="s">
        <v>78</v>
      </c>
      <c r="BW166" s="144" t="s">
        <v>297</v>
      </c>
      <c r="BX166" s="144" t="s">
        <v>285</v>
      </c>
      <c r="CL166" s="144" t="s">
        <v>1</v>
      </c>
    </row>
    <row r="167" s="4" customFormat="1" ht="16.30189" customHeight="1">
      <c r="A167" s="122" t="s">
        <v>80</v>
      </c>
      <c r="B167" s="73"/>
      <c r="C167" s="136"/>
      <c r="D167" s="136"/>
      <c r="E167" s="136"/>
      <c r="F167" s="137" t="s">
        <v>298</v>
      </c>
      <c r="G167" s="137"/>
      <c r="H167" s="137"/>
      <c r="I167" s="137"/>
      <c r="J167" s="137"/>
      <c r="K167" s="136"/>
      <c r="L167" s="137" t="s">
        <v>299</v>
      </c>
      <c r="M167" s="137"/>
      <c r="N167" s="137"/>
      <c r="O167" s="137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7"/>
      <c r="AB167" s="137"/>
      <c r="AC167" s="137"/>
      <c r="AD167" s="137"/>
      <c r="AE167" s="137"/>
      <c r="AF167" s="137"/>
      <c r="AG167" s="138">
        <f>'05644 - Priepust č.44 v k...'!J34</f>
        <v>0</v>
      </c>
      <c r="AH167" s="136"/>
      <c r="AI167" s="136"/>
      <c r="AJ167" s="136"/>
      <c r="AK167" s="136"/>
      <c r="AL167" s="136"/>
      <c r="AM167" s="136"/>
      <c r="AN167" s="138">
        <f>SUM(AG167,AT167)</f>
        <v>0</v>
      </c>
      <c r="AO167" s="136"/>
      <c r="AP167" s="136"/>
      <c r="AQ167" s="139" t="s">
        <v>91</v>
      </c>
      <c r="AR167" s="75"/>
      <c r="AS167" s="140">
        <v>0</v>
      </c>
      <c r="AT167" s="141">
        <f>ROUND(SUM(AV167:AW167),2)</f>
        <v>0</v>
      </c>
      <c r="AU167" s="142">
        <f>'05644 - Priepust č.44 v k...'!P133</f>
        <v>0</v>
      </c>
      <c r="AV167" s="141">
        <f>'05644 - Priepust č.44 v k...'!J37</f>
        <v>0</v>
      </c>
      <c r="AW167" s="141">
        <f>'05644 - Priepust č.44 v k...'!J38</f>
        <v>0</v>
      </c>
      <c r="AX167" s="141">
        <f>'05644 - Priepust č.44 v k...'!J39</f>
        <v>0</v>
      </c>
      <c r="AY167" s="141">
        <f>'05644 - Priepust č.44 v k...'!J40</f>
        <v>0</v>
      </c>
      <c r="AZ167" s="141">
        <f>'05644 - Priepust č.44 v k...'!F37</f>
        <v>0</v>
      </c>
      <c r="BA167" s="141">
        <f>'05644 - Priepust č.44 v k...'!F38</f>
        <v>0</v>
      </c>
      <c r="BB167" s="141">
        <f>'05644 - Priepust č.44 v k...'!F39</f>
        <v>0</v>
      </c>
      <c r="BC167" s="141">
        <f>'05644 - Priepust č.44 v k...'!F40</f>
        <v>0</v>
      </c>
      <c r="BD167" s="143">
        <f>'05644 - Priepust č.44 v k...'!F41</f>
        <v>0</v>
      </c>
      <c r="BE167" s="4"/>
      <c r="BT167" s="144" t="s">
        <v>102</v>
      </c>
      <c r="BV167" s="144" t="s">
        <v>78</v>
      </c>
      <c r="BW167" s="144" t="s">
        <v>300</v>
      </c>
      <c r="BX167" s="144" t="s">
        <v>285</v>
      </c>
      <c r="CL167" s="144" t="s">
        <v>1</v>
      </c>
    </row>
    <row r="168" s="4" customFormat="1" ht="16.30189" customHeight="1">
      <c r="A168" s="122" t="s">
        <v>80</v>
      </c>
      <c r="B168" s="73"/>
      <c r="C168" s="136"/>
      <c r="D168" s="136"/>
      <c r="E168" s="136"/>
      <c r="F168" s="137" t="s">
        <v>301</v>
      </c>
      <c r="G168" s="137"/>
      <c r="H168" s="137"/>
      <c r="I168" s="137"/>
      <c r="J168" s="137"/>
      <c r="K168" s="136"/>
      <c r="L168" s="137" t="s">
        <v>302</v>
      </c>
      <c r="M168" s="137"/>
      <c r="N168" s="137"/>
      <c r="O168" s="137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7"/>
      <c r="AB168" s="137"/>
      <c r="AC168" s="137"/>
      <c r="AD168" s="137"/>
      <c r="AE168" s="137"/>
      <c r="AF168" s="137"/>
      <c r="AG168" s="138">
        <f>'05645 - Priepust č.45 v k...'!J34</f>
        <v>0</v>
      </c>
      <c r="AH168" s="136"/>
      <c r="AI168" s="136"/>
      <c r="AJ168" s="136"/>
      <c r="AK168" s="136"/>
      <c r="AL168" s="136"/>
      <c r="AM168" s="136"/>
      <c r="AN168" s="138">
        <f>SUM(AG168,AT168)</f>
        <v>0</v>
      </c>
      <c r="AO168" s="136"/>
      <c r="AP168" s="136"/>
      <c r="AQ168" s="139" t="s">
        <v>91</v>
      </c>
      <c r="AR168" s="75"/>
      <c r="AS168" s="140">
        <v>0</v>
      </c>
      <c r="AT168" s="141">
        <f>ROUND(SUM(AV168:AW168),2)</f>
        <v>0</v>
      </c>
      <c r="AU168" s="142">
        <f>'05645 - Priepust č.45 v k...'!P131</f>
        <v>0</v>
      </c>
      <c r="AV168" s="141">
        <f>'05645 - Priepust č.45 v k...'!J37</f>
        <v>0</v>
      </c>
      <c r="AW168" s="141">
        <f>'05645 - Priepust č.45 v k...'!J38</f>
        <v>0</v>
      </c>
      <c r="AX168" s="141">
        <f>'05645 - Priepust č.45 v k...'!J39</f>
        <v>0</v>
      </c>
      <c r="AY168" s="141">
        <f>'05645 - Priepust č.45 v k...'!J40</f>
        <v>0</v>
      </c>
      <c r="AZ168" s="141">
        <f>'05645 - Priepust č.45 v k...'!F37</f>
        <v>0</v>
      </c>
      <c r="BA168" s="141">
        <f>'05645 - Priepust č.45 v k...'!F38</f>
        <v>0</v>
      </c>
      <c r="BB168" s="141">
        <f>'05645 - Priepust č.45 v k...'!F39</f>
        <v>0</v>
      </c>
      <c r="BC168" s="141">
        <f>'05645 - Priepust č.45 v k...'!F40</f>
        <v>0</v>
      </c>
      <c r="BD168" s="143">
        <f>'05645 - Priepust č.45 v k...'!F41</f>
        <v>0</v>
      </c>
      <c r="BE168" s="4"/>
      <c r="BT168" s="144" t="s">
        <v>102</v>
      </c>
      <c r="BV168" s="144" t="s">
        <v>78</v>
      </c>
      <c r="BW168" s="144" t="s">
        <v>303</v>
      </c>
      <c r="BX168" s="144" t="s">
        <v>285</v>
      </c>
      <c r="CL168" s="144" t="s">
        <v>1</v>
      </c>
    </row>
    <row r="169" s="4" customFormat="1" ht="16.30189" customHeight="1">
      <c r="A169" s="122" t="s">
        <v>80</v>
      </c>
      <c r="B169" s="73"/>
      <c r="C169" s="136"/>
      <c r="D169" s="136"/>
      <c r="E169" s="136"/>
      <c r="F169" s="137" t="s">
        <v>304</v>
      </c>
      <c r="G169" s="137"/>
      <c r="H169" s="137"/>
      <c r="I169" s="137"/>
      <c r="J169" s="137"/>
      <c r="K169" s="136"/>
      <c r="L169" s="137" t="s">
        <v>305</v>
      </c>
      <c r="M169" s="137"/>
      <c r="N169" s="137"/>
      <c r="O169" s="137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7"/>
      <c r="AB169" s="137"/>
      <c r="AC169" s="137"/>
      <c r="AD169" s="137"/>
      <c r="AE169" s="137"/>
      <c r="AF169" s="137"/>
      <c r="AG169" s="138">
        <f>'05646 - Priepust č.46 v k...'!J34</f>
        <v>0</v>
      </c>
      <c r="AH169" s="136"/>
      <c r="AI169" s="136"/>
      <c r="AJ169" s="136"/>
      <c r="AK169" s="136"/>
      <c r="AL169" s="136"/>
      <c r="AM169" s="136"/>
      <c r="AN169" s="138">
        <f>SUM(AG169,AT169)</f>
        <v>0</v>
      </c>
      <c r="AO169" s="136"/>
      <c r="AP169" s="136"/>
      <c r="AQ169" s="139" t="s">
        <v>91</v>
      </c>
      <c r="AR169" s="75"/>
      <c r="AS169" s="140">
        <v>0</v>
      </c>
      <c r="AT169" s="141">
        <f>ROUND(SUM(AV169:AW169),2)</f>
        <v>0</v>
      </c>
      <c r="AU169" s="142">
        <f>'05646 - Priepust č.46 v k...'!P134</f>
        <v>0</v>
      </c>
      <c r="AV169" s="141">
        <f>'05646 - Priepust č.46 v k...'!J37</f>
        <v>0</v>
      </c>
      <c r="AW169" s="141">
        <f>'05646 - Priepust č.46 v k...'!J38</f>
        <v>0</v>
      </c>
      <c r="AX169" s="141">
        <f>'05646 - Priepust č.46 v k...'!J39</f>
        <v>0</v>
      </c>
      <c r="AY169" s="141">
        <f>'05646 - Priepust č.46 v k...'!J40</f>
        <v>0</v>
      </c>
      <c r="AZ169" s="141">
        <f>'05646 - Priepust č.46 v k...'!F37</f>
        <v>0</v>
      </c>
      <c r="BA169" s="141">
        <f>'05646 - Priepust č.46 v k...'!F38</f>
        <v>0</v>
      </c>
      <c r="BB169" s="141">
        <f>'05646 - Priepust č.46 v k...'!F39</f>
        <v>0</v>
      </c>
      <c r="BC169" s="141">
        <f>'05646 - Priepust č.46 v k...'!F40</f>
        <v>0</v>
      </c>
      <c r="BD169" s="143">
        <f>'05646 - Priepust č.46 v k...'!F41</f>
        <v>0</v>
      </c>
      <c r="BE169" s="4"/>
      <c r="BT169" s="144" t="s">
        <v>102</v>
      </c>
      <c r="BV169" s="144" t="s">
        <v>78</v>
      </c>
      <c r="BW169" s="144" t="s">
        <v>306</v>
      </c>
      <c r="BX169" s="144" t="s">
        <v>285</v>
      </c>
      <c r="CL169" s="144" t="s">
        <v>1</v>
      </c>
    </row>
    <row r="170" s="4" customFormat="1" ht="16.30189" customHeight="1">
      <c r="A170" s="122" t="s">
        <v>80</v>
      </c>
      <c r="B170" s="73"/>
      <c r="C170" s="136"/>
      <c r="D170" s="136"/>
      <c r="E170" s="136"/>
      <c r="F170" s="137" t="s">
        <v>307</v>
      </c>
      <c r="G170" s="137"/>
      <c r="H170" s="137"/>
      <c r="I170" s="137"/>
      <c r="J170" s="137"/>
      <c r="K170" s="136"/>
      <c r="L170" s="137" t="s">
        <v>308</v>
      </c>
      <c r="M170" s="137"/>
      <c r="N170" s="137"/>
      <c r="O170" s="137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7"/>
      <c r="AB170" s="137"/>
      <c r="AC170" s="137"/>
      <c r="AD170" s="137"/>
      <c r="AE170" s="137"/>
      <c r="AF170" s="137"/>
      <c r="AG170" s="138">
        <f>'05647 - Priepust č.47 v k...'!J34</f>
        <v>0</v>
      </c>
      <c r="AH170" s="136"/>
      <c r="AI170" s="136"/>
      <c r="AJ170" s="136"/>
      <c r="AK170" s="136"/>
      <c r="AL170" s="136"/>
      <c r="AM170" s="136"/>
      <c r="AN170" s="138">
        <f>SUM(AG170,AT170)</f>
        <v>0</v>
      </c>
      <c r="AO170" s="136"/>
      <c r="AP170" s="136"/>
      <c r="AQ170" s="139" t="s">
        <v>91</v>
      </c>
      <c r="AR170" s="75"/>
      <c r="AS170" s="140">
        <v>0</v>
      </c>
      <c r="AT170" s="141">
        <f>ROUND(SUM(AV170:AW170),2)</f>
        <v>0</v>
      </c>
      <c r="AU170" s="142">
        <f>'05647 - Priepust č.47 v k...'!P131</f>
        <v>0</v>
      </c>
      <c r="AV170" s="141">
        <f>'05647 - Priepust č.47 v k...'!J37</f>
        <v>0</v>
      </c>
      <c r="AW170" s="141">
        <f>'05647 - Priepust č.47 v k...'!J38</f>
        <v>0</v>
      </c>
      <c r="AX170" s="141">
        <f>'05647 - Priepust č.47 v k...'!J39</f>
        <v>0</v>
      </c>
      <c r="AY170" s="141">
        <f>'05647 - Priepust č.47 v k...'!J40</f>
        <v>0</v>
      </c>
      <c r="AZ170" s="141">
        <f>'05647 - Priepust č.47 v k...'!F37</f>
        <v>0</v>
      </c>
      <c r="BA170" s="141">
        <f>'05647 - Priepust č.47 v k...'!F38</f>
        <v>0</v>
      </c>
      <c r="BB170" s="141">
        <f>'05647 - Priepust č.47 v k...'!F39</f>
        <v>0</v>
      </c>
      <c r="BC170" s="141">
        <f>'05647 - Priepust č.47 v k...'!F40</f>
        <v>0</v>
      </c>
      <c r="BD170" s="143">
        <f>'05647 - Priepust č.47 v k...'!F41</f>
        <v>0</v>
      </c>
      <c r="BE170" s="4"/>
      <c r="BT170" s="144" t="s">
        <v>102</v>
      </c>
      <c r="BV170" s="144" t="s">
        <v>78</v>
      </c>
      <c r="BW170" s="144" t="s">
        <v>309</v>
      </c>
      <c r="BX170" s="144" t="s">
        <v>285</v>
      </c>
      <c r="CL170" s="144" t="s">
        <v>1</v>
      </c>
    </row>
    <row r="171" s="4" customFormat="1" ht="16.30189" customHeight="1">
      <c r="A171" s="122" t="s">
        <v>80</v>
      </c>
      <c r="B171" s="73"/>
      <c r="C171" s="136"/>
      <c r="D171" s="136"/>
      <c r="E171" s="136"/>
      <c r="F171" s="137" t="s">
        <v>310</v>
      </c>
      <c r="G171" s="137"/>
      <c r="H171" s="137"/>
      <c r="I171" s="137"/>
      <c r="J171" s="137"/>
      <c r="K171" s="136"/>
      <c r="L171" s="137" t="s">
        <v>311</v>
      </c>
      <c r="M171" s="137"/>
      <c r="N171" s="137"/>
      <c r="O171" s="137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7"/>
      <c r="AB171" s="137"/>
      <c r="AC171" s="137"/>
      <c r="AD171" s="137"/>
      <c r="AE171" s="137"/>
      <c r="AF171" s="137"/>
      <c r="AG171" s="138">
        <f>'05648 - Priepust č.48 v k...'!J34</f>
        <v>0</v>
      </c>
      <c r="AH171" s="136"/>
      <c r="AI171" s="136"/>
      <c r="AJ171" s="136"/>
      <c r="AK171" s="136"/>
      <c r="AL171" s="136"/>
      <c r="AM171" s="136"/>
      <c r="AN171" s="138">
        <f>SUM(AG171,AT171)</f>
        <v>0</v>
      </c>
      <c r="AO171" s="136"/>
      <c r="AP171" s="136"/>
      <c r="AQ171" s="139" t="s">
        <v>91</v>
      </c>
      <c r="AR171" s="75"/>
      <c r="AS171" s="140">
        <v>0</v>
      </c>
      <c r="AT171" s="141">
        <f>ROUND(SUM(AV171:AW171),2)</f>
        <v>0</v>
      </c>
      <c r="AU171" s="142">
        <f>'05648 - Priepust č.48 v k...'!P131</f>
        <v>0</v>
      </c>
      <c r="AV171" s="141">
        <f>'05648 - Priepust č.48 v k...'!J37</f>
        <v>0</v>
      </c>
      <c r="AW171" s="141">
        <f>'05648 - Priepust č.48 v k...'!J38</f>
        <v>0</v>
      </c>
      <c r="AX171" s="141">
        <f>'05648 - Priepust č.48 v k...'!J39</f>
        <v>0</v>
      </c>
      <c r="AY171" s="141">
        <f>'05648 - Priepust č.48 v k...'!J40</f>
        <v>0</v>
      </c>
      <c r="AZ171" s="141">
        <f>'05648 - Priepust č.48 v k...'!F37</f>
        <v>0</v>
      </c>
      <c r="BA171" s="141">
        <f>'05648 - Priepust č.48 v k...'!F38</f>
        <v>0</v>
      </c>
      <c r="BB171" s="141">
        <f>'05648 - Priepust č.48 v k...'!F39</f>
        <v>0</v>
      </c>
      <c r="BC171" s="141">
        <f>'05648 - Priepust č.48 v k...'!F40</f>
        <v>0</v>
      </c>
      <c r="BD171" s="143">
        <f>'05648 - Priepust č.48 v k...'!F41</f>
        <v>0</v>
      </c>
      <c r="BE171" s="4"/>
      <c r="BT171" s="144" t="s">
        <v>102</v>
      </c>
      <c r="BV171" s="144" t="s">
        <v>78</v>
      </c>
      <c r="BW171" s="144" t="s">
        <v>312</v>
      </c>
      <c r="BX171" s="144" t="s">
        <v>285</v>
      </c>
      <c r="CL171" s="144" t="s">
        <v>1</v>
      </c>
    </row>
    <row r="172" s="4" customFormat="1" ht="16.30189" customHeight="1">
      <c r="A172" s="122" t="s">
        <v>80</v>
      </c>
      <c r="B172" s="73"/>
      <c r="C172" s="136"/>
      <c r="D172" s="136"/>
      <c r="E172" s="136"/>
      <c r="F172" s="137" t="s">
        <v>313</v>
      </c>
      <c r="G172" s="137"/>
      <c r="H172" s="137"/>
      <c r="I172" s="137"/>
      <c r="J172" s="137"/>
      <c r="K172" s="136"/>
      <c r="L172" s="137" t="s">
        <v>314</v>
      </c>
      <c r="M172" s="137"/>
      <c r="N172" s="137"/>
      <c r="O172" s="137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7"/>
      <c r="AB172" s="137"/>
      <c r="AC172" s="137"/>
      <c r="AD172" s="137"/>
      <c r="AE172" s="137"/>
      <c r="AF172" s="137"/>
      <c r="AG172" s="138">
        <f>'05649 - Priepust č.49 v k...'!J34</f>
        <v>0</v>
      </c>
      <c r="AH172" s="136"/>
      <c r="AI172" s="136"/>
      <c r="AJ172" s="136"/>
      <c r="AK172" s="136"/>
      <c r="AL172" s="136"/>
      <c r="AM172" s="136"/>
      <c r="AN172" s="138">
        <f>SUM(AG172,AT172)</f>
        <v>0</v>
      </c>
      <c r="AO172" s="136"/>
      <c r="AP172" s="136"/>
      <c r="AQ172" s="139" t="s">
        <v>91</v>
      </c>
      <c r="AR172" s="75"/>
      <c r="AS172" s="140">
        <v>0</v>
      </c>
      <c r="AT172" s="141">
        <f>ROUND(SUM(AV172:AW172),2)</f>
        <v>0</v>
      </c>
      <c r="AU172" s="142">
        <f>'05649 - Priepust č.49 v k...'!P133</f>
        <v>0</v>
      </c>
      <c r="AV172" s="141">
        <f>'05649 - Priepust č.49 v k...'!J37</f>
        <v>0</v>
      </c>
      <c r="AW172" s="141">
        <f>'05649 - Priepust č.49 v k...'!J38</f>
        <v>0</v>
      </c>
      <c r="AX172" s="141">
        <f>'05649 - Priepust č.49 v k...'!J39</f>
        <v>0</v>
      </c>
      <c r="AY172" s="141">
        <f>'05649 - Priepust č.49 v k...'!J40</f>
        <v>0</v>
      </c>
      <c r="AZ172" s="141">
        <f>'05649 - Priepust č.49 v k...'!F37</f>
        <v>0</v>
      </c>
      <c r="BA172" s="141">
        <f>'05649 - Priepust č.49 v k...'!F38</f>
        <v>0</v>
      </c>
      <c r="BB172" s="141">
        <f>'05649 - Priepust č.49 v k...'!F39</f>
        <v>0</v>
      </c>
      <c r="BC172" s="141">
        <f>'05649 - Priepust č.49 v k...'!F40</f>
        <v>0</v>
      </c>
      <c r="BD172" s="143">
        <f>'05649 - Priepust č.49 v k...'!F41</f>
        <v>0</v>
      </c>
      <c r="BE172" s="4"/>
      <c r="BT172" s="144" t="s">
        <v>102</v>
      </c>
      <c r="BV172" s="144" t="s">
        <v>78</v>
      </c>
      <c r="BW172" s="144" t="s">
        <v>315</v>
      </c>
      <c r="BX172" s="144" t="s">
        <v>285</v>
      </c>
      <c r="CL172" s="144" t="s">
        <v>1</v>
      </c>
    </row>
    <row r="173" s="4" customFormat="1" ht="16.30189" customHeight="1">
      <c r="A173" s="122" t="s">
        <v>80</v>
      </c>
      <c r="B173" s="73"/>
      <c r="C173" s="136"/>
      <c r="D173" s="136"/>
      <c r="E173" s="136"/>
      <c r="F173" s="137" t="s">
        <v>316</v>
      </c>
      <c r="G173" s="137"/>
      <c r="H173" s="137"/>
      <c r="I173" s="137"/>
      <c r="J173" s="137"/>
      <c r="K173" s="136"/>
      <c r="L173" s="137" t="s">
        <v>317</v>
      </c>
      <c r="M173" s="137"/>
      <c r="N173" s="137"/>
      <c r="O173" s="137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7"/>
      <c r="AB173" s="137"/>
      <c r="AC173" s="137"/>
      <c r="AD173" s="137"/>
      <c r="AE173" s="137"/>
      <c r="AF173" s="137"/>
      <c r="AG173" s="138">
        <f>'05650 - Priepust č.50 v k...'!J34</f>
        <v>0</v>
      </c>
      <c r="AH173" s="136"/>
      <c r="AI173" s="136"/>
      <c r="AJ173" s="136"/>
      <c r="AK173" s="136"/>
      <c r="AL173" s="136"/>
      <c r="AM173" s="136"/>
      <c r="AN173" s="138">
        <f>SUM(AG173,AT173)</f>
        <v>0</v>
      </c>
      <c r="AO173" s="136"/>
      <c r="AP173" s="136"/>
      <c r="AQ173" s="139" t="s">
        <v>91</v>
      </c>
      <c r="AR173" s="75"/>
      <c r="AS173" s="140">
        <v>0</v>
      </c>
      <c r="AT173" s="141">
        <f>ROUND(SUM(AV173:AW173),2)</f>
        <v>0</v>
      </c>
      <c r="AU173" s="142">
        <f>'05650 - Priepust č.50 v k...'!P134</f>
        <v>0</v>
      </c>
      <c r="AV173" s="141">
        <f>'05650 - Priepust č.50 v k...'!J37</f>
        <v>0</v>
      </c>
      <c r="AW173" s="141">
        <f>'05650 - Priepust č.50 v k...'!J38</f>
        <v>0</v>
      </c>
      <c r="AX173" s="141">
        <f>'05650 - Priepust č.50 v k...'!J39</f>
        <v>0</v>
      </c>
      <c r="AY173" s="141">
        <f>'05650 - Priepust č.50 v k...'!J40</f>
        <v>0</v>
      </c>
      <c r="AZ173" s="141">
        <f>'05650 - Priepust č.50 v k...'!F37</f>
        <v>0</v>
      </c>
      <c r="BA173" s="141">
        <f>'05650 - Priepust č.50 v k...'!F38</f>
        <v>0</v>
      </c>
      <c r="BB173" s="141">
        <f>'05650 - Priepust č.50 v k...'!F39</f>
        <v>0</v>
      </c>
      <c r="BC173" s="141">
        <f>'05650 - Priepust č.50 v k...'!F40</f>
        <v>0</v>
      </c>
      <c r="BD173" s="143">
        <f>'05650 - Priepust č.50 v k...'!F41</f>
        <v>0</v>
      </c>
      <c r="BE173" s="4"/>
      <c r="BT173" s="144" t="s">
        <v>102</v>
      </c>
      <c r="BV173" s="144" t="s">
        <v>78</v>
      </c>
      <c r="BW173" s="144" t="s">
        <v>318</v>
      </c>
      <c r="BX173" s="144" t="s">
        <v>285</v>
      </c>
      <c r="CL173" s="144" t="s">
        <v>1</v>
      </c>
    </row>
    <row r="174" s="4" customFormat="1" ht="16.30189" customHeight="1">
      <c r="A174" s="122" t="s">
        <v>80</v>
      </c>
      <c r="B174" s="73"/>
      <c r="C174" s="136"/>
      <c r="D174" s="136"/>
      <c r="E174" s="136"/>
      <c r="F174" s="137" t="s">
        <v>319</v>
      </c>
      <c r="G174" s="137"/>
      <c r="H174" s="137"/>
      <c r="I174" s="137"/>
      <c r="J174" s="137"/>
      <c r="K174" s="136"/>
      <c r="L174" s="137" t="s">
        <v>320</v>
      </c>
      <c r="M174" s="137"/>
      <c r="N174" s="137"/>
      <c r="O174" s="137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7"/>
      <c r="AB174" s="137"/>
      <c r="AC174" s="137"/>
      <c r="AD174" s="137"/>
      <c r="AE174" s="137"/>
      <c r="AF174" s="137"/>
      <c r="AG174" s="138">
        <f>'05651 - Priepust č.51 v k...'!J34</f>
        <v>0</v>
      </c>
      <c r="AH174" s="136"/>
      <c r="AI174" s="136"/>
      <c r="AJ174" s="136"/>
      <c r="AK174" s="136"/>
      <c r="AL174" s="136"/>
      <c r="AM174" s="136"/>
      <c r="AN174" s="138">
        <f>SUM(AG174,AT174)</f>
        <v>0</v>
      </c>
      <c r="AO174" s="136"/>
      <c r="AP174" s="136"/>
      <c r="AQ174" s="139" t="s">
        <v>91</v>
      </c>
      <c r="AR174" s="75"/>
      <c r="AS174" s="140">
        <v>0</v>
      </c>
      <c r="AT174" s="141">
        <f>ROUND(SUM(AV174:AW174),2)</f>
        <v>0</v>
      </c>
      <c r="AU174" s="142">
        <f>'05651 - Priepust č.51 v k...'!P134</f>
        <v>0</v>
      </c>
      <c r="AV174" s="141">
        <f>'05651 - Priepust č.51 v k...'!J37</f>
        <v>0</v>
      </c>
      <c r="AW174" s="141">
        <f>'05651 - Priepust č.51 v k...'!J38</f>
        <v>0</v>
      </c>
      <c r="AX174" s="141">
        <f>'05651 - Priepust č.51 v k...'!J39</f>
        <v>0</v>
      </c>
      <c r="AY174" s="141">
        <f>'05651 - Priepust č.51 v k...'!J40</f>
        <v>0</v>
      </c>
      <c r="AZ174" s="141">
        <f>'05651 - Priepust č.51 v k...'!F37</f>
        <v>0</v>
      </c>
      <c r="BA174" s="141">
        <f>'05651 - Priepust č.51 v k...'!F38</f>
        <v>0</v>
      </c>
      <c r="BB174" s="141">
        <f>'05651 - Priepust č.51 v k...'!F39</f>
        <v>0</v>
      </c>
      <c r="BC174" s="141">
        <f>'05651 - Priepust č.51 v k...'!F40</f>
        <v>0</v>
      </c>
      <c r="BD174" s="143">
        <f>'05651 - Priepust č.51 v k...'!F41</f>
        <v>0</v>
      </c>
      <c r="BE174" s="4"/>
      <c r="BT174" s="144" t="s">
        <v>102</v>
      </c>
      <c r="BV174" s="144" t="s">
        <v>78</v>
      </c>
      <c r="BW174" s="144" t="s">
        <v>321</v>
      </c>
      <c r="BX174" s="144" t="s">
        <v>285</v>
      </c>
      <c r="CL174" s="144" t="s">
        <v>1</v>
      </c>
    </row>
    <row r="175" s="7" customFormat="1" ht="16.30189" customHeight="1">
      <c r="A175" s="122" t="s">
        <v>80</v>
      </c>
      <c r="B175" s="123"/>
      <c r="C175" s="124"/>
      <c r="D175" s="125" t="s">
        <v>322</v>
      </c>
      <c r="E175" s="125"/>
      <c r="F175" s="125"/>
      <c r="G175" s="125"/>
      <c r="H175" s="125"/>
      <c r="I175" s="126"/>
      <c r="J175" s="125" t="s">
        <v>323</v>
      </c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7">
        <f>'105-10 - 105-10 Nástupišt...'!J30</f>
        <v>0</v>
      </c>
      <c r="AH175" s="126"/>
      <c r="AI175" s="126"/>
      <c r="AJ175" s="126"/>
      <c r="AK175" s="126"/>
      <c r="AL175" s="126"/>
      <c r="AM175" s="126"/>
      <c r="AN175" s="127">
        <f>SUM(AG175,AT175)</f>
        <v>0</v>
      </c>
      <c r="AO175" s="126"/>
      <c r="AP175" s="126"/>
      <c r="AQ175" s="128" t="s">
        <v>83</v>
      </c>
      <c r="AR175" s="129"/>
      <c r="AS175" s="130">
        <v>0</v>
      </c>
      <c r="AT175" s="131">
        <f>ROUND(SUM(AV175:AW175),2)</f>
        <v>0</v>
      </c>
      <c r="AU175" s="132">
        <f>'105-10 - 105-10 Nástupišt...'!P124</f>
        <v>0</v>
      </c>
      <c r="AV175" s="131">
        <f>'105-10 - 105-10 Nástupišt...'!J33</f>
        <v>0</v>
      </c>
      <c r="AW175" s="131">
        <f>'105-10 - 105-10 Nástupišt...'!J34</f>
        <v>0</v>
      </c>
      <c r="AX175" s="131">
        <f>'105-10 - 105-10 Nástupišt...'!J35</f>
        <v>0</v>
      </c>
      <c r="AY175" s="131">
        <f>'105-10 - 105-10 Nástupišt...'!J36</f>
        <v>0</v>
      </c>
      <c r="AZ175" s="131">
        <f>'105-10 - 105-10 Nástupišt...'!F33</f>
        <v>0</v>
      </c>
      <c r="BA175" s="131">
        <f>'105-10 - 105-10 Nástupišt...'!F34</f>
        <v>0</v>
      </c>
      <c r="BB175" s="131">
        <f>'105-10 - 105-10 Nástupišt...'!F35</f>
        <v>0</v>
      </c>
      <c r="BC175" s="131">
        <f>'105-10 - 105-10 Nástupišt...'!F36</f>
        <v>0</v>
      </c>
      <c r="BD175" s="133">
        <f>'105-10 - 105-10 Nástupišt...'!F37</f>
        <v>0</v>
      </c>
      <c r="BE175" s="7"/>
      <c r="BT175" s="134" t="s">
        <v>84</v>
      </c>
      <c r="BV175" s="134" t="s">
        <v>78</v>
      </c>
      <c r="BW175" s="134" t="s">
        <v>324</v>
      </c>
      <c r="BX175" s="134" t="s">
        <v>5</v>
      </c>
      <c r="CL175" s="134" t="s">
        <v>1</v>
      </c>
      <c r="CM175" s="134" t="s">
        <v>76</v>
      </c>
    </row>
    <row r="176" s="7" customFormat="1" ht="16.30189" customHeight="1">
      <c r="A176" s="122" t="s">
        <v>80</v>
      </c>
      <c r="B176" s="123"/>
      <c r="C176" s="124"/>
      <c r="D176" s="125" t="s">
        <v>325</v>
      </c>
      <c r="E176" s="125"/>
      <c r="F176" s="125"/>
      <c r="G176" s="125"/>
      <c r="H176" s="125"/>
      <c r="I176" s="126"/>
      <c r="J176" s="125" t="s">
        <v>326</v>
      </c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7">
        <f>'105-11 - 105-11  Nástupiš...'!J30</f>
        <v>0</v>
      </c>
      <c r="AH176" s="126"/>
      <c r="AI176" s="126"/>
      <c r="AJ176" s="126"/>
      <c r="AK176" s="126"/>
      <c r="AL176" s="126"/>
      <c r="AM176" s="126"/>
      <c r="AN176" s="127">
        <f>SUM(AG176,AT176)</f>
        <v>0</v>
      </c>
      <c r="AO176" s="126"/>
      <c r="AP176" s="126"/>
      <c r="AQ176" s="128" t="s">
        <v>83</v>
      </c>
      <c r="AR176" s="129"/>
      <c r="AS176" s="130">
        <v>0</v>
      </c>
      <c r="AT176" s="131">
        <f>ROUND(SUM(AV176:AW176),2)</f>
        <v>0</v>
      </c>
      <c r="AU176" s="132">
        <f>'105-11 - 105-11  Nástupiš...'!P128</f>
        <v>0</v>
      </c>
      <c r="AV176" s="131">
        <f>'105-11 - 105-11  Nástupiš...'!J33</f>
        <v>0</v>
      </c>
      <c r="AW176" s="131">
        <f>'105-11 - 105-11  Nástupiš...'!J34</f>
        <v>0</v>
      </c>
      <c r="AX176" s="131">
        <f>'105-11 - 105-11  Nástupiš...'!J35</f>
        <v>0</v>
      </c>
      <c r="AY176" s="131">
        <f>'105-11 - 105-11  Nástupiš...'!J36</f>
        <v>0</v>
      </c>
      <c r="AZ176" s="131">
        <f>'105-11 - 105-11  Nástupiš...'!F33</f>
        <v>0</v>
      </c>
      <c r="BA176" s="131">
        <f>'105-11 - 105-11  Nástupiš...'!F34</f>
        <v>0</v>
      </c>
      <c r="BB176" s="131">
        <f>'105-11 - 105-11  Nástupiš...'!F35</f>
        <v>0</v>
      </c>
      <c r="BC176" s="131">
        <f>'105-11 - 105-11  Nástupiš...'!F36</f>
        <v>0</v>
      </c>
      <c r="BD176" s="133">
        <f>'105-11 - 105-11  Nástupiš...'!F37</f>
        <v>0</v>
      </c>
      <c r="BE176" s="7"/>
      <c r="BT176" s="134" t="s">
        <v>84</v>
      </c>
      <c r="BV176" s="134" t="s">
        <v>78</v>
      </c>
      <c r="BW176" s="134" t="s">
        <v>327</v>
      </c>
      <c r="BX176" s="134" t="s">
        <v>5</v>
      </c>
      <c r="CL176" s="134" t="s">
        <v>1</v>
      </c>
      <c r="CM176" s="134" t="s">
        <v>76</v>
      </c>
    </row>
    <row r="177" s="7" customFormat="1" ht="16.30189" customHeight="1">
      <c r="A177" s="122" t="s">
        <v>80</v>
      </c>
      <c r="B177" s="123"/>
      <c r="C177" s="124"/>
      <c r="D177" s="125" t="s">
        <v>328</v>
      </c>
      <c r="E177" s="125"/>
      <c r="F177" s="125"/>
      <c r="G177" s="125"/>
      <c r="H177" s="125"/>
      <c r="I177" s="126"/>
      <c r="J177" s="125" t="s">
        <v>329</v>
      </c>
      <c r="K177" s="125"/>
      <c r="L177" s="125"/>
      <c r="M177" s="125"/>
      <c r="N177" s="125"/>
      <c r="O177" s="125"/>
      <c r="P177" s="125"/>
      <c r="Q177" s="125"/>
      <c r="R177" s="125"/>
      <c r="S177" s="125"/>
      <c r="T177" s="125"/>
      <c r="U177" s="125"/>
      <c r="V177" s="125"/>
      <c r="W177" s="125"/>
      <c r="X177" s="125"/>
      <c r="Y177" s="125"/>
      <c r="Z177" s="125"/>
      <c r="AA177" s="125"/>
      <c r="AB177" s="125"/>
      <c r="AC177" s="125"/>
      <c r="AD177" s="125"/>
      <c r="AE177" s="125"/>
      <c r="AF177" s="125"/>
      <c r="AG177" s="127">
        <f>'105-12 - 105-12  Nástupiš...'!J30</f>
        <v>0</v>
      </c>
      <c r="AH177" s="126"/>
      <c r="AI177" s="126"/>
      <c r="AJ177" s="126"/>
      <c r="AK177" s="126"/>
      <c r="AL177" s="126"/>
      <c r="AM177" s="126"/>
      <c r="AN177" s="127">
        <f>SUM(AG177,AT177)</f>
        <v>0</v>
      </c>
      <c r="AO177" s="126"/>
      <c r="AP177" s="126"/>
      <c r="AQ177" s="128" t="s">
        <v>83</v>
      </c>
      <c r="AR177" s="129"/>
      <c r="AS177" s="130">
        <v>0</v>
      </c>
      <c r="AT177" s="131">
        <f>ROUND(SUM(AV177:AW177),2)</f>
        <v>0</v>
      </c>
      <c r="AU177" s="132">
        <f>'105-12 - 105-12  Nástupiš...'!P128</f>
        <v>0</v>
      </c>
      <c r="AV177" s="131">
        <f>'105-12 - 105-12  Nástupiš...'!J33</f>
        <v>0</v>
      </c>
      <c r="AW177" s="131">
        <f>'105-12 - 105-12  Nástupiš...'!J34</f>
        <v>0</v>
      </c>
      <c r="AX177" s="131">
        <f>'105-12 - 105-12  Nástupiš...'!J35</f>
        <v>0</v>
      </c>
      <c r="AY177" s="131">
        <f>'105-12 - 105-12  Nástupiš...'!J36</f>
        <v>0</v>
      </c>
      <c r="AZ177" s="131">
        <f>'105-12 - 105-12  Nástupiš...'!F33</f>
        <v>0</v>
      </c>
      <c r="BA177" s="131">
        <f>'105-12 - 105-12  Nástupiš...'!F34</f>
        <v>0</v>
      </c>
      <c r="BB177" s="131">
        <f>'105-12 - 105-12  Nástupiš...'!F35</f>
        <v>0</v>
      </c>
      <c r="BC177" s="131">
        <f>'105-12 - 105-12  Nástupiš...'!F36</f>
        <v>0</v>
      </c>
      <c r="BD177" s="133">
        <f>'105-12 - 105-12  Nástupiš...'!F37</f>
        <v>0</v>
      </c>
      <c r="BE177" s="7"/>
      <c r="BT177" s="134" t="s">
        <v>84</v>
      </c>
      <c r="BV177" s="134" t="s">
        <v>78</v>
      </c>
      <c r="BW177" s="134" t="s">
        <v>330</v>
      </c>
      <c r="BX177" s="134" t="s">
        <v>5</v>
      </c>
      <c r="CL177" s="134" t="s">
        <v>1</v>
      </c>
      <c r="CM177" s="134" t="s">
        <v>76</v>
      </c>
    </row>
    <row r="178" s="7" customFormat="1" ht="23.77359" customHeight="1">
      <c r="A178" s="122" t="s">
        <v>80</v>
      </c>
      <c r="B178" s="123"/>
      <c r="C178" s="124"/>
      <c r="D178" s="125" t="s">
        <v>331</v>
      </c>
      <c r="E178" s="125"/>
      <c r="F178" s="125"/>
      <c r="G178" s="125"/>
      <c r="H178" s="125"/>
      <c r="I178" s="126"/>
      <c r="J178" s="125" t="s">
        <v>332</v>
      </c>
      <c r="K178" s="125"/>
      <c r="L178" s="125"/>
      <c r="M178" s="125"/>
      <c r="N178" s="125"/>
      <c r="O178" s="125"/>
      <c r="P178" s="125"/>
      <c r="Q178" s="125"/>
      <c r="R178" s="125"/>
      <c r="S178" s="125"/>
      <c r="T178" s="125"/>
      <c r="U178" s="125"/>
      <c r="V178" s="125"/>
      <c r="W178" s="125"/>
      <c r="X178" s="125"/>
      <c r="Y178" s="125"/>
      <c r="Z178" s="125"/>
      <c r="AA178" s="125"/>
      <c r="AB178" s="125"/>
      <c r="AC178" s="125"/>
      <c r="AD178" s="125"/>
      <c r="AE178" s="125"/>
      <c r="AF178" s="125"/>
      <c r="AG178" s="127">
        <f>'105-20 - 105-20 Osvetleni...'!J30</f>
        <v>0</v>
      </c>
      <c r="AH178" s="126"/>
      <c r="AI178" s="126"/>
      <c r="AJ178" s="126"/>
      <c r="AK178" s="126"/>
      <c r="AL178" s="126"/>
      <c r="AM178" s="126"/>
      <c r="AN178" s="127">
        <f>SUM(AG178,AT178)</f>
        <v>0</v>
      </c>
      <c r="AO178" s="126"/>
      <c r="AP178" s="126"/>
      <c r="AQ178" s="128" t="s">
        <v>83</v>
      </c>
      <c r="AR178" s="129"/>
      <c r="AS178" s="130">
        <v>0</v>
      </c>
      <c r="AT178" s="131">
        <f>ROUND(SUM(AV178:AW178),2)</f>
        <v>0</v>
      </c>
      <c r="AU178" s="132">
        <f>'105-20 - 105-20 Osvetleni...'!P124</f>
        <v>0</v>
      </c>
      <c r="AV178" s="131">
        <f>'105-20 - 105-20 Osvetleni...'!J33</f>
        <v>0</v>
      </c>
      <c r="AW178" s="131">
        <f>'105-20 - 105-20 Osvetleni...'!J34</f>
        <v>0</v>
      </c>
      <c r="AX178" s="131">
        <f>'105-20 - 105-20 Osvetleni...'!J35</f>
        <v>0</v>
      </c>
      <c r="AY178" s="131">
        <f>'105-20 - 105-20 Osvetleni...'!J36</f>
        <v>0</v>
      </c>
      <c r="AZ178" s="131">
        <f>'105-20 - 105-20 Osvetleni...'!F33</f>
        <v>0</v>
      </c>
      <c r="BA178" s="131">
        <f>'105-20 - 105-20 Osvetleni...'!F34</f>
        <v>0</v>
      </c>
      <c r="BB178" s="131">
        <f>'105-20 - 105-20 Osvetleni...'!F35</f>
        <v>0</v>
      </c>
      <c r="BC178" s="131">
        <f>'105-20 - 105-20 Osvetleni...'!F36</f>
        <v>0</v>
      </c>
      <c r="BD178" s="133">
        <f>'105-20 - 105-20 Osvetleni...'!F37</f>
        <v>0</v>
      </c>
      <c r="BE178" s="7"/>
      <c r="BT178" s="134" t="s">
        <v>84</v>
      </c>
      <c r="BV178" s="134" t="s">
        <v>78</v>
      </c>
      <c r="BW178" s="134" t="s">
        <v>333</v>
      </c>
      <c r="BX178" s="134" t="s">
        <v>5</v>
      </c>
      <c r="CL178" s="134" t="s">
        <v>1</v>
      </c>
      <c r="CM178" s="134" t="s">
        <v>76</v>
      </c>
    </row>
    <row r="179" s="7" customFormat="1" ht="23.77359" customHeight="1">
      <c r="A179" s="122" t="s">
        <v>80</v>
      </c>
      <c r="B179" s="123"/>
      <c r="C179" s="124"/>
      <c r="D179" s="125" t="s">
        <v>334</v>
      </c>
      <c r="E179" s="125"/>
      <c r="F179" s="125"/>
      <c r="G179" s="125"/>
      <c r="H179" s="125"/>
      <c r="I179" s="126"/>
      <c r="J179" s="125" t="s">
        <v>335</v>
      </c>
      <c r="K179" s="125"/>
      <c r="L179" s="125"/>
      <c r="M179" s="125"/>
      <c r="N179" s="125"/>
      <c r="O179" s="125"/>
      <c r="P179" s="125"/>
      <c r="Q179" s="125"/>
      <c r="R179" s="125"/>
      <c r="S179" s="125"/>
      <c r="T179" s="125"/>
      <c r="U179" s="125"/>
      <c r="V179" s="125"/>
      <c r="W179" s="125"/>
      <c r="X179" s="125"/>
      <c r="Y179" s="125"/>
      <c r="Z179" s="125"/>
      <c r="AA179" s="125"/>
      <c r="AB179" s="125"/>
      <c r="AC179" s="125"/>
      <c r="AD179" s="125"/>
      <c r="AE179" s="125"/>
      <c r="AF179" s="125"/>
      <c r="AG179" s="127">
        <f>'105-21 - 105-21 Osvetleni...'!J30</f>
        <v>0</v>
      </c>
      <c r="AH179" s="126"/>
      <c r="AI179" s="126"/>
      <c r="AJ179" s="126"/>
      <c r="AK179" s="126"/>
      <c r="AL179" s="126"/>
      <c r="AM179" s="126"/>
      <c r="AN179" s="127">
        <f>SUM(AG179,AT179)</f>
        <v>0</v>
      </c>
      <c r="AO179" s="126"/>
      <c r="AP179" s="126"/>
      <c r="AQ179" s="128" t="s">
        <v>83</v>
      </c>
      <c r="AR179" s="129"/>
      <c r="AS179" s="130">
        <v>0</v>
      </c>
      <c r="AT179" s="131">
        <f>ROUND(SUM(AV179:AW179),2)</f>
        <v>0</v>
      </c>
      <c r="AU179" s="132">
        <f>'105-21 - 105-21 Osvetleni...'!P124</f>
        <v>0</v>
      </c>
      <c r="AV179" s="131">
        <f>'105-21 - 105-21 Osvetleni...'!J33</f>
        <v>0</v>
      </c>
      <c r="AW179" s="131">
        <f>'105-21 - 105-21 Osvetleni...'!J34</f>
        <v>0</v>
      </c>
      <c r="AX179" s="131">
        <f>'105-21 - 105-21 Osvetleni...'!J35</f>
        <v>0</v>
      </c>
      <c r="AY179" s="131">
        <f>'105-21 - 105-21 Osvetleni...'!J36</f>
        <v>0</v>
      </c>
      <c r="AZ179" s="131">
        <f>'105-21 - 105-21 Osvetleni...'!F33</f>
        <v>0</v>
      </c>
      <c r="BA179" s="131">
        <f>'105-21 - 105-21 Osvetleni...'!F34</f>
        <v>0</v>
      </c>
      <c r="BB179" s="131">
        <f>'105-21 - 105-21 Osvetleni...'!F35</f>
        <v>0</v>
      </c>
      <c r="BC179" s="131">
        <f>'105-21 - 105-21 Osvetleni...'!F36</f>
        <v>0</v>
      </c>
      <c r="BD179" s="133">
        <f>'105-21 - 105-21 Osvetleni...'!F37</f>
        <v>0</v>
      </c>
      <c r="BE179" s="7"/>
      <c r="BT179" s="134" t="s">
        <v>84</v>
      </c>
      <c r="BV179" s="134" t="s">
        <v>78</v>
      </c>
      <c r="BW179" s="134" t="s">
        <v>336</v>
      </c>
      <c r="BX179" s="134" t="s">
        <v>5</v>
      </c>
      <c r="CL179" s="134" t="s">
        <v>1</v>
      </c>
      <c r="CM179" s="134" t="s">
        <v>76</v>
      </c>
    </row>
    <row r="180" s="7" customFormat="1" ht="23.77359" customHeight="1">
      <c r="A180" s="122" t="s">
        <v>80</v>
      </c>
      <c r="B180" s="123"/>
      <c r="C180" s="124"/>
      <c r="D180" s="125" t="s">
        <v>337</v>
      </c>
      <c r="E180" s="125"/>
      <c r="F180" s="125"/>
      <c r="G180" s="125"/>
      <c r="H180" s="125"/>
      <c r="I180" s="126"/>
      <c r="J180" s="125" t="s">
        <v>338</v>
      </c>
      <c r="K180" s="125"/>
      <c r="L180" s="125"/>
      <c r="M180" s="125"/>
      <c r="N180" s="125"/>
      <c r="O180" s="125"/>
      <c r="P180" s="125"/>
      <c r="Q180" s="125"/>
      <c r="R180" s="125"/>
      <c r="S180" s="125"/>
      <c r="T180" s="125"/>
      <c r="U180" s="125"/>
      <c r="V180" s="125"/>
      <c r="W180" s="125"/>
      <c r="X180" s="125"/>
      <c r="Y180" s="125"/>
      <c r="Z180" s="125"/>
      <c r="AA180" s="125"/>
      <c r="AB180" s="125"/>
      <c r="AC180" s="125"/>
      <c r="AD180" s="125"/>
      <c r="AE180" s="125"/>
      <c r="AF180" s="125"/>
      <c r="AG180" s="127">
        <f>'105-22 - 105-22 Osvetleni...'!J30</f>
        <v>0</v>
      </c>
      <c r="AH180" s="126"/>
      <c r="AI180" s="126"/>
      <c r="AJ180" s="126"/>
      <c r="AK180" s="126"/>
      <c r="AL180" s="126"/>
      <c r="AM180" s="126"/>
      <c r="AN180" s="127">
        <f>SUM(AG180,AT180)</f>
        <v>0</v>
      </c>
      <c r="AO180" s="126"/>
      <c r="AP180" s="126"/>
      <c r="AQ180" s="128" t="s">
        <v>83</v>
      </c>
      <c r="AR180" s="129"/>
      <c r="AS180" s="130">
        <v>0</v>
      </c>
      <c r="AT180" s="131">
        <f>ROUND(SUM(AV180:AW180),2)</f>
        <v>0</v>
      </c>
      <c r="AU180" s="132">
        <f>'105-22 - 105-22 Osvetleni...'!P124</f>
        <v>0</v>
      </c>
      <c r="AV180" s="131">
        <f>'105-22 - 105-22 Osvetleni...'!J33</f>
        <v>0</v>
      </c>
      <c r="AW180" s="131">
        <f>'105-22 - 105-22 Osvetleni...'!J34</f>
        <v>0</v>
      </c>
      <c r="AX180" s="131">
        <f>'105-22 - 105-22 Osvetleni...'!J35</f>
        <v>0</v>
      </c>
      <c r="AY180" s="131">
        <f>'105-22 - 105-22 Osvetleni...'!J36</f>
        <v>0</v>
      </c>
      <c r="AZ180" s="131">
        <f>'105-22 - 105-22 Osvetleni...'!F33</f>
        <v>0</v>
      </c>
      <c r="BA180" s="131">
        <f>'105-22 - 105-22 Osvetleni...'!F34</f>
        <v>0</v>
      </c>
      <c r="BB180" s="131">
        <f>'105-22 - 105-22 Osvetleni...'!F35</f>
        <v>0</v>
      </c>
      <c r="BC180" s="131">
        <f>'105-22 - 105-22 Osvetleni...'!F36</f>
        <v>0</v>
      </c>
      <c r="BD180" s="133">
        <f>'105-22 - 105-22 Osvetleni...'!F37</f>
        <v>0</v>
      </c>
      <c r="BE180" s="7"/>
      <c r="BT180" s="134" t="s">
        <v>84</v>
      </c>
      <c r="BV180" s="134" t="s">
        <v>78</v>
      </c>
      <c r="BW180" s="134" t="s">
        <v>339</v>
      </c>
      <c r="BX180" s="134" t="s">
        <v>5</v>
      </c>
      <c r="CL180" s="134" t="s">
        <v>1</v>
      </c>
      <c r="CM180" s="134" t="s">
        <v>76</v>
      </c>
    </row>
    <row r="181" s="7" customFormat="1" ht="16.30189" customHeight="1">
      <c r="A181" s="122" t="s">
        <v>80</v>
      </c>
      <c r="B181" s="123"/>
      <c r="C181" s="124"/>
      <c r="D181" s="125" t="s">
        <v>340</v>
      </c>
      <c r="E181" s="125"/>
      <c r="F181" s="125"/>
      <c r="G181" s="125"/>
      <c r="H181" s="125"/>
      <c r="I181" s="126"/>
      <c r="J181" s="125" t="s">
        <v>341</v>
      </c>
      <c r="K181" s="125"/>
      <c r="L181" s="125"/>
      <c r="M181" s="125"/>
      <c r="N181" s="125"/>
      <c r="O181" s="125"/>
      <c r="P181" s="125"/>
      <c r="Q181" s="125"/>
      <c r="R181" s="125"/>
      <c r="S181" s="125"/>
      <c r="T181" s="125"/>
      <c r="U181" s="125"/>
      <c r="V181" s="125"/>
      <c r="W181" s="125"/>
      <c r="X181" s="125"/>
      <c r="Y181" s="125"/>
      <c r="Z181" s="125"/>
      <c r="AA181" s="125"/>
      <c r="AB181" s="125"/>
      <c r="AC181" s="125"/>
      <c r="AD181" s="125"/>
      <c r="AE181" s="125"/>
      <c r="AF181" s="125"/>
      <c r="AG181" s="127">
        <f>'201-00 - 201-00 Most ev. ...'!J30</f>
        <v>0</v>
      </c>
      <c r="AH181" s="126"/>
      <c r="AI181" s="126"/>
      <c r="AJ181" s="126"/>
      <c r="AK181" s="126"/>
      <c r="AL181" s="126"/>
      <c r="AM181" s="126"/>
      <c r="AN181" s="127">
        <f>SUM(AG181,AT181)</f>
        <v>0</v>
      </c>
      <c r="AO181" s="126"/>
      <c r="AP181" s="126"/>
      <c r="AQ181" s="128" t="s">
        <v>83</v>
      </c>
      <c r="AR181" s="129"/>
      <c r="AS181" s="130">
        <v>0</v>
      </c>
      <c r="AT181" s="131">
        <f>ROUND(SUM(AV181:AW181),2)</f>
        <v>0</v>
      </c>
      <c r="AU181" s="132">
        <f>'201-00 - 201-00 Most ev. ...'!P129</f>
        <v>0</v>
      </c>
      <c r="AV181" s="131">
        <f>'201-00 - 201-00 Most ev. ...'!J33</f>
        <v>0</v>
      </c>
      <c r="AW181" s="131">
        <f>'201-00 - 201-00 Most ev. ...'!J34</f>
        <v>0</v>
      </c>
      <c r="AX181" s="131">
        <f>'201-00 - 201-00 Most ev. ...'!J35</f>
        <v>0</v>
      </c>
      <c r="AY181" s="131">
        <f>'201-00 - 201-00 Most ev. ...'!J36</f>
        <v>0</v>
      </c>
      <c r="AZ181" s="131">
        <f>'201-00 - 201-00 Most ev. ...'!F33</f>
        <v>0</v>
      </c>
      <c r="BA181" s="131">
        <f>'201-00 - 201-00 Most ev. ...'!F34</f>
        <v>0</v>
      </c>
      <c r="BB181" s="131">
        <f>'201-00 - 201-00 Most ev. ...'!F35</f>
        <v>0</v>
      </c>
      <c r="BC181" s="131">
        <f>'201-00 - 201-00 Most ev. ...'!F36</f>
        <v>0</v>
      </c>
      <c r="BD181" s="133">
        <f>'201-00 - 201-00 Most ev. ...'!F37</f>
        <v>0</v>
      </c>
      <c r="BE181" s="7"/>
      <c r="BT181" s="134" t="s">
        <v>84</v>
      </c>
      <c r="BV181" s="134" t="s">
        <v>78</v>
      </c>
      <c r="BW181" s="134" t="s">
        <v>342</v>
      </c>
      <c r="BX181" s="134" t="s">
        <v>5</v>
      </c>
      <c r="CL181" s="134" t="s">
        <v>1</v>
      </c>
      <c r="CM181" s="134" t="s">
        <v>76</v>
      </c>
    </row>
    <row r="182" s="7" customFormat="1" ht="16.30189" customHeight="1">
      <c r="A182" s="122" t="s">
        <v>80</v>
      </c>
      <c r="B182" s="123"/>
      <c r="C182" s="124"/>
      <c r="D182" s="125" t="s">
        <v>343</v>
      </c>
      <c r="E182" s="125"/>
      <c r="F182" s="125"/>
      <c r="G182" s="125"/>
      <c r="H182" s="125"/>
      <c r="I182" s="126"/>
      <c r="J182" s="125" t="s">
        <v>344</v>
      </c>
      <c r="K182" s="125"/>
      <c r="L182" s="125"/>
      <c r="M182" s="125"/>
      <c r="N182" s="125"/>
      <c r="O182" s="125"/>
      <c r="P182" s="125"/>
      <c r="Q182" s="125"/>
      <c r="R182" s="125"/>
      <c r="S182" s="125"/>
      <c r="T182" s="125"/>
      <c r="U182" s="125"/>
      <c r="V182" s="125"/>
      <c r="W182" s="125"/>
      <c r="X182" s="125"/>
      <c r="Y182" s="125"/>
      <c r="Z182" s="125"/>
      <c r="AA182" s="125"/>
      <c r="AB182" s="125"/>
      <c r="AC182" s="125"/>
      <c r="AD182" s="125"/>
      <c r="AE182" s="125"/>
      <c r="AF182" s="125"/>
      <c r="AG182" s="127">
        <f>'202-00 - 202-00 Most ev. ...'!J30</f>
        <v>0</v>
      </c>
      <c r="AH182" s="126"/>
      <c r="AI182" s="126"/>
      <c r="AJ182" s="126"/>
      <c r="AK182" s="126"/>
      <c r="AL182" s="126"/>
      <c r="AM182" s="126"/>
      <c r="AN182" s="127">
        <f>SUM(AG182,AT182)</f>
        <v>0</v>
      </c>
      <c r="AO182" s="126"/>
      <c r="AP182" s="126"/>
      <c r="AQ182" s="128" t="s">
        <v>83</v>
      </c>
      <c r="AR182" s="129"/>
      <c r="AS182" s="130">
        <v>0</v>
      </c>
      <c r="AT182" s="131">
        <f>ROUND(SUM(AV182:AW182),2)</f>
        <v>0</v>
      </c>
      <c r="AU182" s="132">
        <f>'202-00 - 202-00 Most ev. ...'!P129</f>
        <v>0</v>
      </c>
      <c r="AV182" s="131">
        <f>'202-00 - 202-00 Most ev. ...'!J33</f>
        <v>0</v>
      </c>
      <c r="AW182" s="131">
        <f>'202-00 - 202-00 Most ev. ...'!J34</f>
        <v>0</v>
      </c>
      <c r="AX182" s="131">
        <f>'202-00 - 202-00 Most ev. ...'!J35</f>
        <v>0</v>
      </c>
      <c r="AY182" s="131">
        <f>'202-00 - 202-00 Most ev. ...'!J36</f>
        <v>0</v>
      </c>
      <c r="AZ182" s="131">
        <f>'202-00 - 202-00 Most ev. ...'!F33</f>
        <v>0</v>
      </c>
      <c r="BA182" s="131">
        <f>'202-00 - 202-00 Most ev. ...'!F34</f>
        <v>0</v>
      </c>
      <c r="BB182" s="131">
        <f>'202-00 - 202-00 Most ev. ...'!F35</f>
        <v>0</v>
      </c>
      <c r="BC182" s="131">
        <f>'202-00 - 202-00 Most ev. ...'!F36</f>
        <v>0</v>
      </c>
      <c r="BD182" s="133">
        <f>'202-00 - 202-00 Most ev. ...'!F37</f>
        <v>0</v>
      </c>
      <c r="BE182" s="7"/>
      <c r="BT182" s="134" t="s">
        <v>84</v>
      </c>
      <c r="BV182" s="134" t="s">
        <v>78</v>
      </c>
      <c r="BW182" s="134" t="s">
        <v>345</v>
      </c>
      <c r="BX182" s="134" t="s">
        <v>5</v>
      </c>
      <c r="CL182" s="134" t="s">
        <v>1</v>
      </c>
      <c r="CM182" s="134" t="s">
        <v>76</v>
      </c>
    </row>
    <row r="183" s="7" customFormat="1" ht="16.30189" customHeight="1">
      <c r="A183" s="122" t="s">
        <v>80</v>
      </c>
      <c r="B183" s="123"/>
      <c r="C183" s="124"/>
      <c r="D183" s="125" t="s">
        <v>346</v>
      </c>
      <c r="E183" s="125"/>
      <c r="F183" s="125"/>
      <c r="G183" s="125"/>
      <c r="H183" s="125"/>
      <c r="I183" s="126"/>
      <c r="J183" s="125" t="s">
        <v>347</v>
      </c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5"/>
      <c r="AC183" s="125"/>
      <c r="AD183" s="125"/>
      <c r="AE183" s="125"/>
      <c r="AF183" s="125"/>
      <c r="AG183" s="127">
        <f>'203-00 - 203-00 Most ev. ...'!J30</f>
        <v>0</v>
      </c>
      <c r="AH183" s="126"/>
      <c r="AI183" s="126"/>
      <c r="AJ183" s="126"/>
      <c r="AK183" s="126"/>
      <c r="AL183" s="126"/>
      <c r="AM183" s="126"/>
      <c r="AN183" s="127">
        <f>SUM(AG183,AT183)</f>
        <v>0</v>
      </c>
      <c r="AO183" s="126"/>
      <c r="AP183" s="126"/>
      <c r="AQ183" s="128" t="s">
        <v>83</v>
      </c>
      <c r="AR183" s="129"/>
      <c r="AS183" s="130">
        <v>0</v>
      </c>
      <c r="AT183" s="131">
        <f>ROUND(SUM(AV183:AW183),2)</f>
        <v>0</v>
      </c>
      <c r="AU183" s="132">
        <f>'203-00 - 203-00 Most ev. ...'!P129</f>
        <v>0</v>
      </c>
      <c r="AV183" s="131">
        <f>'203-00 - 203-00 Most ev. ...'!J33</f>
        <v>0</v>
      </c>
      <c r="AW183" s="131">
        <f>'203-00 - 203-00 Most ev. ...'!J34</f>
        <v>0</v>
      </c>
      <c r="AX183" s="131">
        <f>'203-00 - 203-00 Most ev. ...'!J35</f>
        <v>0</v>
      </c>
      <c r="AY183" s="131">
        <f>'203-00 - 203-00 Most ev. ...'!J36</f>
        <v>0</v>
      </c>
      <c r="AZ183" s="131">
        <f>'203-00 - 203-00 Most ev. ...'!F33</f>
        <v>0</v>
      </c>
      <c r="BA183" s="131">
        <f>'203-00 - 203-00 Most ev. ...'!F34</f>
        <v>0</v>
      </c>
      <c r="BB183" s="131">
        <f>'203-00 - 203-00 Most ev. ...'!F35</f>
        <v>0</v>
      </c>
      <c r="BC183" s="131">
        <f>'203-00 - 203-00 Most ev. ...'!F36</f>
        <v>0</v>
      </c>
      <c r="BD183" s="133">
        <f>'203-00 - 203-00 Most ev. ...'!F37</f>
        <v>0</v>
      </c>
      <c r="BE183" s="7"/>
      <c r="BT183" s="134" t="s">
        <v>84</v>
      </c>
      <c r="BV183" s="134" t="s">
        <v>78</v>
      </c>
      <c r="BW183" s="134" t="s">
        <v>348</v>
      </c>
      <c r="BX183" s="134" t="s">
        <v>5</v>
      </c>
      <c r="CL183" s="134" t="s">
        <v>1</v>
      </c>
      <c r="CM183" s="134" t="s">
        <v>76</v>
      </c>
    </row>
    <row r="184" s="7" customFormat="1" ht="16.30189" customHeight="1">
      <c r="A184" s="122" t="s">
        <v>80</v>
      </c>
      <c r="B184" s="123"/>
      <c r="C184" s="124"/>
      <c r="D184" s="125" t="s">
        <v>349</v>
      </c>
      <c r="E184" s="125"/>
      <c r="F184" s="125"/>
      <c r="G184" s="125"/>
      <c r="H184" s="125"/>
      <c r="I184" s="126"/>
      <c r="J184" s="125" t="s">
        <v>350</v>
      </c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5"/>
      <c r="AC184" s="125"/>
      <c r="AD184" s="125"/>
      <c r="AE184" s="125"/>
      <c r="AF184" s="125"/>
      <c r="AG184" s="127">
        <f>'204-00 - 204-00 Most ev. ...'!J30</f>
        <v>0</v>
      </c>
      <c r="AH184" s="126"/>
      <c r="AI184" s="126"/>
      <c r="AJ184" s="126"/>
      <c r="AK184" s="126"/>
      <c r="AL184" s="126"/>
      <c r="AM184" s="126"/>
      <c r="AN184" s="127">
        <f>SUM(AG184,AT184)</f>
        <v>0</v>
      </c>
      <c r="AO184" s="126"/>
      <c r="AP184" s="126"/>
      <c r="AQ184" s="128" t="s">
        <v>83</v>
      </c>
      <c r="AR184" s="129"/>
      <c r="AS184" s="146">
        <v>0</v>
      </c>
      <c r="AT184" s="147">
        <f>ROUND(SUM(AV184:AW184),2)</f>
        <v>0</v>
      </c>
      <c r="AU184" s="148">
        <f>'204-00 - 204-00 Most ev. ...'!P129</f>
        <v>0</v>
      </c>
      <c r="AV184" s="147">
        <f>'204-00 - 204-00 Most ev. ...'!J33</f>
        <v>0</v>
      </c>
      <c r="AW184" s="147">
        <f>'204-00 - 204-00 Most ev. ...'!J34</f>
        <v>0</v>
      </c>
      <c r="AX184" s="147">
        <f>'204-00 - 204-00 Most ev. ...'!J35</f>
        <v>0</v>
      </c>
      <c r="AY184" s="147">
        <f>'204-00 - 204-00 Most ev. ...'!J36</f>
        <v>0</v>
      </c>
      <c r="AZ184" s="147">
        <f>'204-00 - 204-00 Most ev. ...'!F33</f>
        <v>0</v>
      </c>
      <c r="BA184" s="147">
        <f>'204-00 - 204-00 Most ev. ...'!F34</f>
        <v>0</v>
      </c>
      <c r="BB184" s="147">
        <f>'204-00 - 204-00 Most ev. ...'!F35</f>
        <v>0</v>
      </c>
      <c r="BC184" s="147">
        <f>'204-00 - 204-00 Most ev. ...'!F36</f>
        <v>0</v>
      </c>
      <c r="BD184" s="149">
        <f>'204-00 - 204-00 Most ev. ...'!F37</f>
        <v>0</v>
      </c>
      <c r="BE184" s="7"/>
      <c r="BT184" s="134" t="s">
        <v>84</v>
      </c>
      <c r="BV184" s="134" t="s">
        <v>78</v>
      </c>
      <c r="BW184" s="134" t="s">
        <v>351</v>
      </c>
      <c r="BX184" s="134" t="s">
        <v>5</v>
      </c>
      <c r="CL184" s="134" t="s">
        <v>1</v>
      </c>
      <c r="CM184" s="134" t="s">
        <v>76</v>
      </c>
    </row>
    <row r="185" s="2" customFormat="1" ht="30" customHeight="1">
      <c r="A185" s="35"/>
      <c r="B185" s="36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41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41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</row>
  </sheetData>
  <sheetProtection sheet="1" formatColumns="0" formatRows="0" objects="1" scenarios="1" spinCount="100000" saltValue="T+pJLbElI7ziKzJ5Lc8h/5Ka7RCGDtRfi3evtT06C7yuGj3WDQ0wQ++zDqnjaZMJTM9gbWWYJRWj4OMC7Zx/yQ==" hashValue="E0Dphgh3loo/e7J3UG5ZgIRJ3i0i0Tw5wZe9tZDqyQ1lBT3BcQfnsKYIEk42o8zzm6P0wwFNd+m8U9hLqy0kwQ==" algorithmName="SHA-512" password="CC35"/>
  <mergeCells count="398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5:AM95"/>
    <mergeCell ref="AG100:AM100"/>
    <mergeCell ref="AG98:AM98"/>
    <mergeCell ref="AG97:AM97"/>
    <mergeCell ref="AG96:AM96"/>
    <mergeCell ref="AG99:AM99"/>
    <mergeCell ref="AG92:AM92"/>
    <mergeCell ref="AG94:AM94"/>
    <mergeCell ref="AM87:AN87"/>
    <mergeCell ref="AM89:AP89"/>
    <mergeCell ref="AM90:AP90"/>
    <mergeCell ref="AN92:AP92"/>
    <mergeCell ref="AN100:AP100"/>
    <mergeCell ref="AN95:AP95"/>
    <mergeCell ref="AN96:AP96"/>
    <mergeCell ref="AN97:AP97"/>
    <mergeCell ref="AN99:AP99"/>
    <mergeCell ref="AN94:AP94"/>
    <mergeCell ref="AN98:AP98"/>
    <mergeCell ref="AS89:AT91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G120:AM120"/>
    <mergeCell ref="AN120:AP120"/>
    <mergeCell ref="AG121:AM121"/>
    <mergeCell ref="AN121:AP121"/>
    <mergeCell ref="AG122:AM122"/>
    <mergeCell ref="AN122:AP122"/>
    <mergeCell ref="AN123:AP123"/>
    <mergeCell ref="AG123:AM123"/>
    <mergeCell ref="AG124:AM124"/>
    <mergeCell ref="AN124:AP124"/>
    <mergeCell ref="AN125:AP125"/>
    <mergeCell ref="AG125:AM125"/>
    <mergeCell ref="AN126:AP126"/>
    <mergeCell ref="AG126:AM126"/>
    <mergeCell ref="AN127:AP127"/>
    <mergeCell ref="AG127:AM127"/>
    <mergeCell ref="AG128:AM128"/>
    <mergeCell ref="AN128:AP128"/>
    <mergeCell ref="AN129:AP129"/>
    <mergeCell ref="AG129:AM129"/>
    <mergeCell ref="AN130:AP130"/>
    <mergeCell ref="AG130:AM130"/>
    <mergeCell ref="AN131:AP131"/>
    <mergeCell ref="AG131:AM131"/>
    <mergeCell ref="AG132:AM132"/>
    <mergeCell ref="AN132:AP132"/>
    <mergeCell ref="AN133:AP133"/>
    <mergeCell ref="AG133:AM133"/>
    <mergeCell ref="AN134:AP134"/>
    <mergeCell ref="AG134:AM134"/>
    <mergeCell ref="AG135:AM135"/>
    <mergeCell ref="AN135:AP135"/>
    <mergeCell ref="AG136:AM136"/>
    <mergeCell ref="AN136:AP136"/>
    <mergeCell ref="AN137:AP137"/>
    <mergeCell ref="AG137:AM137"/>
    <mergeCell ref="AG138:AM138"/>
    <mergeCell ref="AN138:AP138"/>
    <mergeCell ref="AG139:AM139"/>
    <mergeCell ref="AN139:AP139"/>
    <mergeCell ref="AN140:AP140"/>
    <mergeCell ref="AG140:AM140"/>
    <mergeCell ref="AN141:AP141"/>
    <mergeCell ref="AG141:AM141"/>
    <mergeCell ref="AN142:AP142"/>
    <mergeCell ref="AG142:AM142"/>
    <mergeCell ref="AG143:AM143"/>
    <mergeCell ref="AN143:AP14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N148:AP148"/>
    <mergeCell ref="AG148:AM148"/>
    <mergeCell ref="AG149:AM149"/>
    <mergeCell ref="AN149:AP149"/>
    <mergeCell ref="AN150:AP150"/>
    <mergeCell ref="AG150:AM150"/>
    <mergeCell ref="AN151:AP151"/>
    <mergeCell ref="AG151:AM151"/>
    <mergeCell ref="AN152:AP152"/>
    <mergeCell ref="AG152:AM152"/>
    <mergeCell ref="AN153:AP153"/>
    <mergeCell ref="AG153:AM153"/>
    <mergeCell ref="AN154:AP154"/>
    <mergeCell ref="AG154:AM154"/>
    <mergeCell ref="AN155:AP155"/>
    <mergeCell ref="AG155:AM155"/>
    <mergeCell ref="AN156:AP156"/>
    <mergeCell ref="AG156:AM156"/>
    <mergeCell ref="AN157:AP157"/>
    <mergeCell ref="AG157:AM157"/>
    <mergeCell ref="AN158:AP158"/>
    <mergeCell ref="AG158:AM158"/>
    <mergeCell ref="AG159:AM159"/>
    <mergeCell ref="AN159:AP159"/>
    <mergeCell ref="AG160:AM160"/>
    <mergeCell ref="AN160:AP160"/>
    <mergeCell ref="AG161:AM161"/>
    <mergeCell ref="AN161:AP161"/>
    <mergeCell ref="AN162:AP162"/>
    <mergeCell ref="AG162:AM162"/>
    <mergeCell ref="AN163:AP163"/>
    <mergeCell ref="AG163:AM163"/>
    <mergeCell ref="AN164:AP164"/>
    <mergeCell ref="AG164:AM164"/>
    <mergeCell ref="AN165:AP165"/>
    <mergeCell ref="AG165:AM165"/>
    <mergeCell ref="AG166:AM166"/>
    <mergeCell ref="AN166:AP166"/>
    <mergeCell ref="AN167:AP167"/>
    <mergeCell ref="AG167:AM167"/>
    <mergeCell ref="AN168:AP168"/>
    <mergeCell ref="AG168:AM16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AN173:AP173"/>
    <mergeCell ref="AG173:AM173"/>
    <mergeCell ref="AG174:AM174"/>
    <mergeCell ref="AN174:AP174"/>
    <mergeCell ref="AN175:AP175"/>
    <mergeCell ref="AG175:AM175"/>
    <mergeCell ref="AN176:AP176"/>
    <mergeCell ref="AG176:AM176"/>
    <mergeCell ref="AN177:AP177"/>
    <mergeCell ref="AG177:AM177"/>
    <mergeCell ref="AN178:AP178"/>
    <mergeCell ref="AG178:AM178"/>
    <mergeCell ref="AN179:AP179"/>
    <mergeCell ref="AG179:AM179"/>
    <mergeCell ref="AN180:AP180"/>
    <mergeCell ref="AG180:AM180"/>
    <mergeCell ref="AN181:AP181"/>
    <mergeCell ref="AG181:AM181"/>
    <mergeCell ref="AN182:AP182"/>
    <mergeCell ref="AG182:AM182"/>
    <mergeCell ref="AN183:AP183"/>
    <mergeCell ref="AG183:AM183"/>
    <mergeCell ref="AN184:AP184"/>
    <mergeCell ref="AG184:AM184"/>
    <mergeCell ref="C92:G92"/>
    <mergeCell ref="D108:H108"/>
    <mergeCell ref="D107:H107"/>
    <mergeCell ref="D106:H106"/>
    <mergeCell ref="D105:H105"/>
    <mergeCell ref="D96:H96"/>
    <mergeCell ref="D95:H95"/>
    <mergeCell ref="E98:I98"/>
    <mergeCell ref="E97:I97"/>
    <mergeCell ref="E99:I99"/>
    <mergeCell ref="F101:J101"/>
    <mergeCell ref="F102:J102"/>
    <mergeCell ref="F103:J103"/>
    <mergeCell ref="F100:J100"/>
    <mergeCell ref="F104:J104"/>
    <mergeCell ref="I92:AF92"/>
    <mergeCell ref="J96:AF96"/>
    <mergeCell ref="J105:AF105"/>
    <mergeCell ref="J108:AF108"/>
    <mergeCell ref="J95:AF95"/>
    <mergeCell ref="J106:AF106"/>
    <mergeCell ref="J107:AF107"/>
    <mergeCell ref="K99:AF99"/>
    <mergeCell ref="K98:AF98"/>
    <mergeCell ref="K97:AF97"/>
    <mergeCell ref="L101:AF101"/>
    <mergeCell ref="L102:AF102"/>
    <mergeCell ref="L104:AF104"/>
    <mergeCell ref="L100:AF100"/>
    <mergeCell ref="L103:AF103"/>
    <mergeCell ref="L85:AO85"/>
    <mergeCell ref="E109:I109"/>
    <mergeCell ref="K109:AF109"/>
    <mergeCell ref="E110:I110"/>
    <mergeCell ref="K110:AF110"/>
    <mergeCell ref="E111:I111"/>
    <mergeCell ref="K111:AF111"/>
    <mergeCell ref="L112:AF112"/>
    <mergeCell ref="F112:J112"/>
    <mergeCell ref="L113:AF113"/>
    <mergeCell ref="F113:J113"/>
    <mergeCell ref="F114:J114"/>
    <mergeCell ref="L114:AF114"/>
    <mergeCell ref="L115:AF115"/>
    <mergeCell ref="F115:J115"/>
    <mergeCell ref="F116:J116"/>
    <mergeCell ref="L116:AF116"/>
    <mergeCell ref="F117:J117"/>
    <mergeCell ref="L117:AF117"/>
    <mergeCell ref="F118:J118"/>
    <mergeCell ref="L118:AF118"/>
    <mergeCell ref="F119:J119"/>
    <mergeCell ref="L119:AF119"/>
    <mergeCell ref="F120:J120"/>
    <mergeCell ref="L120:AF120"/>
    <mergeCell ref="L121:AF121"/>
    <mergeCell ref="F121:J121"/>
    <mergeCell ref="F122:J122"/>
    <mergeCell ref="L122:AF122"/>
    <mergeCell ref="F123:J123"/>
    <mergeCell ref="L123:AF123"/>
    <mergeCell ref="L124:AF124"/>
    <mergeCell ref="F124:J124"/>
    <mergeCell ref="L125:AF125"/>
    <mergeCell ref="F125:J125"/>
    <mergeCell ref="L126:AF126"/>
    <mergeCell ref="F126:J126"/>
    <mergeCell ref="L127:AF127"/>
    <mergeCell ref="F127:J127"/>
    <mergeCell ref="F128:J128"/>
    <mergeCell ref="L128:AF128"/>
    <mergeCell ref="L129:AF129"/>
    <mergeCell ref="F129:J129"/>
    <mergeCell ref="L130:AF130"/>
    <mergeCell ref="F130:J130"/>
    <mergeCell ref="L131:AF131"/>
    <mergeCell ref="F131:J131"/>
    <mergeCell ref="L132:AF132"/>
    <mergeCell ref="F132:J132"/>
    <mergeCell ref="D133:H133"/>
    <mergeCell ref="J133:AF133"/>
    <mergeCell ref="D134:H134"/>
    <mergeCell ref="J134:AF134"/>
    <mergeCell ref="J135:AF135"/>
    <mergeCell ref="D135:H135"/>
    <mergeCell ref="J136:AF136"/>
    <mergeCell ref="D136:H136"/>
    <mergeCell ref="K137:AF137"/>
    <mergeCell ref="E137:I137"/>
    <mergeCell ref="K138:AF138"/>
    <mergeCell ref="E138:I138"/>
    <mergeCell ref="L139:AF139"/>
    <mergeCell ref="F139:J139"/>
    <mergeCell ref="F140:J140"/>
    <mergeCell ref="L140:AF140"/>
    <mergeCell ref="L141:AF141"/>
    <mergeCell ref="F141:J141"/>
    <mergeCell ref="L142:AF142"/>
    <mergeCell ref="F142:J142"/>
    <mergeCell ref="D143:H143"/>
    <mergeCell ref="J143:AF143"/>
    <mergeCell ref="D144:H144"/>
    <mergeCell ref="J144:AF144"/>
    <mergeCell ref="D145:H145"/>
    <mergeCell ref="J145:AF145"/>
    <mergeCell ref="D146:H146"/>
    <mergeCell ref="J146:AF146"/>
    <mergeCell ref="D147:H147"/>
    <mergeCell ref="J147:AF147"/>
    <mergeCell ref="E148:I148"/>
    <mergeCell ref="K148:AF148"/>
    <mergeCell ref="E149:I149"/>
    <mergeCell ref="K149:AF149"/>
    <mergeCell ref="E150:I150"/>
    <mergeCell ref="K150:AF150"/>
    <mergeCell ref="F151:J151"/>
    <mergeCell ref="L151:AF151"/>
    <mergeCell ref="F152:J152"/>
    <mergeCell ref="L152:AF152"/>
    <mergeCell ref="F153:J153"/>
    <mergeCell ref="L153:AF153"/>
    <mergeCell ref="L154:AF154"/>
    <mergeCell ref="F154:J154"/>
    <mergeCell ref="L155:AF155"/>
    <mergeCell ref="F155:J155"/>
    <mergeCell ref="F156:J156"/>
    <mergeCell ref="L156:AF156"/>
    <mergeCell ref="L157:AF157"/>
    <mergeCell ref="F157:J157"/>
    <mergeCell ref="L158:AF158"/>
    <mergeCell ref="F158:J158"/>
    <mergeCell ref="J159:AF159"/>
    <mergeCell ref="D159:H159"/>
    <mergeCell ref="K160:AF160"/>
    <mergeCell ref="E160:I160"/>
    <mergeCell ref="K161:AF161"/>
    <mergeCell ref="E161:I161"/>
    <mergeCell ref="E162:I162"/>
    <mergeCell ref="K162:AF162"/>
    <mergeCell ref="L163:AF163"/>
    <mergeCell ref="F163:J163"/>
    <mergeCell ref="L164:AF164"/>
    <mergeCell ref="F164:J164"/>
    <mergeCell ref="F165:J165"/>
    <mergeCell ref="L165:AF165"/>
    <mergeCell ref="L166:AF166"/>
    <mergeCell ref="F166:J166"/>
    <mergeCell ref="L167:AF167"/>
    <mergeCell ref="F167:J167"/>
    <mergeCell ref="F168:J168"/>
    <mergeCell ref="L168:AF168"/>
    <mergeCell ref="L169:AF169"/>
    <mergeCell ref="F169:J169"/>
    <mergeCell ref="F170:J170"/>
    <mergeCell ref="L170:AF170"/>
    <mergeCell ref="L171:AF171"/>
    <mergeCell ref="F171:J171"/>
    <mergeCell ref="L172:AF172"/>
    <mergeCell ref="F172:J172"/>
    <mergeCell ref="F173:J173"/>
    <mergeCell ref="L173:AF173"/>
    <mergeCell ref="L174:AF174"/>
    <mergeCell ref="F174:J174"/>
    <mergeCell ref="D175:H175"/>
    <mergeCell ref="J175:AF175"/>
    <mergeCell ref="J176:AF176"/>
    <mergeCell ref="D176:H176"/>
    <mergeCell ref="J177:AF177"/>
    <mergeCell ref="D177:H177"/>
    <mergeCell ref="J178:AF178"/>
    <mergeCell ref="D178:H178"/>
    <mergeCell ref="D179:H179"/>
    <mergeCell ref="J179:AF179"/>
    <mergeCell ref="D180:H180"/>
    <mergeCell ref="J180:AF180"/>
    <mergeCell ref="D181:H181"/>
    <mergeCell ref="J181:AF181"/>
    <mergeCell ref="D182:H182"/>
    <mergeCell ref="J182:AF182"/>
    <mergeCell ref="D183:H183"/>
    <mergeCell ref="J183:AF183"/>
    <mergeCell ref="D184:H184"/>
    <mergeCell ref="J184:AF184"/>
  </mergeCells>
  <hyperlinks>
    <hyperlink ref="A95" location="'000-00 - 000-00 Všeobecné...'!C2" display="/"/>
    <hyperlink ref="A97" location="'101-001 - Komunikácia, ús...'!C2" display="/"/>
    <hyperlink ref="A98" location="'101-002 - Komunikácia, ús...'!C2" display="/"/>
    <hyperlink ref="A100" location="'01061 - Priepust č.1 v km...'!C2" display="/"/>
    <hyperlink ref="A101" location="'01062 - Priepust č.2 v km...'!C2" display="/"/>
    <hyperlink ref="A102" location="'01063 - Priepust č.3 v km...'!C2" display="/"/>
    <hyperlink ref="A103" location="'01064 - Priepust č.4 v km...'!C2" display="/"/>
    <hyperlink ref="A104" location="'01065 - Priepust č.5 v km...'!C2" display="/"/>
    <hyperlink ref="A105" location="'101-10 - 101-10 Úprava pr...'!C2" display="/"/>
    <hyperlink ref="A106" location="'101-20 - 101-20 Osvetleni...'!C2" display="/"/>
    <hyperlink ref="A107" location="'101-50 - 101-50 Úprava ká...'!C2" display="/"/>
    <hyperlink ref="A109" location="'102-001 - Komunikácia, ús...'!C2" display="/"/>
    <hyperlink ref="A110" location="'102-002 - Komunikácia, ús...'!C2" display="/"/>
    <hyperlink ref="A112" location="'02066 - Priepust č.6 v km...'!C2" display="/"/>
    <hyperlink ref="A113" location="'02067 - Priepust č.7 v km...'!C2" display="/"/>
    <hyperlink ref="A114" location="'02068 - Priepust č.8 v km...'!C2" display="/"/>
    <hyperlink ref="A115" location="'02069 - Priepust č.9 v km...'!C2" display="/"/>
    <hyperlink ref="A116" location="'02610 - Priepust č.10 v k...'!C2" display="/"/>
    <hyperlink ref="A117" location="'02611 - Priepust č.11 v k...'!C2" display="/"/>
    <hyperlink ref="A118" location="'02612 - Priepust č.12 v k...'!C2" display="/"/>
    <hyperlink ref="A119" location="'02613 - Priepust č.13 v k...'!C2" display="/"/>
    <hyperlink ref="A120" location="'02614 - Priepust č.14 v k...'!C2" display="/"/>
    <hyperlink ref="A121" location="'02615 - Priepust č.15 v k...'!C2" display="/"/>
    <hyperlink ref="A122" location="'02616 - Priepust č.16 v k...'!C2" display="/"/>
    <hyperlink ref="A123" location="'02617 - Priepust č.17 v k...'!C2" display="/"/>
    <hyperlink ref="A124" location="'02618 - Priepust č.18 v k...'!C2" display="/"/>
    <hyperlink ref="A125" location="'02619 - Priepust č.19 v k...'!C2" display="/"/>
    <hyperlink ref="A126" location="'02620 - Priepust č.20 v k...'!C2" display="/"/>
    <hyperlink ref="A127" location="'02621 - Priepust č.21 v k...'!C2" display="/"/>
    <hyperlink ref="A128" location="'02622 - Priepust č.22 v k...'!C2" display="/"/>
    <hyperlink ref="A129" location="'02623 - Priepust č.23 v k...'!C2" display="/"/>
    <hyperlink ref="A130" location="'02624 - Priepust č.24 v k...'!C2" display="/"/>
    <hyperlink ref="A131" location="'02625 - Priepust č.25 v k...'!C2" display="/"/>
    <hyperlink ref="A132" location="'02626 - Priepust č.26 v k...'!C2" display="/"/>
    <hyperlink ref="A133" location="'102-10 - 102-10  Nástupiš...'!C2" display="/"/>
    <hyperlink ref="A134" location="'102-20 - 102-20 Osvetleni...'!C2" display="/"/>
    <hyperlink ref="A135" location="'102-50 - 102-50 Úprava ká...'!C2" display="/"/>
    <hyperlink ref="A137" location="'103-001 - Komunikácia'!C2" display="/"/>
    <hyperlink ref="A139" location="'03628 - Priepust č.28 v k...'!C2" display="/"/>
    <hyperlink ref="A140" location="'03629 - Priepust č.29 v k...'!C2" display="/"/>
    <hyperlink ref="A141" location="'03630 - Priepust č.30 v k...'!C2" display="/"/>
    <hyperlink ref="A142" location="'03631 - Priepust č.31 v k...'!C2" display="/"/>
    <hyperlink ref="A143" location="'103-10 - 103-10 Nástupišt...'!C2" display="/"/>
    <hyperlink ref="A144" location="'103-20 - 103-20 Osvetleni...'!C2" display="/"/>
    <hyperlink ref="A145" location="'103-50 - 103-50 Úprava ká...'!C2" display="/"/>
    <hyperlink ref="A146" location="'103-60 - 103-60 Úprava mi...'!C2" display="/"/>
    <hyperlink ref="A148" location="'104-001 - Komunikácia, ús...'!C2" display="/"/>
    <hyperlink ref="A149" location="'104-002 - Komunikácia, ús...'!C2" display="/"/>
    <hyperlink ref="A151" location="'04632 - Priepust č.32 v k...'!C2" display="/"/>
    <hyperlink ref="A152" location="'04633 - Priepust č.33 v k...'!C2" display="/"/>
    <hyperlink ref="A153" location="'04634 - Priepust č.34 v k...'!C2" display="/"/>
    <hyperlink ref="A154" location="'04635 - Priepust č.35 v k...'!C2" display="/"/>
    <hyperlink ref="A155" location="'04636 - Priepust č.36 v k...'!C2" display="/"/>
    <hyperlink ref="A156" location="'04637 - Priepust č.37 v k...'!C2" display="/"/>
    <hyperlink ref="A157" location="'04638 - Priepust č.38 v k...'!C2" display="/"/>
    <hyperlink ref="A158" location="'04639 - Priepust č.39 v k...'!C2" display="/"/>
    <hyperlink ref="A160" location="'105-001 - Komunikácia, ús...'!C2" display="/"/>
    <hyperlink ref="A161" location="'105-002 - Komunikácia, ús...'!C2" display="/"/>
    <hyperlink ref="A163" location="'05640 - Priepust č.40 v k...'!C2" display="/"/>
    <hyperlink ref="A164" location="'05641 - Priepust č.41 v k...'!C2" display="/"/>
    <hyperlink ref="A165" location="'05642 - Priepust č.42 v k...'!C2" display="/"/>
    <hyperlink ref="A166" location="'05643 - Priepust č.43 v k...'!C2" display="/"/>
    <hyperlink ref="A167" location="'05644 - Priepust č.44 v k...'!C2" display="/"/>
    <hyperlink ref="A168" location="'05645 - Priepust č.45 v k...'!C2" display="/"/>
    <hyperlink ref="A169" location="'05646 - Priepust č.46 v k...'!C2" display="/"/>
    <hyperlink ref="A170" location="'05647 - Priepust č.47 v k...'!C2" display="/"/>
    <hyperlink ref="A171" location="'05648 - Priepust č.48 v k...'!C2" display="/"/>
    <hyperlink ref="A172" location="'05649 - Priepust č.49 v k...'!C2" display="/"/>
    <hyperlink ref="A173" location="'05650 - Priepust č.50 v k...'!C2" display="/"/>
    <hyperlink ref="A174" location="'05651 - Priepust č.51 v k...'!C2" display="/"/>
    <hyperlink ref="A175" location="'105-10 - 105-10 Nástupišt...'!C2" display="/"/>
    <hyperlink ref="A176" location="'105-11 - 105-11  Nástupiš...'!C2" display="/"/>
    <hyperlink ref="A177" location="'105-12 - 105-12  Nástupiš...'!C2" display="/"/>
    <hyperlink ref="A178" location="'105-20 - 105-20 Osvetleni...'!C2" display="/"/>
    <hyperlink ref="A179" location="'105-21 - 105-21 Osvetleni...'!C2" display="/"/>
    <hyperlink ref="A180" location="'105-22 - 105-22 Osvetleni...'!C2" display="/"/>
    <hyperlink ref="A181" location="'201-00 - 201-00 Most ev. ...'!C2" display="/"/>
    <hyperlink ref="A182" location="'202-00 - 202-00 Most ev. ...'!C2" display="/"/>
    <hyperlink ref="A183" location="'203-00 - 203-00 Most ev. ...'!C2" display="/"/>
    <hyperlink ref="A184" location="'204-00 - 204-00 Most ev.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1234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406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ROUND((SUM(BE122:BE169)),  2)</f>
        <v>0</v>
      </c>
      <c r="G33" s="169"/>
      <c r="H33" s="169"/>
      <c r="I33" s="170">
        <v>0.20000000000000001</v>
      </c>
      <c r="J33" s="168">
        <f>ROUND(((SUM(BE122:BE169))*I33),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ROUND((SUM(BF122:BF169)),  2)</f>
        <v>0</v>
      </c>
      <c r="G34" s="169"/>
      <c r="H34" s="169"/>
      <c r="I34" s="170">
        <v>0.20000000000000001</v>
      </c>
      <c r="J34" s="168">
        <f>ROUND(((SUM(BF122:BF169))*I34),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ROUND((SUM(BG122:BG169)),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ROUND((SUM(BH122:BH169)),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ROUND((SUM(BI122:BI169)),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101-10 - 101-10 Úprava priechodov pre chodcov v k.ú. Banská Bystrica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Macura M.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J123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J124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410</v>
      </c>
      <c r="E99" s="204"/>
      <c r="F99" s="204"/>
      <c r="G99" s="204"/>
      <c r="H99" s="204"/>
      <c r="I99" s="204"/>
      <c r="J99" s="205">
        <f>J143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411</v>
      </c>
      <c r="E100" s="204"/>
      <c r="F100" s="204"/>
      <c r="G100" s="204"/>
      <c r="H100" s="204"/>
      <c r="I100" s="204"/>
      <c r="J100" s="205">
        <f>J156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412</v>
      </c>
      <c r="E101" s="204"/>
      <c r="F101" s="204"/>
      <c r="G101" s="204"/>
      <c r="H101" s="204"/>
      <c r="I101" s="204"/>
      <c r="J101" s="205">
        <f>J160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413</v>
      </c>
      <c r="E102" s="204"/>
      <c r="F102" s="204"/>
      <c r="G102" s="204"/>
      <c r="H102" s="204"/>
      <c r="I102" s="204"/>
      <c r="J102" s="205">
        <f>J168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364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7.84906" customHeight="1">
      <c r="A112" s="35"/>
      <c r="B112" s="36"/>
      <c r="C112" s="37"/>
      <c r="D112" s="37"/>
      <c r="E112" s="191" t="str">
        <f>E7</f>
        <v>Rekonštrukcia cesty a mostov II/591 Banská Bystrica - hr. okr. BB/ZV - Zvolenská Slatina , I. etapa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353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9.20755" customHeight="1">
      <c r="A114" s="35"/>
      <c r="B114" s="36"/>
      <c r="C114" s="37"/>
      <c r="D114" s="37"/>
      <c r="E114" s="79" t="str">
        <f>E9</f>
        <v>101-10 - 101-10 Úprava priechodov pre chodcov v k.ú. Banská Bystrica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>k. ú. Banská Bystrica</v>
      </c>
      <c r="G116" s="37"/>
      <c r="H116" s="37"/>
      <c r="I116" s="29" t="s">
        <v>21</v>
      </c>
      <c r="J116" s="82" t="str">
        <f>IF(J12="","",J12)</f>
        <v>30. 12. 2020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81509" customHeight="1">
      <c r="A118" s="35"/>
      <c r="B118" s="36"/>
      <c r="C118" s="29" t="s">
        <v>23</v>
      </c>
      <c r="D118" s="37"/>
      <c r="E118" s="37"/>
      <c r="F118" s="24" t="str">
        <f>E15</f>
        <v xml:space="preserve">BANSKOBYSTRICKÝ SAMOSPRÁVNY KRAJ </v>
      </c>
      <c r="G118" s="37"/>
      <c r="H118" s="37"/>
      <c r="I118" s="29" t="s">
        <v>29</v>
      </c>
      <c r="J118" s="33" t="str">
        <f>E21</f>
        <v>ISPO spol.s r.o. , Prešov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30566" customHeight="1">
      <c r="A119" s="35"/>
      <c r="B119" s="36"/>
      <c r="C119" s="29" t="s">
        <v>27</v>
      </c>
      <c r="D119" s="37"/>
      <c r="E119" s="37"/>
      <c r="F119" s="24" t="str">
        <f>IF(E18="","",E18)</f>
        <v>Vyplň údaj</v>
      </c>
      <c r="G119" s="37"/>
      <c r="H119" s="37"/>
      <c r="I119" s="29" t="s">
        <v>33</v>
      </c>
      <c r="J119" s="33" t="str">
        <f>E24</f>
        <v>Macura M.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207"/>
      <c r="B121" s="208"/>
      <c r="C121" s="209" t="s">
        <v>365</v>
      </c>
      <c r="D121" s="210" t="s">
        <v>61</v>
      </c>
      <c r="E121" s="210" t="s">
        <v>57</v>
      </c>
      <c r="F121" s="210" t="s">
        <v>58</v>
      </c>
      <c r="G121" s="210" t="s">
        <v>366</v>
      </c>
      <c r="H121" s="210" t="s">
        <v>367</v>
      </c>
      <c r="I121" s="210" t="s">
        <v>368</v>
      </c>
      <c r="J121" s="211" t="s">
        <v>358</v>
      </c>
      <c r="K121" s="212" t="s">
        <v>369</v>
      </c>
      <c r="L121" s="213"/>
      <c r="M121" s="103" t="s">
        <v>1</v>
      </c>
      <c r="N121" s="104" t="s">
        <v>40</v>
      </c>
      <c r="O121" s="104" t="s">
        <v>370</v>
      </c>
      <c r="P121" s="104" t="s">
        <v>371</v>
      </c>
      <c r="Q121" s="104" t="s">
        <v>372</v>
      </c>
      <c r="R121" s="104" t="s">
        <v>373</v>
      </c>
      <c r="S121" s="104" t="s">
        <v>374</v>
      </c>
      <c r="T121" s="105" t="s">
        <v>375</v>
      </c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</row>
    <row r="122" s="2" customFormat="1" ht="22.8" customHeight="1">
      <c r="A122" s="35"/>
      <c r="B122" s="36"/>
      <c r="C122" s="110" t="s">
        <v>359</v>
      </c>
      <c r="D122" s="37"/>
      <c r="E122" s="37"/>
      <c r="F122" s="37"/>
      <c r="G122" s="37"/>
      <c r="H122" s="37"/>
      <c r="I122" s="37"/>
      <c r="J122" s="214">
        <f>BK122</f>
        <v>0</v>
      </c>
      <c r="K122" s="37"/>
      <c r="L122" s="41"/>
      <c r="M122" s="106"/>
      <c r="N122" s="215"/>
      <c r="O122" s="107"/>
      <c r="P122" s="216">
        <f>P123</f>
        <v>0</v>
      </c>
      <c r="Q122" s="107"/>
      <c r="R122" s="216">
        <f>R123</f>
        <v>549.99097400000005</v>
      </c>
      <c r="S122" s="107"/>
      <c r="T122" s="217">
        <f>T123</f>
        <v>172.584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75</v>
      </c>
      <c r="AU122" s="14" t="s">
        <v>360</v>
      </c>
      <c r="BK122" s="218">
        <f>BK123</f>
        <v>0</v>
      </c>
    </row>
    <row r="123" s="12" customFormat="1" ht="25.92" customHeight="1">
      <c r="A123" s="12"/>
      <c r="B123" s="219"/>
      <c r="C123" s="220"/>
      <c r="D123" s="221" t="s">
        <v>75</v>
      </c>
      <c r="E123" s="222" t="s">
        <v>414</v>
      </c>
      <c r="F123" s="222" t="s">
        <v>415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P124+P143+P156+P160+P168</f>
        <v>0</v>
      </c>
      <c r="Q123" s="227"/>
      <c r="R123" s="228">
        <f>R124+R143+R156+R160+R168</f>
        <v>549.99097400000005</v>
      </c>
      <c r="S123" s="227"/>
      <c r="T123" s="229">
        <f>T124+T143+T156+T160+T168</f>
        <v>172.584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84</v>
      </c>
      <c r="AT123" s="231" t="s">
        <v>75</v>
      </c>
      <c r="AU123" s="231" t="s">
        <v>76</v>
      </c>
      <c r="AY123" s="230" t="s">
        <v>379</v>
      </c>
      <c r="BK123" s="232">
        <f>BK124+BK143+BK156+BK160+BK168</f>
        <v>0</v>
      </c>
    </row>
    <row r="124" s="12" customFormat="1" ht="22.8" customHeight="1">
      <c r="A124" s="12"/>
      <c r="B124" s="219"/>
      <c r="C124" s="220"/>
      <c r="D124" s="221" t="s">
        <v>75</v>
      </c>
      <c r="E124" s="233" t="s">
        <v>84</v>
      </c>
      <c r="F124" s="233" t="s">
        <v>416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SUM(P125:P142)</f>
        <v>0</v>
      </c>
      <c r="Q124" s="227"/>
      <c r="R124" s="228">
        <f>SUM(R125:R142)</f>
        <v>64.601174</v>
      </c>
      <c r="S124" s="227"/>
      <c r="T124" s="229">
        <f>SUM(T125:T142)</f>
        <v>172.584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84</v>
      </c>
      <c r="AT124" s="231" t="s">
        <v>75</v>
      </c>
      <c r="AU124" s="231" t="s">
        <v>84</v>
      </c>
      <c r="AY124" s="230" t="s">
        <v>379</v>
      </c>
      <c r="BK124" s="232">
        <f>SUM(BK125:BK142)</f>
        <v>0</v>
      </c>
    </row>
    <row r="125" s="2" customFormat="1" ht="23.4566" customHeight="1">
      <c r="A125" s="35"/>
      <c r="B125" s="36"/>
      <c r="C125" s="235" t="s">
        <v>84</v>
      </c>
      <c r="D125" s="235" t="s">
        <v>382</v>
      </c>
      <c r="E125" s="236" t="s">
        <v>1235</v>
      </c>
      <c r="F125" s="237" t="s">
        <v>1236</v>
      </c>
      <c r="G125" s="238" t="s">
        <v>419</v>
      </c>
      <c r="H125" s="239">
        <v>268</v>
      </c>
      <c r="I125" s="240"/>
      <c r="J125" s="241">
        <f>ROUND(I125*H125,2)</f>
        <v>0</v>
      </c>
      <c r="K125" s="242"/>
      <c r="L125" s="41"/>
      <c r="M125" s="243" t="s">
        <v>1</v>
      </c>
      <c r="N125" s="244" t="s">
        <v>42</v>
      </c>
      <c r="O125" s="94"/>
      <c r="P125" s="245">
        <f>O125*H125</f>
        <v>0</v>
      </c>
      <c r="Q125" s="245">
        <v>0</v>
      </c>
      <c r="R125" s="245">
        <f>Q125*H125</f>
        <v>0</v>
      </c>
      <c r="S125" s="245">
        <v>0.098000000000000004</v>
      </c>
      <c r="T125" s="246">
        <f>S125*H125</f>
        <v>26.263999999999999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7" t="s">
        <v>396</v>
      </c>
      <c r="AT125" s="247" t="s">
        <v>382</v>
      </c>
      <c r="AU125" s="247" t="s">
        <v>92</v>
      </c>
      <c r="AY125" s="14" t="s">
        <v>379</v>
      </c>
      <c r="BE125" s="248">
        <f>IF(N125="základná",J125,0)</f>
        <v>0</v>
      </c>
      <c r="BF125" s="248">
        <f>IF(N125="znížená",J125,0)</f>
        <v>0</v>
      </c>
      <c r="BG125" s="248">
        <f>IF(N125="zákl. prenesená",J125,0)</f>
        <v>0</v>
      </c>
      <c r="BH125" s="248">
        <f>IF(N125="zníž. prenesená",J125,0)</f>
        <v>0</v>
      </c>
      <c r="BI125" s="248">
        <f>IF(N125="nulová",J125,0)</f>
        <v>0</v>
      </c>
      <c r="BJ125" s="14" t="s">
        <v>92</v>
      </c>
      <c r="BK125" s="248">
        <f>ROUND(I125*H125,2)</f>
        <v>0</v>
      </c>
      <c r="BL125" s="14" t="s">
        <v>396</v>
      </c>
      <c r="BM125" s="247" t="s">
        <v>1237</v>
      </c>
    </row>
    <row r="126" s="2" customFormat="1" ht="23.4566" customHeight="1">
      <c r="A126" s="35"/>
      <c r="B126" s="36"/>
      <c r="C126" s="235" t="s">
        <v>92</v>
      </c>
      <c r="D126" s="235" t="s">
        <v>382</v>
      </c>
      <c r="E126" s="236" t="s">
        <v>1238</v>
      </c>
      <c r="F126" s="237" t="s">
        <v>1239</v>
      </c>
      <c r="G126" s="238" t="s">
        <v>426</v>
      </c>
      <c r="H126" s="239">
        <v>576</v>
      </c>
      <c r="I126" s="240"/>
      <c r="J126" s="241">
        <f>ROUND(I126*H126,2)</f>
        <v>0</v>
      </c>
      <c r="K126" s="242"/>
      <c r="L126" s="41"/>
      <c r="M126" s="243" t="s">
        <v>1</v>
      </c>
      <c r="N126" s="244" t="s">
        <v>42</v>
      </c>
      <c r="O126" s="94"/>
      <c r="P126" s="245">
        <f>O126*H126</f>
        <v>0</v>
      </c>
      <c r="Q126" s="245">
        <v>0</v>
      </c>
      <c r="R126" s="245">
        <f>Q126*H126</f>
        <v>0</v>
      </c>
      <c r="S126" s="245">
        <v>0.040000000000000001</v>
      </c>
      <c r="T126" s="246">
        <f>S126*H126</f>
        <v>23.039999999999999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396</v>
      </c>
      <c r="AT126" s="247" t="s">
        <v>382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396</v>
      </c>
      <c r="BM126" s="247" t="s">
        <v>1240</v>
      </c>
    </row>
    <row r="127" s="2" customFormat="1" ht="31.92453" customHeight="1">
      <c r="A127" s="35"/>
      <c r="B127" s="36"/>
      <c r="C127" s="235" t="s">
        <v>102</v>
      </c>
      <c r="D127" s="235" t="s">
        <v>382</v>
      </c>
      <c r="E127" s="236" t="s">
        <v>1241</v>
      </c>
      <c r="F127" s="237" t="s">
        <v>1242</v>
      </c>
      <c r="G127" s="238" t="s">
        <v>419</v>
      </c>
      <c r="H127" s="239">
        <v>268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0.23499999999999999</v>
      </c>
      <c r="T127" s="246">
        <f>S127*H127</f>
        <v>62.979999999999997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1243</v>
      </c>
    </row>
    <row r="128" s="2" customFormat="1" ht="31.92453" customHeight="1">
      <c r="A128" s="35"/>
      <c r="B128" s="36"/>
      <c r="C128" s="235" t="s">
        <v>396</v>
      </c>
      <c r="D128" s="235" t="s">
        <v>382</v>
      </c>
      <c r="E128" s="236" t="s">
        <v>1244</v>
      </c>
      <c r="F128" s="237" t="s">
        <v>1245</v>
      </c>
      <c r="G128" s="238" t="s">
        <v>419</v>
      </c>
      <c r="H128" s="239">
        <v>268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0.22500000000000001</v>
      </c>
      <c r="T128" s="246">
        <f>S128*H128</f>
        <v>60.300000000000004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1246</v>
      </c>
    </row>
    <row r="129" s="2" customFormat="1" ht="31.92453" customHeight="1">
      <c r="A129" s="35"/>
      <c r="B129" s="36"/>
      <c r="C129" s="235" t="s">
        <v>378</v>
      </c>
      <c r="D129" s="235" t="s">
        <v>382</v>
      </c>
      <c r="E129" s="236" t="s">
        <v>1247</v>
      </c>
      <c r="F129" s="237" t="s">
        <v>1248</v>
      </c>
      <c r="G129" s="238" t="s">
        <v>430</v>
      </c>
      <c r="H129" s="239">
        <v>5.7000000000000002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1249</v>
      </c>
    </row>
    <row r="130" s="2" customFormat="1" ht="23.4566" customHeight="1">
      <c r="A130" s="35"/>
      <c r="B130" s="36"/>
      <c r="C130" s="235" t="s">
        <v>435</v>
      </c>
      <c r="D130" s="235" t="s">
        <v>382</v>
      </c>
      <c r="E130" s="236" t="s">
        <v>1250</v>
      </c>
      <c r="F130" s="237" t="s">
        <v>1251</v>
      </c>
      <c r="G130" s="238" t="s">
        <v>430</v>
      </c>
      <c r="H130" s="239">
        <v>49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1252</v>
      </c>
    </row>
    <row r="131" s="2" customFormat="1" ht="23.4566" customHeight="1">
      <c r="A131" s="35"/>
      <c r="B131" s="36"/>
      <c r="C131" s="235" t="s">
        <v>439</v>
      </c>
      <c r="D131" s="235" t="s">
        <v>382</v>
      </c>
      <c r="E131" s="236" t="s">
        <v>1253</v>
      </c>
      <c r="F131" s="237" t="s">
        <v>1254</v>
      </c>
      <c r="G131" s="238" t="s">
        <v>430</v>
      </c>
      <c r="H131" s="239">
        <v>14.699999999999999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1255</v>
      </c>
    </row>
    <row r="132" s="2" customFormat="1" ht="31.92453" customHeight="1">
      <c r="A132" s="35"/>
      <c r="B132" s="36"/>
      <c r="C132" s="235" t="s">
        <v>443</v>
      </c>
      <c r="D132" s="235" t="s">
        <v>382</v>
      </c>
      <c r="E132" s="236" t="s">
        <v>1074</v>
      </c>
      <c r="F132" s="237" t="s">
        <v>1075</v>
      </c>
      <c r="G132" s="238" t="s">
        <v>430</v>
      </c>
      <c r="H132" s="239">
        <v>33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1256</v>
      </c>
    </row>
    <row r="133" s="2" customFormat="1" ht="36.72453" customHeight="1">
      <c r="A133" s="35"/>
      <c r="B133" s="36"/>
      <c r="C133" s="235" t="s">
        <v>447</v>
      </c>
      <c r="D133" s="235" t="s">
        <v>382</v>
      </c>
      <c r="E133" s="236" t="s">
        <v>1077</v>
      </c>
      <c r="F133" s="237" t="s">
        <v>1078</v>
      </c>
      <c r="G133" s="238" t="s">
        <v>430</v>
      </c>
      <c r="H133" s="239">
        <v>231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1257</v>
      </c>
    </row>
    <row r="134" s="2" customFormat="1" ht="23.4566" customHeight="1">
      <c r="A134" s="35"/>
      <c r="B134" s="36"/>
      <c r="C134" s="235" t="s">
        <v>452</v>
      </c>
      <c r="D134" s="235" t="s">
        <v>382</v>
      </c>
      <c r="E134" s="236" t="s">
        <v>1258</v>
      </c>
      <c r="F134" s="237" t="s">
        <v>1259</v>
      </c>
      <c r="G134" s="238" t="s">
        <v>430</v>
      </c>
      <c r="H134" s="239">
        <v>38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1260</v>
      </c>
    </row>
    <row r="135" s="2" customFormat="1" ht="16.30189" customHeight="1">
      <c r="A135" s="35"/>
      <c r="B135" s="36"/>
      <c r="C135" s="254" t="s">
        <v>456</v>
      </c>
      <c r="D135" s="254" t="s">
        <v>457</v>
      </c>
      <c r="E135" s="255" t="s">
        <v>1261</v>
      </c>
      <c r="F135" s="256" t="s">
        <v>1262</v>
      </c>
      <c r="G135" s="257" t="s">
        <v>450</v>
      </c>
      <c r="H135" s="258">
        <v>64.599999999999994</v>
      </c>
      <c r="I135" s="259"/>
      <c r="J135" s="260">
        <f>ROUND(I135*H135,2)</f>
        <v>0</v>
      </c>
      <c r="K135" s="261"/>
      <c r="L135" s="262"/>
      <c r="M135" s="263" t="s">
        <v>1</v>
      </c>
      <c r="N135" s="264" t="s">
        <v>42</v>
      </c>
      <c r="O135" s="94"/>
      <c r="P135" s="245">
        <f>O135*H135</f>
        <v>0</v>
      </c>
      <c r="Q135" s="245">
        <v>1</v>
      </c>
      <c r="R135" s="245">
        <f>Q135*H135</f>
        <v>64.599999999999994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443</v>
      </c>
      <c r="AT135" s="247" t="s">
        <v>457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1263</v>
      </c>
    </row>
    <row r="136" s="2" customFormat="1" ht="16.30189" customHeight="1">
      <c r="A136" s="35"/>
      <c r="B136" s="36"/>
      <c r="C136" s="235" t="s">
        <v>461</v>
      </c>
      <c r="D136" s="235" t="s">
        <v>382</v>
      </c>
      <c r="E136" s="236" t="s">
        <v>1080</v>
      </c>
      <c r="F136" s="237" t="s">
        <v>1081</v>
      </c>
      <c r="G136" s="238" t="s">
        <v>430</v>
      </c>
      <c r="H136" s="239">
        <v>33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1264</v>
      </c>
    </row>
    <row r="137" s="2" customFormat="1" ht="23.4566" customHeight="1">
      <c r="A137" s="35"/>
      <c r="B137" s="36"/>
      <c r="C137" s="235" t="s">
        <v>466</v>
      </c>
      <c r="D137" s="235" t="s">
        <v>382</v>
      </c>
      <c r="E137" s="236" t="s">
        <v>448</v>
      </c>
      <c r="F137" s="237" t="s">
        <v>449</v>
      </c>
      <c r="G137" s="238" t="s">
        <v>450</v>
      </c>
      <c r="H137" s="239">
        <v>109.8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1265</v>
      </c>
    </row>
    <row r="138" s="2" customFormat="1" ht="23.4566" customHeight="1">
      <c r="A138" s="35"/>
      <c r="B138" s="36"/>
      <c r="C138" s="235" t="s">
        <v>470</v>
      </c>
      <c r="D138" s="235" t="s">
        <v>382</v>
      </c>
      <c r="E138" s="236" t="s">
        <v>462</v>
      </c>
      <c r="F138" s="237" t="s">
        <v>463</v>
      </c>
      <c r="G138" s="238" t="s">
        <v>430</v>
      </c>
      <c r="H138" s="239">
        <v>16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1266</v>
      </c>
    </row>
    <row r="139" s="2" customFormat="1" ht="23.4566" customHeight="1">
      <c r="A139" s="35"/>
      <c r="B139" s="36"/>
      <c r="C139" s="235" t="s">
        <v>475</v>
      </c>
      <c r="D139" s="235" t="s">
        <v>382</v>
      </c>
      <c r="E139" s="236" t="s">
        <v>1267</v>
      </c>
      <c r="F139" s="237" t="s">
        <v>1268</v>
      </c>
      <c r="G139" s="238" t="s">
        <v>419</v>
      </c>
      <c r="H139" s="239">
        <v>38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1269</v>
      </c>
    </row>
    <row r="140" s="2" customFormat="1" ht="16.30189" customHeight="1">
      <c r="A140" s="35"/>
      <c r="B140" s="36"/>
      <c r="C140" s="254" t="s">
        <v>479</v>
      </c>
      <c r="D140" s="254" t="s">
        <v>457</v>
      </c>
      <c r="E140" s="255" t="s">
        <v>1270</v>
      </c>
      <c r="F140" s="256" t="s">
        <v>1271</v>
      </c>
      <c r="G140" s="257" t="s">
        <v>1102</v>
      </c>
      <c r="H140" s="258">
        <v>1.1739999999999999</v>
      </c>
      <c r="I140" s="259"/>
      <c r="J140" s="260">
        <f>ROUND(I140*H140,2)</f>
        <v>0</v>
      </c>
      <c r="K140" s="261"/>
      <c r="L140" s="262"/>
      <c r="M140" s="263" t="s">
        <v>1</v>
      </c>
      <c r="N140" s="264" t="s">
        <v>42</v>
      </c>
      <c r="O140" s="94"/>
      <c r="P140" s="245">
        <f>O140*H140</f>
        <v>0</v>
      </c>
      <c r="Q140" s="245">
        <v>0.001</v>
      </c>
      <c r="R140" s="245">
        <f>Q140*H140</f>
        <v>0.0011739999999999999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443</v>
      </c>
      <c r="AT140" s="247" t="s">
        <v>457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1272</v>
      </c>
    </row>
    <row r="141" s="2" customFormat="1" ht="21.0566" customHeight="1">
      <c r="A141" s="35"/>
      <c r="B141" s="36"/>
      <c r="C141" s="235" t="s">
        <v>483</v>
      </c>
      <c r="D141" s="235" t="s">
        <v>382</v>
      </c>
      <c r="E141" s="236" t="s">
        <v>756</v>
      </c>
      <c r="F141" s="237" t="s">
        <v>757</v>
      </c>
      <c r="G141" s="238" t="s">
        <v>419</v>
      </c>
      <c r="H141" s="239">
        <v>380.60000000000002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1273</v>
      </c>
    </row>
    <row r="142" s="2" customFormat="1" ht="23.4566" customHeight="1">
      <c r="A142" s="35"/>
      <c r="B142" s="36"/>
      <c r="C142" s="235" t="s">
        <v>487</v>
      </c>
      <c r="D142" s="235" t="s">
        <v>382</v>
      </c>
      <c r="E142" s="236" t="s">
        <v>1274</v>
      </c>
      <c r="F142" s="237" t="s">
        <v>1275</v>
      </c>
      <c r="G142" s="238" t="s">
        <v>419</v>
      </c>
      <c r="H142" s="239">
        <v>38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1276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378</v>
      </c>
      <c r="F143" s="233" t="s">
        <v>474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SUM(P144:P155)</f>
        <v>0</v>
      </c>
      <c r="Q143" s="227"/>
      <c r="R143" s="228">
        <f>SUM(R144:R155)</f>
        <v>413.18124000000006</v>
      </c>
      <c r="S143" s="227"/>
      <c r="T143" s="229">
        <f>SUM(T144:T155)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84</v>
      </c>
      <c r="AT143" s="231" t="s">
        <v>75</v>
      </c>
      <c r="AU143" s="231" t="s">
        <v>84</v>
      </c>
      <c r="AY143" s="230" t="s">
        <v>379</v>
      </c>
      <c r="BK143" s="232">
        <f>SUM(BK144:BK155)</f>
        <v>0</v>
      </c>
    </row>
    <row r="144" s="2" customFormat="1" ht="23.4566" customHeight="1">
      <c r="A144" s="35"/>
      <c r="B144" s="36"/>
      <c r="C144" s="235" t="s">
        <v>491</v>
      </c>
      <c r="D144" s="235" t="s">
        <v>382</v>
      </c>
      <c r="E144" s="236" t="s">
        <v>1277</v>
      </c>
      <c r="F144" s="237" t="s">
        <v>1278</v>
      </c>
      <c r="G144" s="238" t="s">
        <v>419</v>
      </c>
      <c r="H144" s="239">
        <v>363.30000000000001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0.27994000000000002</v>
      </c>
      <c r="R144" s="245">
        <f>Q144*H144</f>
        <v>101.70220200000001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1279</v>
      </c>
    </row>
    <row r="145" s="2" customFormat="1" ht="36.72453" customHeight="1">
      <c r="A145" s="35"/>
      <c r="B145" s="36"/>
      <c r="C145" s="235" t="s">
        <v>7</v>
      </c>
      <c r="D145" s="235" t="s">
        <v>382</v>
      </c>
      <c r="E145" s="236" t="s">
        <v>1280</v>
      </c>
      <c r="F145" s="237" t="s">
        <v>1281</v>
      </c>
      <c r="G145" s="238" t="s">
        <v>419</v>
      </c>
      <c r="H145" s="239">
        <v>926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0.098199999999999996</v>
      </c>
      <c r="R145" s="245">
        <f>Q145*H145</f>
        <v>90.933199999999999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1282</v>
      </c>
    </row>
    <row r="146" s="2" customFormat="1" ht="36.72453" customHeight="1">
      <c r="A146" s="35"/>
      <c r="B146" s="36"/>
      <c r="C146" s="235" t="s">
        <v>499</v>
      </c>
      <c r="D146" s="235" t="s">
        <v>382</v>
      </c>
      <c r="E146" s="236" t="s">
        <v>1283</v>
      </c>
      <c r="F146" s="237" t="s">
        <v>1284</v>
      </c>
      <c r="G146" s="238" t="s">
        <v>419</v>
      </c>
      <c r="H146" s="239">
        <v>45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0.18906999999999999</v>
      </c>
      <c r="R146" s="245">
        <f>Q146*H146</f>
        <v>8.5081499999999988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1285</v>
      </c>
    </row>
    <row r="147" s="2" customFormat="1" ht="23.4566" customHeight="1">
      <c r="A147" s="35"/>
      <c r="B147" s="36"/>
      <c r="C147" s="235" t="s">
        <v>504</v>
      </c>
      <c r="D147" s="235" t="s">
        <v>382</v>
      </c>
      <c r="E147" s="236" t="s">
        <v>1286</v>
      </c>
      <c r="F147" s="237" t="s">
        <v>1287</v>
      </c>
      <c r="G147" s="238" t="s">
        <v>419</v>
      </c>
      <c r="H147" s="239">
        <v>75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0.22847999999999999</v>
      </c>
      <c r="R147" s="245">
        <f>Q147*H147</f>
        <v>17.135999999999999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1288</v>
      </c>
    </row>
    <row r="148" s="2" customFormat="1" ht="31.92453" customHeight="1">
      <c r="A148" s="35"/>
      <c r="B148" s="36"/>
      <c r="C148" s="235" t="s">
        <v>508</v>
      </c>
      <c r="D148" s="235" t="s">
        <v>382</v>
      </c>
      <c r="E148" s="236" t="s">
        <v>1289</v>
      </c>
      <c r="F148" s="237" t="s">
        <v>1290</v>
      </c>
      <c r="G148" s="238" t="s">
        <v>419</v>
      </c>
      <c r="H148" s="239">
        <v>1046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0.0057099999999999998</v>
      </c>
      <c r="R148" s="245">
        <f>Q148*H148</f>
        <v>5.9726599999999994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1291</v>
      </c>
    </row>
    <row r="149" s="2" customFormat="1" ht="31.92453" customHeight="1">
      <c r="A149" s="35"/>
      <c r="B149" s="36"/>
      <c r="C149" s="235" t="s">
        <v>512</v>
      </c>
      <c r="D149" s="235" t="s">
        <v>382</v>
      </c>
      <c r="E149" s="236" t="s">
        <v>1292</v>
      </c>
      <c r="F149" s="237" t="s">
        <v>1293</v>
      </c>
      <c r="G149" s="238" t="s">
        <v>419</v>
      </c>
      <c r="H149" s="239">
        <v>1052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0.12966</v>
      </c>
      <c r="R149" s="245">
        <f>Q149*H149</f>
        <v>136.40232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1294</v>
      </c>
    </row>
    <row r="150" s="2" customFormat="1" ht="42.79245" customHeight="1">
      <c r="A150" s="35"/>
      <c r="B150" s="36"/>
      <c r="C150" s="235" t="s">
        <v>516</v>
      </c>
      <c r="D150" s="235" t="s">
        <v>382</v>
      </c>
      <c r="E150" s="236" t="s">
        <v>1295</v>
      </c>
      <c r="F150" s="237" t="s">
        <v>1296</v>
      </c>
      <c r="G150" s="238" t="s">
        <v>419</v>
      </c>
      <c r="H150" s="239">
        <v>166.19999999999999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0.092499999999999999</v>
      </c>
      <c r="R150" s="245">
        <f>Q150*H150</f>
        <v>15.373499999999998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1297</v>
      </c>
    </row>
    <row r="151" s="2" customFormat="1" ht="16.30189" customHeight="1">
      <c r="A151" s="35"/>
      <c r="B151" s="36"/>
      <c r="C151" s="254" t="s">
        <v>520</v>
      </c>
      <c r="D151" s="254" t="s">
        <v>457</v>
      </c>
      <c r="E151" s="255" t="s">
        <v>1298</v>
      </c>
      <c r="F151" s="256" t="s">
        <v>1299</v>
      </c>
      <c r="G151" s="257" t="s">
        <v>419</v>
      </c>
      <c r="H151" s="258">
        <v>169.524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0.13</v>
      </c>
      <c r="R151" s="245">
        <f>Q151*H151</f>
        <v>22.038119999999999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1300</v>
      </c>
    </row>
    <row r="152" s="2" customFormat="1" ht="23.4566" customHeight="1">
      <c r="A152" s="35"/>
      <c r="B152" s="36"/>
      <c r="C152" s="235" t="s">
        <v>524</v>
      </c>
      <c r="D152" s="235" t="s">
        <v>382</v>
      </c>
      <c r="E152" s="236" t="s">
        <v>1301</v>
      </c>
      <c r="F152" s="237" t="s">
        <v>1302</v>
      </c>
      <c r="G152" s="238" t="s">
        <v>419</v>
      </c>
      <c r="H152" s="239">
        <v>59.799999999999997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0.112</v>
      </c>
      <c r="R152" s="245">
        <f>Q152*H152</f>
        <v>6.6975999999999996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1303</v>
      </c>
    </row>
    <row r="153" s="2" customFormat="1" ht="23.4566" customHeight="1">
      <c r="A153" s="35"/>
      <c r="B153" s="36"/>
      <c r="C153" s="254" t="s">
        <v>528</v>
      </c>
      <c r="D153" s="254" t="s">
        <v>457</v>
      </c>
      <c r="E153" s="255" t="s">
        <v>1304</v>
      </c>
      <c r="F153" s="256" t="s">
        <v>1305</v>
      </c>
      <c r="G153" s="257" t="s">
        <v>419</v>
      </c>
      <c r="H153" s="258">
        <v>41.718000000000004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0.13800000000000001</v>
      </c>
      <c r="R153" s="245">
        <f>Q153*H153</f>
        <v>5.7570840000000008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1306</v>
      </c>
    </row>
    <row r="154" s="2" customFormat="1" ht="23.4566" customHeight="1">
      <c r="A154" s="35"/>
      <c r="B154" s="36"/>
      <c r="C154" s="254" t="s">
        <v>532</v>
      </c>
      <c r="D154" s="254" t="s">
        <v>457</v>
      </c>
      <c r="E154" s="255" t="s">
        <v>1307</v>
      </c>
      <c r="F154" s="256" t="s">
        <v>1308</v>
      </c>
      <c r="G154" s="257" t="s">
        <v>419</v>
      </c>
      <c r="H154" s="258">
        <v>19.277999999999999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0.13800000000000001</v>
      </c>
      <c r="R154" s="245">
        <f>Q154*H154</f>
        <v>2.660364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1309</v>
      </c>
    </row>
    <row r="155" s="2" customFormat="1" ht="21.0566" customHeight="1">
      <c r="A155" s="35"/>
      <c r="B155" s="36"/>
      <c r="C155" s="235" t="s">
        <v>536</v>
      </c>
      <c r="D155" s="235" t="s">
        <v>382</v>
      </c>
      <c r="E155" s="236" t="s">
        <v>1310</v>
      </c>
      <c r="F155" s="237" t="s">
        <v>1311</v>
      </c>
      <c r="G155" s="238" t="s">
        <v>426</v>
      </c>
      <c r="H155" s="239">
        <v>4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1.0000000000000001E-05</v>
      </c>
      <c r="R155" s="245">
        <f>Q155*H155</f>
        <v>4.0000000000000003E-05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1312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443</v>
      </c>
      <c r="F156" s="233" t="s">
        <v>495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SUM(P157:P159)</f>
        <v>0</v>
      </c>
      <c r="Q156" s="227"/>
      <c r="R156" s="228">
        <f>SUM(R157:R159)</f>
        <v>2.0747999999999998</v>
      </c>
      <c r="S156" s="227"/>
      <c r="T156" s="229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SUM(BK157:BK159)</f>
        <v>0</v>
      </c>
    </row>
    <row r="157" s="2" customFormat="1" ht="23.4566" customHeight="1">
      <c r="A157" s="35"/>
      <c r="B157" s="36"/>
      <c r="C157" s="235" t="s">
        <v>540</v>
      </c>
      <c r="D157" s="235" t="s">
        <v>382</v>
      </c>
      <c r="E157" s="236" t="s">
        <v>545</v>
      </c>
      <c r="F157" s="237" t="s">
        <v>546</v>
      </c>
      <c r="G157" s="238" t="s">
        <v>502</v>
      </c>
      <c r="H157" s="239">
        <v>2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0.41064</v>
      </c>
      <c r="R157" s="245">
        <f>Q157*H157</f>
        <v>0.82128000000000001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1313</v>
      </c>
    </row>
    <row r="158" s="2" customFormat="1" ht="23.4566" customHeight="1">
      <c r="A158" s="35"/>
      <c r="B158" s="36"/>
      <c r="C158" s="235" t="s">
        <v>544</v>
      </c>
      <c r="D158" s="235" t="s">
        <v>382</v>
      </c>
      <c r="E158" s="236" t="s">
        <v>549</v>
      </c>
      <c r="F158" s="237" t="s">
        <v>550</v>
      </c>
      <c r="G158" s="238" t="s">
        <v>502</v>
      </c>
      <c r="H158" s="239">
        <v>4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0.30587999999999999</v>
      </c>
      <c r="R158" s="245">
        <f>Q158*H158</f>
        <v>1.2235199999999999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1314</v>
      </c>
    </row>
    <row r="159" s="2" customFormat="1" ht="16.30189" customHeight="1">
      <c r="A159" s="35"/>
      <c r="B159" s="36"/>
      <c r="C159" s="254" t="s">
        <v>548</v>
      </c>
      <c r="D159" s="254" t="s">
        <v>457</v>
      </c>
      <c r="E159" s="255" t="s">
        <v>553</v>
      </c>
      <c r="F159" s="256" t="s">
        <v>554</v>
      </c>
      <c r="G159" s="257" t="s">
        <v>502</v>
      </c>
      <c r="H159" s="258">
        <v>4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0.0074999999999999997</v>
      </c>
      <c r="R159" s="245">
        <f>Q159*H159</f>
        <v>0.029999999999999999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443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1315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447</v>
      </c>
      <c r="F160" s="233" t="s">
        <v>560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SUM(P161:P167)</f>
        <v>0</v>
      </c>
      <c r="Q160" s="227"/>
      <c r="R160" s="228">
        <f>SUM(R161:R167)</f>
        <v>70.133760000000009</v>
      </c>
      <c r="S160" s="227"/>
      <c r="T160" s="229">
        <f>SUM(T161:T167)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SUM(BK161:BK167)</f>
        <v>0</v>
      </c>
    </row>
    <row r="161" s="2" customFormat="1" ht="31.92453" customHeight="1">
      <c r="A161" s="35"/>
      <c r="B161" s="36"/>
      <c r="C161" s="235" t="s">
        <v>552</v>
      </c>
      <c r="D161" s="235" t="s">
        <v>382</v>
      </c>
      <c r="E161" s="236" t="s">
        <v>1316</v>
      </c>
      <c r="F161" s="237" t="s">
        <v>1317</v>
      </c>
      <c r="G161" s="238" t="s">
        <v>426</v>
      </c>
      <c r="H161" s="239">
        <v>576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0.098530000000000006</v>
      </c>
      <c r="R161" s="245">
        <f>Q161*H161</f>
        <v>56.753280000000004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1318</v>
      </c>
    </row>
    <row r="162" s="2" customFormat="1" ht="16.30189" customHeight="1">
      <c r="A162" s="35"/>
      <c r="B162" s="36"/>
      <c r="C162" s="254" t="s">
        <v>556</v>
      </c>
      <c r="D162" s="254" t="s">
        <v>457</v>
      </c>
      <c r="E162" s="255" t="s">
        <v>1319</v>
      </c>
      <c r="F162" s="256" t="s">
        <v>1320</v>
      </c>
      <c r="G162" s="257" t="s">
        <v>502</v>
      </c>
      <c r="H162" s="258">
        <v>581.75999999999999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0.023</v>
      </c>
      <c r="R162" s="245">
        <f>Q162*H162</f>
        <v>13.38048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1321</v>
      </c>
    </row>
    <row r="163" s="2" customFormat="1" ht="23.4566" customHeight="1">
      <c r="A163" s="35"/>
      <c r="B163" s="36"/>
      <c r="C163" s="235" t="s">
        <v>561</v>
      </c>
      <c r="D163" s="235" t="s">
        <v>382</v>
      </c>
      <c r="E163" s="236" t="s">
        <v>1322</v>
      </c>
      <c r="F163" s="237" t="s">
        <v>1323</v>
      </c>
      <c r="G163" s="238" t="s">
        <v>426</v>
      </c>
      <c r="H163" s="239">
        <v>60.5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1324</v>
      </c>
    </row>
    <row r="164" s="2" customFormat="1" ht="23.4566" customHeight="1">
      <c r="A164" s="35"/>
      <c r="B164" s="36"/>
      <c r="C164" s="235" t="s">
        <v>565</v>
      </c>
      <c r="D164" s="235" t="s">
        <v>382</v>
      </c>
      <c r="E164" s="236" t="s">
        <v>710</v>
      </c>
      <c r="F164" s="237" t="s">
        <v>711</v>
      </c>
      <c r="G164" s="238" t="s">
        <v>450</v>
      </c>
      <c r="H164" s="239">
        <v>151.84800000000001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1325</v>
      </c>
    </row>
    <row r="165" s="2" customFormat="1" ht="23.4566" customHeight="1">
      <c r="A165" s="35"/>
      <c r="B165" s="36"/>
      <c r="C165" s="235" t="s">
        <v>569</v>
      </c>
      <c r="D165" s="235" t="s">
        <v>382</v>
      </c>
      <c r="E165" s="236" t="s">
        <v>714</v>
      </c>
      <c r="F165" s="237" t="s">
        <v>715</v>
      </c>
      <c r="G165" s="238" t="s">
        <v>450</v>
      </c>
      <c r="H165" s="239">
        <v>2255.3119999999999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1326</v>
      </c>
    </row>
    <row r="166" s="2" customFormat="1" ht="23.4566" customHeight="1">
      <c r="A166" s="35"/>
      <c r="B166" s="36"/>
      <c r="C166" s="235" t="s">
        <v>573</v>
      </c>
      <c r="D166" s="235" t="s">
        <v>382</v>
      </c>
      <c r="E166" s="236" t="s">
        <v>718</v>
      </c>
      <c r="F166" s="237" t="s">
        <v>719</v>
      </c>
      <c r="G166" s="238" t="s">
        <v>450</v>
      </c>
      <c r="H166" s="239">
        <v>62.603999999999999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1327</v>
      </c>
    </row>
    <row r="167" s="2" customFormat="1" ht="31.92453" customHeight="1">
      <c r="A167" s="35"/>
      <c r="B167" s="36"/>
      <c r="C167" s="235" t="s">
        <v>577</v>
      </c>
      <c r="D167" s="235" t="s">
        <v>382</v>
      </c>
      <c r="E167" s="236" t="s">
        <v>1036</v>
      </c>
      <c r="F167" s="237" t="s">
        <v>1037</v>
      </c>
      <c r="G167" s="238" t="s">
        <v>450</v>
      </c>
      <c r="H167" s="239">
        <v>26.263999999999999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1328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721</v>
      </c>
      <c r="F168" s="233" t="s">
        <v>722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BK169</f>
        <v>0</v>
      </c>
    </row>
    <row r="169" s="2" customFormat="1" ht="23.4566" customHeight="1">
      <c r="A169" s="35"/>
      <c r="B169" s="36"/>
      <c r="C169" s="235" t="s">
        <v>581</v>
      </c>
      <c r="D169" s="235" t="s">
        <v>382</v>
      </c>
      <c r="E169" s="236" t="s">
        <v>724</v>
      </c>
      <c r="F169" s="237" t="s">
        <v>725</v>
      </c>
      <c r="G169" s="238" t="s">
        <v>450</v>
      </c>
      <c r="H169" s="239">
        <v>549.99099999999999</v>
      </c>
      <c r="I169" s="240"/>
      <c r="J169" s="241">
        <f>ROUND(I169*H169,2)</f>
        <v>0</v>
      </c>
      <c r="K169" s="242"/>
      <c r="L169" s="41"/>
      <c r="M169" s="249" t="s">
        <v>1</v>
      </c>
      <c r="N169" s="250" t="s">
        <v>42</v>
      </c>
      <c r="O169" s="251"/>
      <c r="P169" s="252">
        <f>O169*H169</f>
        <v>0</v>
      </c>
      <c r="Q169" s="252">
        <v>0</v>
      </c>
      <c r="R169" s="252">
        <f>Q169*H169</f>
        <v>0</v>
      </c>
      <c r="S169" s="252">
        <v>0</v>
      </c>
      <c r="T169" s="25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1329</v>
      </c>
    </row>
    <row r="170" s="2" customFormat="1" ht="6.96" customHeight="1">
      <c r="A170" s="35"/>
      <c r="B170" s="69"/>
      <c r="C170" s="70"/>
      <c r="D170" s="70"/>
      <c r="E170" s="70"/>
      <c r="F170" s="70"/>
      <c r="G170" s="70"/>
      <c r="H170" s="70"/>
      <c r="I170" s="70"/>
      <c r="J170" s="70"/>
      <c r="K170" s="70"/>
      <c r="L170" s="41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sheet="1" autoFilter="0" formatColumns="0" formatRows="0" objects="1" scenarios="1" spinCount="100000" saltValue="p1zRrMw7aK5DvslvlNzkBNsl1LisQJmKlBulHmPnqjNJoWf8QIg8JT4jJkrmjeKvzx8qupPPlWxH+0s3CpACKA==" hashValue="Qu6tzhW+TsqRZWnpGDemVAKRB+PKqabFt3BY4wJ4hdoAYYd31ynUHT9AHzkVi3MXI6l6n2+ShW/IEhlz2EAOXQ==" algorithmName="SHA-512" password="CC35"/>
  <autoFilter ref="C121:K169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1330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ROUND((SUM(BE124:BE206)),  2)</f>
        <v>0</v>
      </c>
      <c r="G33" s="169"/>
      <c r="H33" s="169"/>
      <c r="I33" s="170">
        <v>0.20000000000000001</v>
      </c>
      <c r="J33" s="168">
        <f>ROUND(((SUM(BE124:BE206))*I33),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ROUND((SUM(BF124:BF206)),  2)</f>
        <v>0</v>
      </c>
      <c r="G34" s="169"/>
      <c r="H34" s="169"/>
      <c r="I34" s="170">
        <v>0.20000000000000001</v>
      </c>
      <c r="J34" s="168">
        <f>ROUND(((SUM(BF124:BF206))*I34),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ROUND((SUM(BG124:BG206)),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ROUND((SUM(BH124:BH206)),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ROUND((SUM(BI124:BI206)),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101-20 - 101-20 Osvetlenie priechodov pre chodcov k.ú. Banská Bystrica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J125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J126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J132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412</v>
      </c>
      <c r="E100" s="204"/>
      <c r="F100" s="204"/>
      <c r="G100" s="204"/>
      <c r="H100" s="204"/>
      <c r="I100" s="204"/>
      <c r="J100" s="205">
        <f>J137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413</v>
      </c>
      <c r="E101" s="204"/>
      <c r="F101" s="204"/>
      <c r="G101" s="204"/>
      <c r="H101" s="204"/>
      <c r="I101" s="204"/>
      <c r="J101" s="205">
        <f>J139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1331</v>
      </c>
      <c r="E102" s="199"/>
      <c r="F102" s="199"/>
      <c r="G102" s="199"/>
      <c r="H102" s="199"/>
      <c r="I102" s="199"/>
      <c r="J102" s="200">
        <f>J141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1332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1333</v>
      </c>
      <c r="E104" s="204"/>
      <c r="F104" s="204"/>
      <c r="G104" s="204"/>
      <c r="H104" s="204"/>
      <c r="I104" s="204"/>
      <c r="J104" s="205">
        <f>J191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353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0755" customHeight="1">
      <c r="A116" s="35"/>
      <c r="B116" s="36"/>
      <c r="C116" s="37"/>
      <c r="D116" s="37"/>
      <c r="E116" s="79" t="str">
        <f>E9</f>
        <v>101-20 - 101-20 Osvetlenie priechodov pre chodcov k.ú. Banská Bystrica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>k. ú. Banská Bystrica</v>
      </c>
      <c r="G118" s="37"/>
      <c r="H118" s="37"/>
      <c r="I118" s="29" t="s">
        <v>21</v>
      </c>
      <c r="J118" s="82" t="str">
        <f>IF(J12="","",J12)</f>
        <v>30. 12. 2020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81509" customHeight="1">
      <c r="A120" s="35"/>
      <c r="B120" s="36"/>
      <c r="C120" s="29" t="s">
        <v>23</v>
      </c>
      <c r="D120" s="37"/>
      <c r="E120" s="37"/>
      <c r="F120" s="24" t="str">
        <f>E15</f>
        <v xml:space="preserve">BANSKOBYSTRICKÝ SAMOSPRÁVNY KRAJ </v>
      </c>
      <c r="G120" s="37"/>
      <c r="H120" s="37"/>
      <c r="I120" s="29" t="s">
        <v>29</v>
      </c>
      <c r="J120" s="33" t="str">
        <f>E21</f>
        <v>ISPO spol.s r.o. , Prešov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30566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Ing. Čurlík ján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365</v>
      </c>
      <c r="D123" s="210" t="s">
        <v>61</v>
      </c>
      <c r="E123" s="210" t="s">
        <v>57</v>
      </c>
      <c r="F123" s="210" t="s">
        <v>58</v>
      </c>
      <c r="G123" s="210" t="s">
        <v>366</v>
      </c>
      <c r="H123" s="210" t="s">
        <v>367</v>
      </c>
      <c r="I123" s="210" t="s">
        <v>368</v>
      </c>
      <c r="J123" s="211" t="s">
        <v>358</v>
      </c>
      <c r="K123" s="212" t="s">
        <v>369</v>
      </c>
      <c r="L123" s="213"/>
      <c r="M123" s="103" t="s">
        <v>1</v>
      </c>
      <c r="N123" s="104" t="s">
        <v>40</v>
      </c>
      <c r="O123" s="104" t="s">
        <v>370</v>
      </c>
      <c r="P123" s="104" t="s">
        <v>371</v>
      </c>
      <c r="Q123" s="104" t="s">
        <v>372</v>
      </c>
      <c r="R123" s="104" t="s">
        <v>373</v>
      </c>
      <c r="S123" s="104" t="s">
        <v>374</v>
      </c>
      <c r="T123" s="105" t="s">
        <v>375</v>
      </c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359</v>
      </c>
      <c r="D124" s="37"/>
      <c r="E124" s="37"/>
      <c r="F124" s="37"/>
      <c r="G124" s="37"/>
      <c r="H124" s="37"/>
      <c r="I124" s="37"/>
      <c r="J124" s="214">
        <f>BK124</f>
        <v>0</v>
      </c>
      <c r="K124" s="37"/>
      <c r="L124" s="41"/>
      <c r="M124" s="106"/>
      <c r="N124" s="215"/>
      <c r="O124" s="107"/>
      <c r="P124" s="216">
        <f>P125+P141</f>
        <v>0</v>
      </c>
      <c r="Q124" s="107"/>
      <c r="R124" s="216">
        <f>R125+R141</f>
        <v>18.0962332</v>
      </c>
      <c r="S124" s="107"/>
      <c r="T124" s="217">
        <f>T125+T141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360</v>
      </c>
      <c r="BK124" s="218">
        <f>BK125+BK141</f>
        <v>0</v>
      </c>
    </row>
    <row r="125" s="12" customFormat="1" ht="25.92" customHeight="1">
      <c r="A125" s="12"/>
      <c r="B125" s="219"/>
      <c r="C125" s="220"/>
      <c r="D125" s="221" t="s">
        <v>75</v>
      </c>
      <c r="E125" s="222" t="s">
        <v>414</v>
      </c>
      <c r="F125" s="222" t="s">
        <v>415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P126+P132+P137+P139</f>
        <v>0</v>
      </c>
      <c r="Q125" s="227"/>
      <c r="R125" s="228">
        <f>R126+R132+R137+R139</f>
        <v>6.8410932000000004</v>
      </c>
      <c r="S125" s="227"/>
      <c r="T125" s="229">
        <f>T126+T132+T137+T139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76</v>
      </c>
      <c r="AY125" s="230" t="s">
        <v>379</v>
      </c>
      <c r="BK125" s="232">
        <f>BK126+BK132+BK137+BK139</f>
        <v>0</v>
      </c>
    </row>
    <row r="126" s="12" customFormat="1" ht="22.8" customHeight="1">
      <c r="A126" s="12"/>
      <c r="B126" s="219"/>
      <c r="C126" s="220"/>
      <c r="D126" s="221" t="s">
        <v>75</v>
      </c>
      <c r="E126" s="233" t="s">
        <v>84</v>
      </c>
      <c r="F126" s="233" t="s">
        <v>416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SUM(P127:P131)</f>
        <v>0</v>
      </c>
      <c r="Q126" s="227"/>
      <c r="R126" s="228">
        <f>SUM(R127:R131)</f>
        <v>0.19608</v>
      </c>
      <c r="S126" s="227"/>
      <c r="T126" s="229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84</v>
      </c>
      <c r="AY126" s="230" t="s">
        <v>379</v>
      </c>
      <c r="BK126" s="232">
        <f>SUM(BK127:BK131)</f>
        <v>0</v>
      </c>
    </row>
    <row r="127" s="2" customFormat="1" ht="21.0566" customHeight="1">
      <c r="A127" s="35"/>
      <c r="B127" s="36"/>
      <c r="C127" s="235" t="s">
        <v>84</v>
      </c>
      <c r="D127" s="235" t="s">
        <v>382</v>
      </c>
      <c r="E127" s="236" t="s">
        <v>1334</v>
      </c>
      <c r="F127" s="237" t="s">
        <v>1335</v>
      </c>
      <c r="G127" s="238" t="s">
        <v>430</v>
      </c>
      <c r="H127" s="239">
        <v>28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1336</v>
      </c>
    </row>
    <row r="128" s="2" customFormat="1" ht="23.4566" customHeight="1">
      <c r="A128" s="35"/>
      <c r="B128" s="36"/>
      <c r="C128" s="235" t="s">
        <v>92</v>
      </c>
      <c r="D128" s="235" t="s">
        <v>382</v>
      </c>
      <c r="E128" s="236" t="s">
        <v>1337</v>
      </c>
      <c r="F128" s="237" t="s">
        <v>1338</v>
      </c>
      <c r="G128" s="238" t="s">
        <v>430</v>
      </c>
      <c r="H128" s="239">
        <v>8.4000000000000004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1339</v>
      </c>
    </row>
    <row r="129" s="2" customFormat="1" ht="31.92453" customHeight="1">
      <c r="A129" s="35"/>
      <c r="B129" s="36"/>
      <c r="C129" s="235" t="s">
        <v>102</v>
      </c>
      <c r="D129" s="235" t="s">
        <v>382</v>
      </c>
      <c r="E129" s="236" t="s">
        <v>1340</v>
      </c>
      <c r="F129" s="237" t="s">
        <v>1341</v>
      </c>
      <c r="G129" s="238" t="s">
        <v>426</v>
      </c>
      <c r="H129" s="239">
        <v>57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0.00198</v>
      </c>
      <c r="R129" s="245">
        <f>Q129*H129</f>
        <v>0.11286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1342</v>
      </c>
    </row>
    <row r="130" s="2" customFormat="1" ht="31.92453" customHeight="1">
      <c r="A130" s="35"/>
      <c r="B130" s="36"/>
      <c r="C130" s="254" t="s">
        <v>396</v>
      </c>
      <c r="D130" s="254" t="s">
        <v>457</v>
      </c>
      <c r="E130" s="255" t="s">
        <v>1343</v>
      </c>
      <c r="F130" s="256" t="s">
        <v>1344</v>
      </c>
      <c r="G130" s="257" t="s">
        <v>426</v>
      </c>
      <c r="H130" s="258">
        <v>57</v>
      </c>
      <c r="I130" s="259"/>
      <c r="J130" s="260">
        <f>ROUND(I130*H130,2)</f>
        <v>0</v>
      </c>
      <c r="K130" s="261"/>
      <c r="L130" s="262"/>
      <c r="M130" s="263" t="s">
        <v>1</v>
      </c>
      <c r="N130" s="264" t="s">
        <v>42</v>
      </c>
      <c r="O130" s="94"/>
      <c r="P130" s="245">
        <f>O130*H130</f>
        <v>0</v>
      </c>
      <c r="Q130" s="245">
        <v>0.0014599999999999999</v>
      </c>
      <c r="R130" s="245">
        <f>Q130*H130</f>
        <v>0.083220000000000002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1003</v>
      </c>
      <c r="AT130" s="247" t="s">
        <v>457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1003</v>
      </c>
      <c r="BM130" s="247" t="s">
        <v>1345</v>
      </c>
    </row>
    <row r="131" s="2" customFormat="1" ht="23.4566" customHeight="1">
      <c r="A131" s="35"/>
      <c r="B131" s="36"/>
      <c r="C131" s="235" t="s">
        <v>378</v>
      </c>
      <c r="D131" s="235" t="s">
        <v>382</v>
      </c>
      <c r="E131" s="236" t="s">
        <v>453</v>
      </c>
      <c r="F131" s="237" t="s">
        <v>454</v>
      </c>
      <c r="G131" s="238" t="s">
        <v>430</v>
      </c>
      <c r="H131" s="239">
        <v>28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1346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92</v>
      </c>
      <c r="F132" s="233" t="s">
        <v>759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SUM(P133:P136)</f>
        <v>0</v>
      </c>
      <c r="Q132" s="227"/>
      <c r="R132" s="228">
        <f>SUM(R133:R136)</f>
        <v>6.6450132000000002</v>
      </c>
      <c r="S132" s="227"/>
      <c r="T132" s="22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SUM(BK133:BK136)</f>
        <v>0</v>
      </c>
    </row>
    <row r="133" s="2" customFormat="1" ht="23.4566" customHeight="1">
      <c r="A133" s="35"/>
      <c r="B133" s="36"/>
      <c r="C133" s="235" t="s">
        <v>435</v>
      </c>
      <c r="D133" s="235" t="s">
        <v>382</v>
      </c>
      <c r="E133" s="236" t="s">
        <v>775</v>
      </c>
      <c r="F133" s="237" t="s">
        <v>776</v>
      </c>
      <c r="G133" s="238" t="s">
        <v>430</v>
      </c>
      <c r="H133" s="239">
        <v>0.378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2.0699999999999998</v>
      </c>
      <c r="R133" s="245">
        <f>Q133*H133</f>
        <v>0.78245999999999993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1347</v>
      </c>
    </row>
    <row r="134" s="2" customFormat="1" ht="16.30189" customHeight="1">
      <c r="A134" s="35"/>
      <c r="B134" s="36"/>
      <c r="C134" s="235" t="s">
        <v>439</v>
      </c>
      <c r="D134" s="235" t="s">
        <v>382</v>
      </c>
      <c r="E134" s="236" t="s">
        <v>1348</v>
      </c>
      <c r="F134" s="237" t="s">
        <v>1349</v>
      </c>
      <c r="G134" s="238" t="s">
        <v>430</v>
      </c>
      <c r="H134" s="239">
        <v>2.52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2.3223400000000001</v>
      </c>
      <c r="R134" s="245">
        <f>Q134*H134</f>
        <v>5.8522968000000004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1350</v>
      </c>
    </row>
    <row r="135" s="2" customFormat="1" ht="21.0566" customHeight="1">
      <c r="A135" s="35"/>
      <c r="B135" s="36"/>
      <c r="C135" s="235" t="s">
        <v>443</v>
      </c>
      <c r="D135" s="235" t="s">
        <v>382</v>
      </c>
      <c r="E135" s="236" t="s">
        <v>1351</v>
      </c>
      <c r="F135" s="237" t="s">
        <v>1352</v>
      </c>
      <c r="G135" s="238" t="s">
        <v>419</v>
      </c>
      <c r="H135" s="239">
        <v>2.52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0.0040699999999999998</v>
      </c>
      <c r="R135" s="245">
        <f>Q135*H135</f>
        <v>0.010256399999999999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1353</v>
      </c>
    </row>
    <row r="136" s="2" customFormat="1" ht="21.0566" customHeight="1">
      <c r="A136" s="35"/>
      <c r="B136" s="36"/>
      <c r="C136" s="235" t="s">
        <v>447</v>
      </c>
      <c r="D136" s="235" t="s">
        <v>382</v>
      </c>
      <c r="E136" s="236" t="s">
        <v>1354</v>
      </c>
      <c r="F136" s="237" t="s">
        <v>1355</v>
      </c>
      <c r="G136" s="238" t="s">
        <v>419</v>
      </c>
      <c r="H136" s="239">
        <v>2.52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1356</v>
      </c>
    </row>
    <row r="137" s="12" customFormat="1" ht="22.8" customHeight="1">
      <c r="A137" s="12"/>
      <c r="B137" s="219"/>
      <c r="C137" s="220"/>
      <c r="D137" s="221" t="s">
        <v>75</v>
      </c>
      <c r="E137" s="233" t="s">
        <v>447</v>
      </c>
      <c r="F137" s="233" t="s">
        <v>560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84</v>
      </c>
      <c r="AT137" s="231" t="s">
        <v>75</v>
      </c>
      <c r="AU137" s="231" t="s">
        <v>84</v>
      </c>
      <c r="AY137" s="230" t="s">
        <v>379</v>
      </c>
      <c r="BK137" s="232">
        <f>BK138</f>
        <v>0</v>
      </c>
    </row>
    <row r="138" s="2" customFormat="1" ht="36.72453" customHeight="1">
      <c r="A138" s="35"/>
      <c r="B138" s="36"/>
      <c r="C138" s="235" t="s">
        <v>452</v>
      </c>
      <c r="D138" s="235" t="s">
        <v>382</v>
      </c>
      <c r="E138" s="236" t="s">
        <v>1357</v>
      </c>
      <c r="F138" s="237" t="s">
        <v>1358</v>
      </c>
      <c r="G138" s="238" t="s">
        <v>1359</v>
      </c>
      <c r="H138" s="239">
        <v>50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1360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721</v>
      </c>
      <c r="F139" s="233" t="s">
        <v>722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BK140</f>
        <v>0</v>
      </c>
    </row>
    <row r="140" s="2" customFormat="1" ht="23.4566" customHeight="1">
      <c r="A140" s="35"/>
      <c r="B140" s="36"/>
      <c r="C140" s="235" t="s">
        <v>456</v>
      </c>
      <c r="D140" s="235" t="s">
        <v>382</v>
      </c>
      <c r="E140" s="236" t="s">
        <v>724</v>
      </c>
      <c r="F140" s="237" t="s">
        <v>725</v>
      </c>
      <c r="G140" s="238" t="s">
        <v>450</v>
      </c>
      <c r="H140" s="239">
        <v>6.758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1361</v>
      </c>
    </row>
    <row r="141" s="12" customFormat="1" ht="25.92" customHeight="1">
      <c r="A141" s="12"/>
      <c r="B141" s="219"/>
      <c r="C141" s="220"/>
      <c r="D141" s="221" t="s">
        <v>75</v>
      </c>
      <c r="E141" s="222" t="s">
        <v>457</v>
      </c>
      <c r="F141" s="222" t="s">
        <v>1362</v>
      </c>
      <c r="G141" s="220"/>
      <c r="H141" s="220"/>
      <c r="I141" s="223"/>
      <c r="J141" s="224">
        <f>BK141</f>
        <v>0</v>
      </c>
      <c r="K141" s="220"/>
      <c r="L141" s="225"/>
      <c r="M141" s="226"/>
      <c r="N141" s="227"/>
      <c r="O141" s="227"/>
      <c r="P141" s="228">
        <f>P142+P191</f>
        <v>0</v>
      </c>
      <c r="Q141" s="227"/>
      <c r="R141" s="228">
        <f>R142+R191</f>
        <v>11.255139999999999</v>
      </c>
      <c r="S141" s="227"/>
      <c r="T141" s="229">
        <f>T142+T191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102</v>
      </c>
      <c r="AT141" s="231" t="s">
        <v>75</v>
      </c>
      <c r="AU141" s="231" t="s">
        <v>76</v>
      </c>
      <c r="AY141" s="230" t="s">
        <v>379</v>
      </c>
      <c r="BK141" s="232">
        <f>BK142+BK191</f>
        <v>0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1363</v>
      </c>
      <c r="F142" s="233" t="s">
        <v>1364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SUM(P143:P190)</f>
        <v>0</v>
      </c>
      <c r="Q142" s="227"/>
      <c r="R142" s="228">
        <f>SUM(R143:R190)</f>
        <v>0.85162500000000008</v>
      </c>
      <c r="S142" s="227"/>
      <c r="T142" s="229">
        <f>SUM(T143:T190)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102</v>
      </c>
      <c r="AT142" s="231" t="s">
        <v>75</v>
      </c>
      <c r="AU142" s="231" t="s">
        <v>84</v>
      </c>
      <c r="AY142" s="230" t="s">
        <v>379</v>
      </c>
      <c r="BK142" s="232">
        <f>SUM(BK143:BK190)</f>
        <v>0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1365</v>
      </c>
      <c r="F143" s="237" t="s">
        <v>1366</v>
      </c>
      <c r="G143" s="238" t="s">
        <v>426</v>
      </c>
      <c r="H143" s="239">
        <v>20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673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673</v>
      </c>
      <c r="BM143" s="247" t="s">
        <v>1367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1368</v>
      </c>
      <c r="F144" s="256" t="s">
        <v>1369</v>
      </c>
      <c r="G144" s="257" t="s">
        <v>426</v>
      </c>
      <c r="H144" s="258">
        <v>20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0.00025000000000000001</v>
      </c>
      <c r="R144" s="245">
        <f>Q144*H144</f>
        <v>0.0050000000000000001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1003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1003</v>
      </c>
      <c r="BM144" s="247" t="s">
        <v>1370</v>
      </c>
    </row>
    <row r="145" s="2" customFormat="1" ht="23.4566" customHeight="1">
      <c r="A145" s="35"/>
      <c r="B145" s="36"/>
      <c r="C145" s="235" t="s">
        <v>470</v>
      </c>
      <c r="D145" s="235" t="s">
        <v>382</v>
      </c>
      <c r="E145" s="236" t="s">
        <v>1371</v>
      </c>
      <c r="F145" s="237" t="s">
        <v>1372</v>
      </c>
      <c r="G145" s="238" t="s">
        <v>426</v>
      </c>
      <c r="H145" s="239">
        <v>59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673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673</v>
      </c>
      <c r="BM145" s="247" t="s">
        <v>1373</v>
      </c>
    </row>
    <row r="146" s="2" customFormat="1" ht="23.4566" customHeight="1">
      <c r="A146" s="35"/>
      <c r="B146" s="36"/>
      <c r="C146" s="254" t="s">
        <v>475</v>
      </c>
      <c r="D146" s="254" t="s">
        <v>457</v>
      </c>
      <c r="E146" s="255" t="s">
        <v>1374</v>
      </c>
      <c r="F146" s="256" t="s">
        <v>1375</v>
      </c>
      <c r="G146" s="257" t="s">
        <v>426</v>
      </c>
      <c r="H146" s="258">
        <v>59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0.00038000000000000002</v>
      </c>
      <c r="R146" s="245">
        <f>Q146*H146</f>
        <v>0.022420000000000002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1003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1003</v>
      </c>
      <c r="BM146" s="247" t="s">
        <v>1376</v>
      </c>
    </row>
    <row r="147" s="2" customFormat="1" ht="16.30189" customHeight="1">
      <c r="A147" s="35"/>
      <c r="B147" s="36"/>
      <c r="C147" s="235" t="s">
        <v>479</v>
      </c>
      <c r="D147" s="235" t="s">
        <v>382</v>
      </c>
      <c r="E147" s="236" t="s">
        <v>1377</v>
      </c>
      <c r="F147" s="237" t="s">
        <v>1378</v>
      </c>
      <c r="G147" s="238" t="s">
        <v>1379</v>
      </c>
      <c r="H147" s="239">
        <v>7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673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673</v>
      </c>
      <c r="BM147" s="247" t="s">
        <v>1380</v>
      </c>
    </row>
    <row r="148" s="2" customFormat="1" ht="23.4566" customHeight="1">
      <c r="A148" s="35"/>
      <c r="B148" s="36"/>
      <c r="C148" s="235" t="s">
        <v>483</v>
      </c>
      <c r="D148" s="235" t="s">
        <v>382</v>
      </c>
      <c r="E148" s="236" t="s">
        <v>1381</v>
      </c>
      <c r="F148" s="237" t="s">
        <v>1382</v>
      </c>
      <c r="G148" s="238" t="s">
        <v>1383</v>
      </c>
      <c r="H148" s="239">
        <v>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1384</v>
      </c>
    </row>
    <row r="149" s="2" customFormat="1" ht="23.4566" customHeight="1">
      <c r="A149" s="35"/>
      <c r="B149" s="36"/>
      <c r="C149" s="235" t="s">
        <v>487</v>
      </c>
      <c r="D149" s="235" t="s">
        <v>382</v>
      </c>
      <c r="E149" s="236" t="s">
        <v>1385</v>
      </c>
      <c r="F149" s="237" t="s">
        <v>1386</v>
      </c>
      <c r="G149" s="238" t="s">
        <v>1383</v>
      </c>
      <c r="H149" s="239">
        <v>3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673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673</v>
      </c>
      <c r="BM149" s="247" t="s">
        <v>1387</v>
      </c>
    </row>
    <row r="150" s="2" customFormat="1" ht="31.92453" customHeight="1">
      <c r="A150" s="35"/>
      <c r="B150" s="36"/>
      <c r="C150" s="235" t="s">
        <v>491</v>
      </c>
      <c r="D150" s="235" t="s">
        <v>382</v>
      </c>
      <c r="E150" s="236" t="s">
        <v>1388</v>
      </c>
      <c r="F150" s="237" t="s">
        <v>1389</v>
      </c>
      <c r="G150" s="238" t="s">
        <v>1383</v>
      </c>
      <c r="H150" s="239">
        <v>3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1390</v>
      </c>
    </row>
    <row r="151" s="2" customFormat="1" ht="23.4566" customHeight="1">
      <c r="A151" s="35"/>
      <c r="B151" s="36"/>
      <c r="C151" s="235" t="s">
        <v>7</v>
      </c>
      <c r="D151" s="235" t="s">
        <v>382</v>
      </c>
      <c r="E151" s="236" t="s">
        <v>1391</v>
      </c>
      <c r="F151" s="237" t="s">
        <v>1392</v>
      </c>
      <c r="G151" s="238" t="s">
        <v>502</v>
      </c>
      <c r="H151" s="239">
        <v>7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673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673</v>
      </c>
      <c r="BM151" s="247" t="s">
        <v>1393</v>
      </c>
    </row>
    <row r="152" s="2" customFormat="1" ht="23.4566" customHeight="1">
      <c r="A152" s="35"/>
      <c r="B152" s="36"/>
      <c r="C152" s="254" t="s">
        <v>499</v>
      </c>
      <c r="D152" s="254" t="s">
        <v>457</v>
      </c>
      <c r="E152" s="255" t="s">
        <v>1394</v>
      </c>
      <c r="F152" s="256" t="s">
        <v>1395</v>
      </c>
      <c r="G152" s="257" t="s">
        <v>502</v>
      </c>
      <c r="H152" s="258">
        <v>7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0.029999999999999999</v>
      </c>
      <c r="R152" s="245">
        <f>Q152*H152</f>
        <v>0.20999999999999999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1003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1003</v>
      </c>
      <c r="BM152" s="247" t="s">
        <v>1396</v>
      </c>
    </row>
    <row r="153" s="2" customFormat="1" ht="16.30189" customHeight="1">
      <c r="A153" s="35"/>
      <c r="B153" s="36"/>
      <c r="C153" s="254" t="s">
        <v>504</v>
      </c>
      <c r="D153" s="254" t="s">
        <v>457</v>
      </c>
      <c r="E153" s="255" t="s">
        <v>1397</v>
      </c>
      <c r="F153" s="256" t="s">
        <v>1398</v>
      </c>
      <c r="G153" s="257" t="s">
        <v>502</v>
      </c>
      <c r="H153" s="258">
        <v>7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0.040000000000000001</v>
      </c>
      <c r="R153" s="245">
        <f>Q153*H153</f>
        <v>0.28000000000000003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1003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1003</v>
      </c>
      <c r="BM153" s="247" t="s">
        <v>1399</v>
      </c>
    </row>
    <row r="154" s="2" customFormat="1" ht="21.0566" customHeight="1">
      <c r="A154" s="35"/>
      <c r="B154" s="36"/>
      <c r="C154" s="235" t="s">
        <v>508</v>
      </c>
      <c r="D154" s="235" t="s">
        <v>382</v>
      </c>
      <c r="E154" s="236" t="s">
        <v>1400</v>
      </c>
      <c r="F154" s="237" t="s">
        <v>1401</v>
      </c>
      <c r="G154" s="238" t="s">
        <v>502</v>
      </c>
      <c r="H154" s="239">
        <v>3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673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673</v>
      </c>
      <c r="BM154" s="247" t="s">
        <v>1402</v>
      </c>
    </row>
    <row r="155" s="2" customFormat="1" ht="16.30189" customHeight="1">
      <c r="A155" s="35"/>
      <c r="B155" s="36"/>
      <c r="C155" s="254" t="s">
        <v>512</v>
      </c>
      <c r="D155" s="254" t="s">
        <v>457</v>
      </c>
      <c r="E155" s="255" t="s">
        <v>1403</v>
      </c>
      <c r="F155" s="256" t="s">
        <v>1404</v>
      </c>
      <c r="G155" s="257" t="s">
        <v>502</v>
      </c>
      <c r="H155" s="258">
        <v>3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0.019689999999999999</v>
      </c>
      <c r="R155" s="245">
        <f>Q155*H155</f>
        <v>0.059069999999999998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1003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1003</v>
      </c>
      <c r="BM155" s="247" t="s">
        <v>1405</v>
      </c>
    </row>
    <row r="156" s="2" customFormat="1" ht="23.4566" customHeight="1">
      <c r="A156" s="35"/>
      <c r="B156" s="36"/>
      <c r="C156" s="235" t="s">
        <v>516</v>
      </c>
      <c r="D156" s="235" t="s">
        <v>382</v>
      </c>
      <c r="E156" s="236" t="s">
        <v>1406</v>
      </c>
      <c r="F156" s="237" t="s">
        <v>1407</v>
      </c>
      <c r="G156" s="238" t="s">
        <v>426</v>
      </c>
      <c r="H156" s="239">
        <v>35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673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673</v>
      </c>
      <c r="BM156" s="247" t="s">
        <v>1408</v>
      </c>
    </row>
    <row r="157" s="2" customFormat="1" ht="16.30189" customHeight="1">
      <c r="A157" s="35"/>
      <c r="B157" s="36"/>
      <c r="C157" s="254" t="s">
        <v>520</v>
      </c>
      <c r="D157" s="254" t="s">
        <v>457</v>
      </c>
      <c r="E157" s="255" t="s">
        <v>1409</v>
      </c>
      <c r="F157" s="256" t="s">
        <v>1410</v>
      </c>
      <c r="G157" s="257" t="s">
        <v>1102</v>
      </c>
      <c r="H157" s="258">
        <v>21.875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0.001</v>
      </c>
      <c r="R157" s="245">
        <f>Q157*H157</f>
        <v>0.021875000000000002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1003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1003</v>
      </c>
      <c r="BM157" s="247" t="s">
        <v>1411</v>
      </c>
    </row>
    <row r="158" s="2" customFormat="1" ht="23.4566" customHeight="1">
      <c r="A158" s="35"/>
      <c r="B158" s="36"/>
      <c r="C158" s="235" t="s">
        <v>524</v>
      </c>
      <c r="D158" s="235" t="s">
        <v>382</v>
      </c>
      <c r="E158" s="236" t="s">
        <v>1412</v>
      </c>
      <c r="F158" s="237" t="s">
        <v>1413</v>
      </c>
      <c r="G158" s="238" t="s">
        <v>426</v>
      </c>
      <c r="H158" s="239">
        <v>3.5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673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673</v>
      </c>
      <c r="BM158" s="247" t="s">
        <v>1414</v>
      </c>
    </row>
    <row r="159" s="2" customFormat="1" ht="16.30189" customHeight="1">
      <c r="A159" s="35"/>
      <c r="B159" s="36"/>
      <c r="C159" s="254" t="s">
        <v>528</v>
      </c>
      <c r="D159" s="254" t="s">
        <v>457</v>
      </c>
      <c r="E159" s="255" t="s">
        <v>1415</v>
      </c>
      <c r="F159" s="256" t="s">
        <v>1416</v>
      </c>
      <c r="G159" s="257" t="s">
        <v>1102</v>
      </c>
      <c r="H159" s="258">
        <v>1.3999999999999999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0.001</v>
      </c>
      <c r="R159" s="245">
        <f>Q159*H159</f>
        <v>0.0014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1003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1003</v>
      </c>
      <c r="BM159" s="247" t="s">
        <v>1417</v>
      </c>
    </row>
    <row r="160" s="2" customFormat="1" ht="21.0566" customHeight="1">
      <c r="A160" s="35"/>
      <c r="B160" s="36"/>
      <c r="C160" s="254" t="s">
        <v>532</v>
      </c>
      <c r="D160" s="254" t="s">
        <v>457</v>
      </c>
      <c r="E160" s="255" t="s">
        <v>1418</v>
      </c>
      <c r="F160" s="256" t="s">
        <v>1419</v>
      </c>
      <c r="G160" s="257" t="s">
        <v>1102</v>
      </c>
      <c r="H160" s="258">
        <v>0.34999999999999998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0.001</v>
      </c>
      <c r="R160" s="245">
        <f>Q160*H160</f>
        <v>0.00035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1003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1003</v>
      </c>
      <c r="BM160" s="247" t="s">
        <v>1420</v>
      </c>
    </row>
    <row r="161" s="2" customFormat="1" ht="23.4566" customHeight="1">
      <c r="A161" s="35"/>
      <c r="B161" s="36"/>
      <c r="C161" s="235" t="s">
        <v>536</v>
      </c>
      <c r="D161" s="235" t="s">
        <v>382</v>
      </c>
      <c r="E161" s="236" t="s">
        <v>1421</v>
      </c>
      <c r="F161" s="237" t="s">
        <v>1422</v>
      </c>
      <c r="G161" s="238" t="s">
        <v>426</v>
      </c>
      <c r="H161" s="239">
        <v>35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673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673</v>
      </c>
      <c r="BM161" s="247" t="s">
        <v>1423</v>
      </c>
    </row>
    <row r="162" s="2" customFormat="1" ht="16.30189" customHeight="1">
      <c r="A162" s="35"/>
      <c r="B162" s="36"/>
      <c r="C162" s="254" t="s">
        <v>540</v>
      </c>
      <c r="D162" s="254" t="s">
        <v>457</v>
      </c>
      <c r="E162" s="255" t="s">
        <v>1424</v>
      </c>
      <c r="F162" s="256" t="s">
        <v>1425</v>
      </c>
      <c r="G162" s="257" t="s">
        <v>1102</v>
      </c>
      <c r="H162" s="258">
        <v>32.969999999999999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0.001</v>
      </c>
      <c r="R162" s="245">
        <f>Q162*H162</f>
        <v>0.032969999999999999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1003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1003</v>
      </c>
      <c r="BM162" s="247" t="s">
        <v>1426</v>
      </c>
    </row>
    <row r="163" s="2" customFormat="1" ht="16.30189" customHeight="1">
      <c r="A163" s="35"/>
      <c r="B163" s="36"/>
      <c r="C163" s="235" t="s">
        <v>544</v>
      </c>
      <c r="D163" s="235" t="s">
        <v>382</v>
      </c>
      <c r="E163" s="236" t="s">
        <v>1427</v>
      </c>
      <c r="F163" s="237" t="s">
        <v>1428</v>
      </c>
      <c r="G163" s="238" t="s">
        <v>502</v>
      </c>
      <c r="H163" s="239">
        <v>14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673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673</v>
      </c>
      <c r="BM163" s="247" t="s">
        <v>1429</v>
      </c>
    </row>
    <row r="164" s="2" customFormat="1" ht="21.0566" customHeight="1">
      <c r="A164" s="35"/>
      <c r="B164" s="36"/>
      <c r="C164" s="254" t="s">
        <v>548</v>
      </c>
      <c r="D164" s="254" t="s">
        <v>457</v>
      </c>
      <c r="E164" s="255" t="s">
        <v>1430</v>
      </c>
      <c r="F164" s="256" t="s">
        <v>1431</v>
      </c>
      <c r="G164" s="257" t="s">
        <v>502</v>
      </c>
      <c r="H164" s="258">
        <v>14</v>
      </c>
      <c r="I164" s="259"/>
      <c r="J164" s="260">
        <f>ROUND(I164*H164,2)</f>
        <v>0</v>
      </c>
      <c r="K164" s="261"/>
      <c r="L164" s="262"/>
      <c r="M164" s="263" t="s">
        <v>1</v>
      </c>
      <c r="N164" s="264" t="s">
        <v>42</v>
      </c>
      <c r="O164" s="94"/>
      <c r="P164" s="245">
        <f>O164*H164</f>
        <v>0</v>
      </c>
      <c r="Q164" s="245">
        <v>0.00040000000000000002</v>
      </c>
      <c r="R164" s="245">
        <f>Q164*H164</f>
        <v>0.0055999999999999999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1003</v>
      </c>
      <c r="AT164" s="247" t="s">
        <v>457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1003</v>
      </c>
      <c r="BM164" s="247" t="s">
        <v>1432</v>
      </c>
    </row>
    <row r="165" s="2" customFormat="1" ht="16.30189" customHeight="1">
      <c r="A165" s="35"/>
      <c r="B165" s="36"/>
      <c r="C165" s="235" t="s">
        <v>552</v>
      </c>
      <c r="D165" s="235" t="s">
        <v>382</v>
      </c>
      <c r="E165" s="236" t="s">
        <v>1433</v>
      </c>
      <c r="F165" s="237" t="s">
        <v>1434</v>
      </c>
      <c r="G165" s="238" t="s">
        <v>502</v>
      </c>
      <c r="H165" s="239">
        <v>7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673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673</v>
      </c>
      <c r="BM165" s="247" t="s">
        <v>1435</v>
      </c>
    </row>
    <row r="166" s="2" customFormat="1" ht="16.30189" customHeight="1">
      <c r="A166" s="35"/>
      <c r="B166" s="36"/>
      <c r="C166" s="254" t="s">
        <v>556</v>
      </c>
      <c r="D166" s="254" t="s">
        <v>457</v>
      </c>
      <c r="E166" s="255" t="s">
        <v>1436</v>
      </c>
      <c r="F166" s="256" t="s">
        <v>1437</v>
      </c>
      <c r="G166" s="257" t="s">
        <v>502</v>
      </c>
      <c r="H166" s="258">
        <v>7</v>
      </c>
      <c r="I166" s="259"/>
      <c r="J166" s="260">
        <f>ROUND(I166*H166,2)</f>
        <v>0</v>
      </c>
      <c r="K166" s="261"/>
      <c r="L166" s="262"/>
      <c r="M166" s="263" t="s">
        <v>1</v>
      </c>
      <c r="N166" s="264" t="s">
        <v>42</v>
      </c>
      <c r="O166" s="94"/>
      <c r="P166" s="245">
        <f>O166*H166</f>
        <v>0</v>
      </c>
      <c r="Q166" s="245">
        <v>0.00014999999999999999</v>
      </c>
      <c r="R166" s="245">
        <f>Q166*H166</f>
        <v>0.0010499999999999999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1003</v>
      </c>
      <c r="AT166" s="247" t="s">
        <v>457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1003</v>
      </c>
      <c r="BM166" s="247" t="s">
        <v>1438</v>
      </c>
    </row>
    <row r="167" s="2" customFormat="1" ht="16.30189" customHeight="1">
      <c r="A167" s="35"/>
      <c r="B167" s="36"/>
      <c r="C167" s="235" t="s">
        <v>561</v>
      </c>
      <c r="D167" s="235" t="s">
        <v>382</v>
      </c>
      <c r="E167" s="236" t="s">
        <v>1439</v>
      </c>
      <c r="F167" s="237" t="s">
        <v>1440</v>
      </c>
      <c r="G167" s="238" t="s">
        <v>502</v>
      </c>
      <c r="H167" s="239">
        <v>7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673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673</v>
      </c>
      <c r="BM167" s="247" t="s">
        <v>1441</v>
      </c>
    </row>
    <row r="168" s="2" customFormat="1" ht="16.30189" customHeight="1">
      <c r="A168" s="35"/>
      <c r="B168" s="36"/>
      <c r="C168" s="254" t="s">
        <v>565</v>
      </c>
      <c r="D168" s="254" t="s">
        <v>457</v>
      </c>
      <c r="E168" s="255" t="s">
        <v>1442</v>
      </c>
      <c r="F168" s="256" t="s">
        <v>1443</v>
      </c>
      <c r="G168" s="257" t="s">
        <v>502</v>
      </c>
      <c r="H168" s="258">
        <v>7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0.00017000000000000001</v>
      </c>
      <c r="R168" s="245">
        <f>Q168*H168</f>
        <v>0.0011900000000000001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1003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1003</v>
      </c>
      <c r="BM168" s="247" t="s">
        <v>1444</v>
      </c>
    </row>
    <row r="169" s="2" customFormat="1" ht="16.30189" customHeight="1">
      <c r="A169" s="35"/>
      <c r="B169" s="36"/>
      <c r="C169" s="235" t="s">
        <v>569</v>
      </c>
      <c r="D169" s="235" t="s">
        <v>382</v>
      </c>
      <c r="E169" s="236" t="s">
        <v>1445</v>
      </c>
      <c r="F169" s="237" t="s">
        <v>1446</v>
      </c>
      <c r="G169" s="238" t="s">
        <v>502</v>
      </c>
      <c r="H169" s="239">
        <v>14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673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673</v>
      </c>
      <c r="BM169" s="247" t="s">
        <v>1447</v>
      </c>
    </row>
    <row r="170" s="2" customFormat="1" ht="21.0566" customHeight="1">
      <c r="A170" s="35"/>
      <c r="B170" s="36"/>
      <c r="C170" s="254" t="s">
        <v>573</v>
      </c>
      <c r="D170" s="254" t="s">
        <v>457</v>
      </c>
      <c r="E170" s="255" t="s">
        <v>1448</v>
      </c>
      <c r="F170" s="256" t="s">
        <v>1449</v>
      </c>
      <c r="G170" s="257" t="s">
        <v>502</v>
      </c>
      <c r="H170" s="258">
        <v>14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0.00016000000000000001</v>
      </c>
      <c r="R170" s="245">
        <f>Q170*H170</f>
        <v>0.0022400000000000002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1003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1003</v>
      </c>
      <c r="BM170" s="247" t="s">
        <v>1450</v>
      </c>
    </row>
    <row r="171" s="2" customFormat="1" ht="16.30189" customHeight="1">
      <c r="A171" s="35"/>
      <c r="B171" s="36"/>
      <c r="C171" s="235" t="s">
        <v>577</v>
      </c>
      <c r="D171" s="235" t="s">
        <v>382</v>
      </c>
      <c r="E171" s="236" t="s">
        <v>1451</v>
      </c>
      <c r="F171" s="237" t="s">
        <v>1452</v>
      </c>
      <c r="G171" s="238" t="s">
        <v>502</v>
      </c>
      <c r="H171" s="239">
        <v>7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673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673</v>
      </c>
      <c r="BM171" s="247" t="s">
        <v>1453</v>
      </c>
    </row>
    <row r="172" s="2" customFormat="1" ht="16.30189" customHeight="1">
      <c r="A172" s="35"/>
      <c r="B172" s="36"/>
      <c r="C172" s="254" t="s">
        <v>581</v>
      </c>
      <c r="D172" s="254" t="s">
        <v>457</v>
      </c>
      <c r="E172" s="255" t="s">
        <v>1454</v>
      </c>
      <c r="F172" s="256" t="s">
        <v>1455</v>
      </c>
      <c r="G172" s="257" t="s">
        <v>502</v>
      </c>
      <c r="H172" s="258">
        <v>7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0.00021000000000000001</v>
      </c>
      <c r="R172" s="245">
        <f>Q172*H172</f>
        <v>0.00147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1003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1003</v>
      </c>
      <c r="BM172" s="247" t="s">
        <v>1456</v>
      </c>
    </row>
    <row r="173" s="2" customFormat="1" ht="16.30189" customHeight="1">
      <c r="A173" s="35"/>
      <c r="B173" s="36"/>
      <c r="C173" s="235" t="s">
        <v>585</v>
      </c>
      <c r="D173" s="235" t="s">
        <v>382</v>
      </c>
      <c r="E173" s="236" t="s">
        <v>1457</v>
      </c>
      <c r="F173" s="237" t="s">
        <v>1458</v>
      </c>
      <c r="G173" s="238" t="s">
        <v>502</v>
      </c>
      <c r="H173" s="239">
        <v>7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673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673</v>
      </c>
      <c r="BM173" s="247" t="s">
        <v>1459</v>
      </c>
    </row>
    <row r="174" s="2" customFormat="1" ht="23.4566" customHeight="1">
      <c r="A174" s="35"/>
      <c r="B174" s="36"/>
      <c r="C174" s="254" t="s">
        <v>589</v>
      </c>
      <c r="D174" s="254" t="s">
        <v>457</v>
      </c>
      <c r="E174" s="255" t="s">
        <v>1460</v>
      </c>
      <c r="F174" s="256" t="s">
        <v>1461</v>
      </c>
      <c r="G174" s="257" t="s">
        <v>502</v>
      </c>
      <c r="H174" s="258">
        <v>7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0.017270000000000001</v>
      </c>
      <c r="R174" s="245">
        <f>Q174*H174</f>
        <v>0.12089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1003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1003</v>
      </c>
      <c r="BM174" s="247" t="s">
        <v>1462</v>
      </c>
    </row>
    <row r="175" s="2" customFormat="1" ht="21.0566" customHeight="1">
      <c r="A175" s="35"/>
      <c r="B175" s="36"/>
      <c r="C175" s="235" t="s">
        <v>593</v>
      </c>
      <c r="D175" s="235" t="s">
        <v>382</v>
      </c>
      <c r="E175" s="236" t="s">
        <v>1463</v>
      </c>
      <c r="F175" s="237" t="s">
        <v>1464</v>
      </c>
      <c r="G175" s="238" t="s">
        <v>426</v>
      </c>
      <c r="H175" s="239">
        <v>42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673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673</v>
      </c>
      <c r="BM175" s="247" t="s">
        <v>1465</v>
      </c>
    </row>
    <row r="176" s="2" customFormat="1" ht="16.30189" customHeight="1">
      <c r="A176" s="35"/>
      <c r="B176" s="36"/>
      <c r="C176" s="254" t="s">
        <v>597</v>
      </c>
      <c r="D176" s="254" t="s">
        <v>457</v>
      </c>
      <c r="E176" s="255" t="s">
        <v>1466</v>
      </c>
      <c r="F176" s="256" t="s">
        <v>1467</v>
      </c>
      <c r="G176" s="257" t="s">
        <v>426</v>
      </c>
      <c r="H176" s="258">
        <v>42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0.00019000000000000001</v>
      </c>
      <c r="R176" s="245">
        <f>Q176*H176</f>
        <v>0.007980000000000001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1003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1003</v>
      </c>
      <c r="BM176" s="247" t="s">
        <v>1468</v>
      </c>
    </row>
    <row r="177" s="2" customFormat="1" ht="23.4566" customHeight="1">
      <c r="A177" s="35"/>
      <c r="B177" s="36"/>
      <c r="C177" s="235" t="s">
        <v>601</v>
      </c>
      <c r="D177" s="235" t="s">
        <v>382</v>
      </c>
      <c r="E177" s="236" t="s">
        <v>1469</v>
      </c>
      <c r="F177" s="237" t="s">
        <v>1470</v>
      </c>
      <c r="G177" s="238" t="s">
        <v>426</v>
      </c>
      <c r="H177" s="239">
        <v>106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673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673</v>
      </c>
      <c r="BM177" s="247" t="s">
        <v>1471</v>
      </c>
    </row>
    <row r="178" s="2" customFormat="1" ht="21.0566" customHeight="1">
      <c r="A178" s="35"/>
      <c r="B178" s="36"/>
      <c r="C178" s="254" t="s">
        <v>605</v>
      </c>
      <c r="D178" s="254" t="s">
        <v>457</v>
      </c>
      <c r="E178" s="255" t="s">
        <v>1472</v>
      </c>
      <c r="F178" s="256" t="s">
        <v>1473</v>
      </c>
      <c r="G178" s="257" t="s">
        <v>426</v>
      </c>
      <c r="H178" s="258">
        <v>106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0.00018000000000000001</v>
      </c>
      <c r="R178" s="245">
        <f>Q178*H178</f>
        <v>0.01908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1003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1003</v>
      </c>
      <c r="BM178" s="247" t="s">
        <v>1474</v>
      </c>
    </row>
    <row r="179" s="2" customFormat="1" ht="23.4566" customHeight="1">
      <c r="A179" s="35"/>
      <c r="B179" s="36"/>
      <c r="C179" s="235" t="s">
        <v>609</v>
      </c>
      <c r="D179" s="235" t="s">
        <v>382</v>
      </c>
      <c r="E179" s="236" t="s">
        <v>1475</v>
      </c>
      <c r="F179" s="237" t="s">
        <v>1476</v>
      </c>
      <c r="G179" s="238" t="s">
        <v>426</v>
      </c>
      <c r="H179" s="239">
        <v>106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673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673</v>
      </c>
      <c r="BM179" s="247" t="s">
        <v>1477</v>
      </c>
    </row>
    <row r="180" s="2" customFormat="1" ht="21.0566" customHeight="1">
      <c r="A180" s="35"/>
      <c r="B180" s="36"/>
      <c r="C180" s="254" t="s">
        <v>613</v>
      </c>
      <c r="D180" s="254" t="s">
        <v>457</v>
      </c>
      <c r="E180" s="255" t="s">
        <v>1478</v>
      </c>
      <c r="F180" s="256" t="s">
        <v>1479</v>
      </c>
      <c r="G180" s="257" t="s">
        <v>426</v>
      </c>
      <c r="H180" s="258">
        <v>106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0.00018000000000000001</v>
      </c>
      <c r="R180" s="245">
        <f>Q180*H180</f>
        <v>0.01908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1003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1003</v>
      </c>
      <c r="BM180" s="247" t="s">
        <v>1480</v>
      </c>
    </row>
    <row r="181" s="2" customFormat="1" ht="23.4566" customHeight="1">
      <c r="A181" s="35"/>
      <c r="B181" s="36"/>
      <c r="C181" s="235" t="s">
        <v>617</v>
      </c>
      <c r="D181" s="235" t="s">
        <v>382</v>
      </c>
      <c r="E181" s="236" t="s">
        <v>1475</v>
      </c>
      <c r="F181" s="237" t="s">
        <v>1476</v>
      </c>
      <c r="G181" s="238" t="s">
        <v>426</v>
      </c>
      <c r="H181" s="239">
        <v>222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673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673</v>
      </c>
      <c r="BM181" s="247" t="s">
        <v>1481</v>
      </c>
    </row>
    <row r="182" s="2" customFormat="1" ht="21.0566" customHeight="1">
      <c r="A182" s="35"/>
      <c r="B182" s="36"/>
      <c r="C182" s="254" t="s">
        <v>621</v>
      </c>
      <c r="D182" s="254" t="s">
        <v>457</v>
      </c>
      <c r="E182" s="255" t="s">
        <v>1478</v>
      </c>
      <c r="F182" s="256" t="s">
        <v>1479</v>
      </c>
      <c r="G182" s="257" t="s">
        <v>426</v>
      </c>
      <c r="H182" s="258">
        <v>222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0.00018000000000000001</v>
      </c>
      <c r="R182" s="245">
        <f>Q182*H182</f>
        <v>0.039960000000000002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1003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1003</v>
      </c>
      <c r="BM182" s="247" t="s">
        <v>1482</v>
      </c>
    </row>
    <row r="183" s="2" customFormat="1" ht="21.0566" customHeight="1">
      <c r="A183" s="35"/>
      <c r="B183" s="36"/>
      <c r="C183" s="235" t="s">
        <v>625</v>
      </c>
      <c r="D183" s="235" t="s">
        <v>382</v>
      </c>
      <c r="E183" s="236" t="s">
        <v>1483</v>
      </c>
      <c r="F183" s="237" t="s">
        <v>1484</v>
      </c>
      <c r="G183" s="238" t="s">
        <v>426</v>
      </c>
      <c r="H183" s="239">
        <v>42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673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673</v>
      </c>
      <c r="BM183" s="247" t="s">
        <v>1485</v>
      </c>
    </row>
    <row r="184" s="2" customFormat="1" ht="16.30189" customHeight="1">
      <c r="A184" s="35"/>
      <c r="B184" s="36"/>
      <c r="C184" s="235" t="s">
        <v>629</v>
      </c>
      <c r="D184" s="235" t="s">
        <v>382</v>
      </c>
      <c r="E184" s="236" t="s">
        <v>1486</v>
      </c>
      <c r="F184" s="237" t="s">
        <v>1487</v>
      </c>
      <c r="G184" s="238" t="s">
        <v>1359</v>
      </c>
      <c r="H184" s="239">
        <v>100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1488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1488</v>
      </c>
      <c r="BM184" s="247" t="s">
        <v>1489</v>
      </c>
    </row>
    <row r="185" s="2" customFormat="1" ht="16.30189" customHeight="1">
      <c r="A185" s="35"/>
      <c r="B185" s="36"/>
      <c r="C185" s="235" t="s">
        <v>633</v>
      </c>
      <c r="D185" s="235" t="s">
        <v>382</v>
      </c>
      <c r="E185" s="236" t="s">
        <v>1490</v>
      </c>
      <c r="F185" s="237" t="s">
        <v>1491</v>
      </c>
      <c r="G185" s="238" t="s">
        <v>1359</v>
      </c>
      <c r="H185" s="239">
        <v>10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1488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1488</v>
      </c>
      <c r="BM185" s="247" t="s">
        <v>1492</v>
      </c>
    </row>
    <row r="186" s="2" customFormat="1" ht="16.30189" customHeight="1">
      <c r="A186" s="35"/>
      <c r="B186" s="36"/>
      <c r="C186" s="235" t="s">
        <v>637</v>
      </c>
      <c r="D186" s="235" t="s">
        <v>382</v>
      </c>
      <c r="E186" s="236" t="s">
        <v>1493</v>
      </c>
      <c r="F186" s="237" t="s">
        <v>1494</v>
      </c>
      <c r="G186" s="238" t="s">
        <v>1359</v>
      </c>
      <c r="H186" s="239">
        <v>10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1488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1488</v>
      </c>
      <c r="BM186" s="247" t="s">
        <v>1495</v>
      </c>
    </row>
    <row r="187" s="2" customFormat="1" ht="16.30189" customHeight="1">
      <c r="A187" s="35"/>
      <c r="B187" s="36"/>
      <c r="C187" s="235" t="s">
        <v>641</v>
      </c>
      <c r="D187" s="235" t="s">
        <v>382</v>
      </c>
      <c r="E187" s="236" t="s">
        <v>1496</v>
      </c>
      <c r="F187" s="237" t="s">
        <v>1497</v>
      </c>
      <c r="G187" s="238" t="s">
        <v>1359</v>
      </c>
      <c r="H187" s="239">
        <v>100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1488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1488</v>
      </c>
      <c r="BM187" s="247" t="s">
        <v>1498</v>
      </c>
    </row>
    <row r="188" s="2" customFormat="1" ht="16.30189" customHeight="1">
      <c r="A188" s="35"/>
      <c r="B188" s="36"/>
      <c r="C188" s="235" t="s">
        <v>645</v>
      </c>
      <c r="D188" s="235" t="s">
        <v>382</v>
      </c>
      <c r="E188" s="236" t="s">
        <v>1499</v>
      </c>
      <c r="F188" s="237" t="s">
        <v>1500</v>
      </c>
      <c r="G188" s="238" t="s">
        <v>1501</v>
      </c>
      <c r="H188" s="268"/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673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673</v>
      </c>
      <c r="BM188" s="247" t="s">
        <v>1502</v>
      </c>
    </row>
    <row r="189" s="2" customFormat="1" ht="16.30189" customHeight="1">
      <c r="A189" s="35"/>
      <c r="B189" s="36"/>
      <c r="C189" s="235" t="s">
        <v>649</v>
      </c>
      <c r="D189" s="235" t="s">
        <v>382</v>
      </c>
      <c r="E189" s="236" t="s">
        <v>1503</v>
      </c>
      <c r="F189" s="237" t="s">
        <v>1504</v>
      </c>
      <c r="G189" s="238" t="s">
        <v>1501</v>
      </c>
      <c r="H189" s="268"/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1003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1003</v>
      </c>
      <c r="BM189" s="247" t="s">
        <v>1505</v>
      </c>
    </row>
    <row r="190" s="2" customFormat="1" ht="16.30189" customHeight="1">
      <c r="A190" s="35"/>
      <c r="B190" s="36"/>
      <c r="C190" s="235" t="s">
        <v>653</v>
      </c>
      <c r="D190" s="235" t="s">
        <v>382</v>
      </c>
      <c r="E190" s="236" t="s">
        <v>1506</v>
      </c>
      <c r="F190" s="237" t="s">
        <v>1507</v>
      </c>
      <c r="G190" s="238" t="s">
        <v>1501</v>
      </c>
      <c r="H190" s="268"/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673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673</v>
      </c>
      <c r="BM190" s="247" t="s">
        <v>1508</v>
      </c>
    </row>
    <row r="191" s="12" customFormat="1" ht="22.8" customHeight="1">
      <c r="A191" s="12"/>
      <c r="B191" s="219"/>
      <c r="C191" s="220"/>
      <c r="D191" s="221" t="s">
        <v>75</v>
      </c>
      <c r="E191" s="233" t="s">
        <v>1509</v>
      </c>
      <c r="F191" s="233" t="s">
        <v>1510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SUM(P192:P206)</f>
        <v>0</v>
      </c>
      <c r="Q191" s="227"/>
      <c r="R191" s="228">
        <f>SUM(R192:R206)</f>
        <v>10.403514999999999</v>
      </c>
      <c r="S191" s="227"/>
      <c r="T191" s="229">
        <f>SUM(T192:T206)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102</v>
      </c>
      <c r="AT191" s="231" t="s">
        <v>75</v>
      </c>
      <c r="AU191" s="231" t="s">
        <v>84</v>
      </c>
      <c r="AY191" s="230" t="s">
        <v>379</v>
      </c>
      <c r="BK191" s="232">
        <f>SUM(BK192:BK206)</f>
        <v>0</v>
      </c>
    </row>
    <row r="192" s="2" customFormat="1" ht="23.4566" customHeight="1">
      <c r="A192" s="35"/>
      <c r="B192" s="36"/>
      <c r="C192" s="235" t="s">
        <v>657</v>
      </c>
      <c r="D192" s="235" t="s">
        <v>382</v>
      </c>
      <c r="E192" s="236" t="s">
        <v>1511</v>
      </c>
      <c r="F192" s="237" t="s">
        <v>1512</v>
      </c>
      <c r="G192" s="238" t="s">
        <v>1513</v>
      </c>
      <c r="H192" s="239">
        <v>0.25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673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673</v>
      </c>
      <c r="BM192" s="247" t="s">
        <v>1514</v>
      </c>
    </row>
    <row r="193" s="2" customFormat="1" ht="16.30189" customHeight="1">
      <c r="A193" s="35"/>
      <c r="B193" s="36"/>
      <c r="C193" s="254" t="s">
        <v>661</v>
      </c>
      <c r="D193" s="254" t="s">
        <v>457</v>
      </c>
      <c r="E193" s="255" t="s">
        <v>1515</v>
      </c>
      <c r="F193" s="256" t="s">
        <v>1516</v>
      </c>
      <c r="G193" s="257" t="s">
        <v>1102</v>
      </c>
      <c r="H193" s="258">
        <v>0.125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0.001</v>
      </c>
      <c r="R193" s="245">
        <f>Q193*H193</f>
        <v>0.000125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1003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1003</v>
      </c>
      <c r="BM193" s="247" t="s">
        <v>1517</v>
      </c>
    </row>
    <row r="194" s="2" customFormat="1" ht="16.30189" customHeight="1">
      <c r="A194" s="35"/>
      <c r="B194" s="36"/>
      <c r="C194" s="254" t="s">
        <v>665</v>
      </c>
      <c r="D194" s="254" t="s">
        <v>457</v>
      </c>
      <c r="E194" s="255" t="s">
        <v>1518</v>
      </c>
      <c r="F194" s="256" t="s">
        <v>1519</v>
      </c>
      <c r="G194" s="257" t="s">
        <v>1520</v>
      </c>
      <c r="H194" s="258">
        <v>5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0.025000000000000001</v>
      </c>
      <c r="R194" s="245">
        <f>Q194*H194</f>
        <v>0.125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1003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1003</v>
      </c>
      <c r="BM194" s="247" t="s">
        <v>1521</v>
      </c>
    </row>
    <row r="195" s="2" customFormat="1" ht="31.92453" customHeight="1">
      <c r="A195" s="35"/>
      <c r="B195" s="36"/>
      <c r="C195" s="235" t="s">
        <v>669</v>
      </c>
      <c r="D195" s="235" t="s">
        <v>382</v>
      </c>
      <c r="E195" s="236" t="s">
        <v>1522</v>
      </c>
      <c r="F195" s="237" t="s">
        <v>1523</v>
      </c>
      <c r="G195" s="238" t="s">
        <v>430</v>
      </c>
      <c r="H195" s="239">
        <v>2.52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673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673</v>
      </c>
      <c r="BM195" s="247" t="s">
        <v>1524</v>
      </c>
    </row>
    <row r="196" s="2" customFormat="1" ht="23.4566" customHeight="1">
      <c r="A196" s="35"/>
      <c r="B196" s="36"/>
      <c r="C196" s="235" t="s">
        <v>673</v>
      </c>
      <c r="D196" s="235" t="s">
        <v>382</v>
      </c>
      <c r="E196" s="236" t="s">
        <v>1525</v>
      </c>
      <c r="F196" s="237" t="s">
        <v>1526</v>
      </c>
      <c r="G196" s="238" t="s">
        <v>430</v>
      </c>
      <c r="H196" s="239">
        <v>8.7149999999999999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673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673</v>
      </c>
      <c r="BM196" s="247" t="s">
        <v>1527</v>
      </c>
    </row>
    <row r="197" s="2" customFormat="1" ht="23.4566" customHeight="1">
      <c r="A197" s="35"/>
      <c r="B197" s="36"/>
      <c r="C197" s="235" t="s">
        <v>677</v>
      </c>
      <c r="D197" s="235" t="s">
        <v>382</v>
      </c>
      <c r="E197" s="236" t="s">
        <v>1528</v>
      </c>
      <c r="F197" s="237" t="s">
        <v>1529</v>
      </c>
      <c r="G197" s="238" t="s">
        <v>426</v>
      </c>
      <c r="H197" s="239">
        <v>59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673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673</v>
      </c>
      <c r="BM197" s="247" t="s">
        <v>1530</v>
      </c>
    </row>
    <row r="198" s="2" customFormat="1" ht="23.4566" customHeight="1">
      <c r="A198" s="35"/>
      <c r="B198" s="36"/>
      <c r="C198" s="235" t="s">
        <v>681</v>
      </c>
      <c r="D198" s="235" t="s">
        <v>382</v>
      </c>
      <c r="E198" s="236" t="s">
        <v>1531</v>
      </c>
      <c r="F198" s="237" t="s">
        <v>1532</v>
      </c>
      <c r="G198" s="238" t="s">
        <v>430</v>
      </c>
      <c r="H198" s="239">
        <v>10.324999999999999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673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673</v>
      </c>
      <c r="BM198" s="247" t="s">
        <v>1533</v>
      </c>
    </row>
    <row r="199" s="2" customFormat="1" ht="31.92453" customHeight="1">
      <c r="A199" s="35"/>
      <c r="B199" s="36"/>
      <c r="C199" s="235" t="s">
        <v>685</v>
      </c>
      <c r="D199" s="235" t="s">
        <v>382</v>
      </c>
      <c r="E199" s="236" t="s">
        <v>1534</v>
      </c>
      <c r="F199" s="237" t="s">
        <v>1535</v>
      </c>
      <c r="G199" s="238" t="s">
        <v>426</v>
      </c>
      <c r="H199" s="239">
        <v>59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673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673</v>
      </c>
      <c r="BM199" s="247" t="s">
        <v>1536</v>
      </c>
    </row>
    <row r="200" s="2" customFormat="1" ht="16.30189" customHeight="1">
      <c r="A200" s="35"/>
      <c r="B200" s="36"/>
      <c r="C200" s="254" t="s">
        <v>689</v>
      </c>
      <c r="D200" s="254" t="s">
        <v>457</v>
      </c>
      <c r="E200" s="255" t="s">
        <v>1537</v>
      </c>
      <c r="F200" s="256" t="s">
        <v>1538</v>
      </c>
      <c r="G200" s="257" t="s">
        <v>450</v>
      </c>
      <c r="H200" s="258">
        <v>6.1360000000000001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1</v>
      </c>
      <c r="R200" s="245">
        <f>Q200*H200</f>
        <v>6.1360000000000001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1003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1003</v>
      </c>
      <c r="BM200" s="247" t="s">
        <v>1539</v>
      </c>
    </row>
    <row r="201" s="2" customFormat="1" ht="23.4566" customHeight="1">
      <c r="A201" s="35"/>
      <c r="B201" s="36"/>
      <c r="C201" s="235" t="s">
        <v>693</v>
      </c>
      <c r="D201" s="235" t="s">
        <v>382</v>
      </c>
      <c r="E201" s="236" t="s">
        <v>1540</v>
      </c>
      <c r="F201" s="237" t="s">
        <v>1541</v>
      </c>
      <c r="G201" s="238" t="s">
        <v>426</v>
      </c>
      <c r="H201" s="239">
        <v>59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673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673</v>
      </c>
      <c r="BM201" s="247" t="s">
        <v>1542</v>
      </c>
    </row>
    <row r="202" s="2" customFormat="1" ht="23.4566" customHeight="1">
      <c r="A202" s="35"/>
      <c r="B202" s="36"/>
      <c r="C202" s="254" t="s">
        <v>697</v>
      </c>
      <c r="D202" s="254" t="s">
        <v>457</v>
      </c>
      <c r="E202" s="255" t="s">
        <v>1543</v>
      </c>
      <c r="F202" s="256" t="s">
        <v>1544</v>
      </c>
      <c r="G202" s="257" t="s">
        <v>426</v>
      </c>
      <c r="H202" s="258">
        <v>59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0.00021000000000000001</v>
      </c>
      <c r="R202" s="245">
        <f>Q202*H202</f>
        <v>0.01239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1003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1003</v>
      </c>
      <c r="BM202" s="247" t="s">
        <v>1545</v>
      </c>
    </row>
    <row r="203" s="2" customFormat="1" ht="31.92453" customHeight="1">
      <c r="A203" s="35"/>
      <c r="B203" s="36"/>
      <c r="C203" s="235" t="s">
        <v>701</v>
      </c>
      <c r="D203" s="235" t="s">
        <v>382</v>
      </c>
      <c r="E203" s="236" t="s">
        <v>1546</v>
      </c>
      <c r="F203" s="237" t="s">
        <v>1547</v>
      </c>
      <c r="G203" s="238" t="s">
        <v>426</v>
      </c>
      <c r="H203" s="239">
        <v>59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673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673</v>
      </c>
      <c r="BM203" s="247" t="s">
        <v>1548</v>
      </c>
    </row>
    <row r="204" s="2" customFormat="1" ht="16.30189" customHeight="1">
      <c r="A204" s="35"/>
      <c r="B204" s="36"/>
      <c r="C204" s="254" t="s">
        <v>705</v>
      </c>
      <c r="D204" s="254" t="s">
        <v>457</v>
      </c>
      <c r="E204" s="255" t="s">
        <v>1549</v>
      </c>
      <c r="F204" s="256" t="s">
        <v>1550</v>
      </c>
      <c r="G204" s="257" t="s">
        <v>450</v>
      </c>
      <c r="H204" s="258">
        <v>4.1299999999999999</v>
      </c>
      <c r="I204" s="259"/>
      <c r="J204" s="260">
        <f>ROUND(I204*H204,2)</f>
        <v>0</v>
      </c>
      <c r="K204" s="261"/>
      <c r="L204" s="262"/>
      <c r="M204" s="263" t="s">
        <v>1</v>
      </c>
      <c r="N204" s="264" t="s">
        <v>42</v>
      </c>
      <c r="O204" s="94"/>
      <c r="P204" s="245">
        <f>O204*H204</f>
        <v>0</v>
      </c>
      <c r="Q204" s="245">
        <v>1</v>
      </c>
      <c r="R204" s="245">
        <f>Q204*H204</f>
        <v>4.1299999999999999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1551</v>
      </c>
      <c r="AT204" s="247" t="s">
        <v>457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673</v>
      </c>
      <c r="BM204" s="247" t="s">
        <v>1552</v>
      </c>
    </row>
    <row r="205" s="2" customFormat="1" ht="31.92453" customHeight="1">
      <c r="A205" s="35"/>
      <c r="B205" s="36"/>
      <c r="C205" s="235" t="s">
        <v>709</v>
      </c>
      <c r="D205" s="235" t="s">
        <v>382</v>
      </c>
      <c r="E205" s="236" t="s">
        <v>1553</v>
      </c>
      <c r="F205" s="237" t="s">
        <v>1554</v>
      </c>
      <c r="G205" s="238" t="s">
        <v>419</v>
      </c>
      <c r="H205" s="239">
        <v>20.649999999999999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673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673</v>
      </c>
      <c r="BM205" s="247" t="s">
        <v>1555</v>
      </c>
    </row>
    <row r="206" s="2" customFormat="1" ht="16.30189" customHeight="1">
      <c r="A206" s="35"/>
      <c r="B206" s="36"/>
      <c r="C206" s="235" t="s">
        <v>713</v>
      </c>
      <c r="D206" s="235" t="s">
        <v>382</v>
      </c>
      <c r="E206" s="236" t="s">
        <v>1506</v>
      </c>
      <c r="F206" s="237" t="s">
        <v>1507</v>
      </c>
      <c r="G206" s="238" t="s">
        <v>1501</v>
      </c>
      <c r="H206" s="268"/>
      <c r="I206" s="240"/>
      <c r="J206" s="241">
        <f>ROUND(I206*H206,2)</f>
        <v>0</v>
      </c>
      <c r="K206" s="242"/>
      <c r="L206" s="41"/>
      <c r="M206" s="249" t="s">
        <v>1</v>
      </c>
      <c r="N206" s="250" t="s">
        <v>42</v>
      </c>
      <c r="O206" s="251"/>
      <c r="P206" s="252">
        <f>O206*H206</f>
        <v>0</v>
      </c>
      <c r="Q206" s="252">
        <v>0</v>
      </c>
      <c r="R206" s="252">
        <f>Q206*H206</f>
        <v>0</v>
      </c>
      <c r="S206" s="252">
        <v>0</v>
      </c>
      <c r="T206" s="25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673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673</v>
      </c>
      <c r="BM206" s="247" t="s">
        <v>1556</v>
      </c>
    </row>
    <row r="207" s="2" customFormat="1" ht="6.96" customHeight="1">
      <c r="A207" s="35"/>
      <c r="B207" s="69"/>
      <c r="C207" s="70"/>
      <c r="D207" s="70"/>
      <c r="E207" s="70"/>
      <c r="F207" s="70"/>
      <c r="G207" s="70"/>
      <c r="H207" s="70"/>
      <c r="I207" s="70"/>
      <c r="J207" s="70"/>
      <c r="K207" s="70"/>
      <c r="L207" s="41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sheet="1" autoFilter="0" formatColumns="0" formatRows="0" objects="1" scenarios="1" spinCount="100000" saltValue="TMkEsnn69a8+q+LsgvBTuYJSMQ9rozOZNEKpkBqBUMX5hcgC15LqkM+9WyXEbz1dYHC5YcXbvwrKD5YBC3PH5w==" hashValue="q9ITB+xYX92eiu3f4RymU0u0vhrzcfM9g8hmYfo1385s5YEXo+6a6SbH0Daf4B3sua9HnJuJ1CkXZmm7EDAaMg==" algorithmName="SHA-512" password="CC35"/>
  <autoFilter ref="C123:K206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1557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ROUND(J123,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ROUND((SUM(BE123:BE167)),  2)</f>
        <v>0</v>
      </c>
      <c r="G33" s="169"/>
      <c r="H33" s="169"/>
      <c r="I33" s="170">
        <v>0.20000000000000001</v>
      </c>
      <c r="J33" s="168">
        <f>ROUND(((SUM(BE123:BE167))*I33),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ROUND((SUM(BF123:BF167)),  2)</f>
        <v>0</v>
      </c>
      <c r="G34" s="169"/>
      <c r="H34" s="169"/>
      <c r="I34" s="170">
        <v>0.20000000000000001</v>
      </c>
      <c r="J34" s="168">
        <f>ROUND(((SUM(BF123:BF167))*I34),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ROUND((SUM(BG123:BG167)),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ROUND((SUM(BH123:BH167)),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ROUND((SUM(BI123:BI167)),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101-50 - 101-50 Úprava káblov Slovak Telekom k.ú. Banská Bystrica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J123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J124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J125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413</v>
      </c>
      <c r="E99" s="204"/>
      <c r="F99" s="204"/>
      <c r="G99" s="204"/>
      <c r="H99" s="204"/>
      <c r="I99" s="204"/>
      <c r="J99" s="205">
        <f>J131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6"/>
      <c r="C100" s="197"/>
      <c r="D100" s="198" t="s">
        <v>1331</v>
      </c>
      <c r="E100" s="199"/>
      <c r="F100" s="199"/>
      <c r="G100" s="199"/>
      <c r="H100" s="199"/>
      <c r="I100" s="199"/>
      <c r="J100" s="200">
        <f>J133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1332</v>
      </c>
      <c r="E101" s="204"/>
      <c r="F101" s="204"/>
      <c r="G101" s="204"/>
      <c r="H101" s="204"/>
      <c r="I101" s="204"/>
      <c r="J101" s="205">
        <f>J134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1558</v>
      </c>
      <c r="E102" s="204"/>
      <c r="F102" s="204"/>
      <c r="G102" s="204"/>
      <c r="H102" s="204"/>
      <c r="I102" s="204"/>
      <c r="J102" s="205">
        <f>J141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1333</v>
      </c>
      <c r="E103" s="204"/>
      <c r="F103" s="204"/>
      <c r="G103" s="204"/>
      <c r="H103" s="204"/>
      <c r="I103" s="204"/>
      <c r="J103" s="205">
        <f>J153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364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15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7.84906" customHeight="1">
      <c r="A113" s="35"/>
      <c r="B113" s="36"/>
      <c r="C113" s="37"/>
      <c r="D113" s="37"/>
      <c r="E113" s="191" t="str">
        <f>E7</f>
        <v>Rekonštrukcia cesty a mostov II/591 Banská Bystrica - hr. okr. BB/ZV - Zvolenská Slatina , I. etapa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353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9.20755" customHeight="1">
      <c r="A115" s="35"/>
      <c r="B115" s="36"/>
      <c r="C115" s="37"/>
      <c r="D115" s="37"/>
      <c r="E115" s="79" t="str">
        <f>E9</f>
        <v>101-50 - 101-50 Úprava káblov Slovak Telekom k.ú. Banská Bystrica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19</v>
      </c>
      <c r="D117" s="37"/>
      <c r="E117" s="37"/>
      <c r="F117" s="24" t="str">
        <f>F12</f>
        <v>k. ú. Banská Bystrica</v>
      </c>
      <c r="G117" s="37"/>
      <c r="H117" s="37"/>
      <c r="I117" s="29" t="s">
        <v>21</v>
      </c>
      <c r="J117" s="82" t="str">
        <f>IF(J12="","",J12)</f>
        <v>30. 12. 2020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4.81509" customHeight="1">
      <c r="A119" s="35"/>
      <c r="B119" s="36"/>
      <c r="C119" s="29" t="s">
        <v>23</v>
      </c>
      <c r="D119" s="37"/>
      <c r="E119" s="37"/>
      <c r="F119" s="24" t="str">
        <f>E15</f>
        <v xml:space="preserve">BANSKOBYSTRICKÝ SAMOSPRÁVNY KRAJ </v>
      </c>
      <c r="G119" s="37"/>
      <c r="H119" s="37"/>
      <c r="I119" s="29" t="s">
        <v>29</v>
      </c>
      <c r="J119" s="33" t="str">
        <f>E21</f>
        <v>ISPO spol.s r.o. , Prešov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5.30566" customHeight="1">
      <c r="A120" s="35"/>
      <c r="B120" s="36"/>
      <c r="C120" s="29" t="s">
        <v>27</v>
      </c>
      <c r="D120" s="37"/>
      <c r="E120" s="37"/>
      <c r="F120" s="24" t="str">
        <f>IF(E18="","",E18)</f>
        <v>Vyplň údaj</v>
      </c>
      <c r="G120" s="37"/>
      <c r="H120" s="37"/>
      <c r="I120" s="29" t="s">
        <v>33</v>
      </c>
      <c r="J120" s="33" t="str">
        <f>E24</f>
        <v>Ing. Čurlík ján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0.32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1" customFormat="1" ht="29.28" customHeight="1">
      <c r="A122" s="207"/>
      <c r="B122" s="208"/>
      <c r="C122" s="209" t="s">
        <v>365</v>
      </c>
      <c r="D122" s="210" t="s">
        <v>61</v>
      </c>
      <c r="E122" s="210" t="s">
        <v>57</v>
      </c>
      <c r="F122" s="210" t="s">
        <v>58</v>
      </c>
      <c r="G122" s="210" t="s">
        <v>366</v>
      </c>
      <c r="H122" s="210" t="s">
        <v>367</v>
      </c>
      <c r="I122" s="210" t="s">
        <v>368</v>
      </c>
      <c r="J122" s="211" t="s">
        <v>358</v>
      </c>
      <c r="K122" s="212" t="s">
        <v>369</v>
      </c>
      <c r="L122" s="213"/>
      <c r="M122" s="103" t="s">
        <v>1</v>
      </c>
      <c r="N122" s="104" t="s">
        <v>40</v>
      </c>
      <c r="O122" s="104" t="s">
        <v>370</v>
      </c>
      <c r="P122" s="104" t="s">
        <v>371</v>
      </c>
      <c r="Q122" s="104" t="s">
        <v>372</v>
      </c>
      <c r="R122" s="104" t="s">
        <v>373</v>
      </c>
      <c r="S122" s="104" t="s">
        <v>374</v>
      </c>
      <c r="T122" s="105" t="s">
        <v>375</v>
      </c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</row>
    <row r="123" s="2" customFormat="1" ht="22.8" customHeight="1">
      <c r="A123" s="35"/>
      <c r="B123" s="36"/>
      <c r="C123" s="110" t="s">
        <v>359</v>
      </c>
      <c r="D123" s="37"/>
      <c r="E123" s="37"/>
      <c r="F123" s="37"/>
      <c r="G123" s="37"/>
      <c r="H123" s="37"/>
      <c r="I123" s="37"/>
      <c r="J123" s="214">
        <f>BK123</f>
        <v>0</v>
      </c>
      <c r="K123" s="37"/>
      <c r="L123" s="41"/>
      <c r="M123" s="106"/>
      <c r="N123" s="215"/>
      <c r="O123" s="107"/>
      <c r="P123" s="216">
        <f>P124+P133</f>
        <v>0</v>
      </c>
      <c r="Q123" s="107"/>
      <c r="R123" s="216">
        <f>R124+R133</f>
        <v>52.596409999999992</v>
      </c>
      <c r="S123" s="107"/>
      <c r="T123" s="217">
        <f>T124+T133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T123" s="14" t="s">
        <v>75</v>
      </c>
      <c r="AU123" s="14" t="s">
        <v>360</v>
      </c>
      <c r="BK123" s="218">
        <f>BK124+BK133</f>
        <v>0</v>
      </c>
    </row>
    <row r="124" s="12" customFormat="1" ht="25.92" customHeight="1">
      <c r="A124" s="12"/>
      <c r="B124" s="219"/>
      <c r="C124" s="220"/>
      <c r="D124" s="221" t="s">
        <v>75</v>
      </c>
      <c r="E124" s="222" t="s">
        <v>414</v>
      </c>
      <c r="F124" s="222" t="s">
        <v>415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P125+P131</f>
        <v>0</v>
      </c>
      <c r="Q124" s="227"/>
      <c r="R124" s="228">
        <f>R125+R131</f>
        <v>0.037530000000000001</v>
      </c>
      <c r="S124" s="227"/>
      <c r="T124" s="229">
        <f>T125+T131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84</v>
      </c>
      <c r="AT124" s="231" t="s">
        <v>75</v>
      </c>
      <c r="AU124" s="231" t="s">
        <v>76</v>
      </c>
      <c r="AY124" s="230" t="s">
        <v>379</v>
      </c>
      <c r="BK124" s="232">
        <f>BK125+BK131</f>
        <v>0</v>
      </c>
    </row>
    <row r="125" s="12" customFormat="1" ht="22.8" customHeight="1">
      <c r="A125" s="12"/>
      <c r="B125" s="219"/>
      <c r="C125" s="220"/>
      <c r="D125" s="221" t="s">
        <v>75</v>
      </c>
      <c r="E125" s="233" t="s">
        <v>84</v>
      </c>
      <c r="F125" s="233" t="s">
        <v>416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SUM(P126:P130)</f>
        <v>0</v>
      </c>
      <c r="Q125" s="227"/>
      <c r="R125" s="228">
        <f>SUM(R126:R130)</f>
        <v>0.037530000000000001</v>
      </c>
      <c r="S125" s="227"/>
      <c r="T125" s="229">
        <f>SUM(T126:T130)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84</v>
      </c>
      <c r="AY125" s="230" t="s">
        <v>379</v>
      </c>
      <c r="BK125" s="232">
        <f>SUM(BK126:BK130)</f>
        <v>0</v>
      </c>
    </row>
    <row r="126" s="2" customFormat="1" ht="21.0566" customHeight="1">
      <c r="A126" s="35"/>
      <c r="B126" s="36"/>
      <c r="C126" s="235" t="s">
        <v>84</v>
      </c>
      <c r="D126" s="235" t="s">
        <v>382</v>
      </c>
      <c r="E126" s="236" t="s">
        <v>1334</v>
      </c>
      <c r="F126" s="237" t="s">
        <v>1335</v>
      </c>
      <c r="G126" s="238" t="s">
        <v>430</v>
      </c>
      <c r="H126" s="239">
        <v>9</v>
      </c>
      <c r="I126" s="240"/>
      <c r="J126" s="241">
        <f>ROUND(I126*H126,2)</f>
        <v>0</v>
      </c>
      <c r="K126" s="242"/>
      <c r="L126" s="41"/>
      <c r="M126" s="243" t="s">
        <v>1</v>
      </c>
      <c r="N126" s="244" t="s">
        <v>42</v>
      </c>
      <c r="O126" s="94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396</v>
      </c>
      <c r="AT126" s="247" t="s">
        <v>382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396</v>
      </c>
      <c r="BM126" s="247" t="s">
        <v>1336</v>
      </c>
    </row>
    <row r="127" s="2" customFormat="1" ht="23.4566" customHeight="1">
      <c r="A127" s="35"/>
      <c r="B127" s="36"/>
      <c r="C127" s="235" t="s">
        <v>92</v>
      </c>
      <c r="D127" s="235" t="s">
        <v>382</v>
      </c>
      <c r="E127" s="236" t="s">
        <v>1337</v>
      </c>
      <c r="F127" s="237" t="s">
        <v>1338</v>
      </c>
      <c r="G127" s="238" t="s">
        <v>430</v>
      </c>
      <c r="H127" s="239">
        <v>2.7000000000000002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1339</v>
      </c>
    </row>
    <row r="128" s="2" customFormat="1" ht="31.92453" customHeight="1">
      <c r="A128" s="35"/>
      <c r="B128" s="36"/>
      <c r="C128" s="235" t="s">
        <v>102</v>
      </c>
      <c r="D128" s="235" t="s">
        <v>382</v>
      </c>
      <c r="E128" s="236" t="s">
        <v>1340</v>
      </c>
      <c r="F128" s="237" t="s">
        <v>1341</v>
      </c>
      <c r="G128" s="238" t="s">
        <v>426</v>
      </c>
      <c r="H128" s="239">
        <v>9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0.00198</v>
      </c>
      <c r="R128" s="245">
        <f>Q128*H128</f>
        <v>0.017819999999999999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1342</v>
      </c>
    </row>
    <row r="129" s="2" customFormat="1" ht="31.92453" customHeight="1">
      <c r="A129" s="35"/>
      <c r="B129" s="36"/>
      <c r="C129" s="254" t="s">
        <v>396</v>
      </c>
      <c r="D129" s="254" t="s">
        <v>457</v>
      </c>
      <c r="E129" s="255" t="s">
        <v>1559</v>
      </c>
      <c r="F129" s="256" t="s">
        <v>1560</v>
      </c>
      <c r="G129" s="257" t="s">
        <v>426</v>
      </c>
      <c r="H129" s="258">
        <v>9</v>
      </c>
      <c r="I129" s="259"/>
      <c r="J129" s="260">
        <f>ROUND(I129*H129,2)</f>
        <v>0</v>
      </c>
      <c r="K129" s="261"/>
      <c r="L129" s="262"/>
      <c r="M129" s="263" t="s">
        <v>1</v>
      </c>
      <c r="N129" s="264" t="s">
        <v>42</v>
      </c>
      <c r="O129" s="94"/>
      <c r="P129" s="245">
        <f>O129*H129</f>
        <v>0</v>
      </c>
      <c r="Q129" s="245">
        <v>0.0021900000000000001</v>
      </c>
      <c r="R129" s="245">
        <f>Q129*H129</f>
        <v>0.019710000000000002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1003</v>
      </c>
      <c r="AT129" s="247" t="s">
        <v>457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1003</v>
      </c>
      <c r="BM129" s="247" t="s">
        <v>1561</v>
      </c>
    </row>
    <row r="130" s="2" customFormat="1" ht="23.4566" customHeight="1">
      <c r="A130" s="35"/>
      <c r="B130" s="36"/>
      <c r="C130" s="235" t="s">
        <v>378</v>
      </c>
      <c r="D130" s="235" t="s">
        <v>382</v>
      </c>
      <c r="E130" s="236" t="s">
        <v>453</v>
      </c>
      <c r="F130" s="237" t="s">
        <v>454</v>
      </c>
      <c r="G130" s="238" t="s">
        <v>430</v>
      </c>
      <c r="H130" s="239">
        <v>9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1346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721</v>
      </c>
      <c r="F131" s="233" t="s">
        <v>722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P132</f>
        <v>0</v>
      </c>
      <c r="Q131" s="227"/>
      <c r="R131" s="228">
        <f>R132</f>
        <v>0</v>
      </c>
      <c r="S131" s="227"/>
      <c r="T131" s="229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BK132</f>
        <v>0</v>
      </c>
    </row>
    <row r="132" s="2" customFormat="1" ht="23.4566" customHeight="1">
      <c r="A132" s="35"/>
      <c r="B132" s="36"/>
      <c r="C132" s="235" t="s">
        <v>435</v>
      </c>
      <c r="D132" s="235" t="s">
        <v>382</v>
      </c>
      <c r="E132" s="236" t="s">
        <v>724</v>
      </c>
      <c r="F132" s="237" t="s">
        <v>725</v>
      </c>
      <c r="G132" s="238" t="s">
        <v>450</v>
      </c>
      <c r="H132" s="239">
        <v>0.017999999999999999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1361</v>
      </c>
    </row>
    <row r="133" s="12" customFormat="1" ht="25.92" customHeight="1">
      <c r="A133" s="12"/>
      <c r="B133" s="219"/>
      <c r="C133" s="220"/>
      <c r="D133" s="221" t="s">
        <v>75</v>
      </c>
      <c r="E133" s="222" t="s">
        <v>457</v>
      </c>
      <c r="F133" s="222" t="s">
        <v>1362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P134+P141+P153</f>
        <v>0</v>
      </c>
      <c r="Q133" s="227"/>
      <c r="R133" s="228">
        <f>R134+R141+R153</f>
        <v>52.558879999999995</v>
      </c>
      <c r="S133" s="227"/>
      <c r="T133" s="229">
        <f>T134+T141+T153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102</v>
      </c>
      <c r="AT133" s="231" t="s">
        <v>75</v>
      </c>
      <c r="AU133" s="231" t="s">
        <v>76</v>
      </c>
      <c r="AY133" s="230" t="s">
        <v>379</v>
      </c>
      <c r="BK133" s="232">
        <f>BK134+BK141+BK153</f>
        <v>0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1363</v>
      </c>
      <c r="F134" s="233" t="s">
        <v>1364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SUM(P135:P140)</f>
        <v>0</v>
      </c>
      <c r="Q134" s="227"/>
      <c r="R134" s="228">
        <f>SUM(R135:R140)</f>
        <v>0.15140000000000001</v>
      </c>
      <c r="S134" s="227"/>
      <c r="T134" s="229">
        <f>SUM(T135:T140)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102</v>
      </c>
      <c r="AT134" s="231" t="s">
        <v>75</v>
      </c>
      <c r="AU134" s="231" t="s">
        <v>84</v>
      </c>
      <c r="AY134" s="230" t="s">
        <v>379</v>
      </c>
      <c r="BK134" s="232">
        <f>SUM(BK135:BK140)</f>
        <v>0</v>
      </c>
    </row>
    <row r="135" s="2" customFormat="1" ht="23.4566" customHeight="1">
      <c r="A135" s="35"/>
      <c r="B135" s="36"/>
      <c r="C135" s="235" t="s">
        <v>439</v>
      </c>
      <c r="D135" s="235" t="s">
        <v>382</v>
      </c>
      <c r="E135" s="236" t="s">
        <v>1562</v>
      </c>
      <c r="F135" s="237" t="s">
        <v>1563</v>
      </c>
      <c r="G135" s="238" t="s">
        <v>426</v>
      </c>
      <c r="H135" s="239">
        <v>298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673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673</v>
      </c>
      <c r="BM135" s="247" t="s">
        <v>1564</v>
      </c>
    </row>
    <row r="136" s="2" customFormat="1" ht="23.4566" customHeight="1">
      <c r="A136" s="35"/>
      <c r="B136" s="36"/>
      <c r="C136" s="254" t="s">
        <v>443</v>
      </c>
      <c r="D136" s="254" t="s">
        <v>457</v>
      </c>
      <c r="E136" s="255" t="s">
        <v>1565</v>
      </c>
      <c r="F136" s="256" t="s">
        <v>1566</v>
      </c>
      <c r="G136" s="257" t="s">
        <v>502</v>
      </c>
      <c r="H136" s="258">
        <v>15</v>
      </c>
      <c r="I136" s="259"/>
      <c r="J136" s="260">
        <f>ROUND(I136*H136,2)</f>
        <v>0</v>
      </c>
      <c r="K136" s="261"/>
      <c r="L136" s="262"/>
      <c r="M136" s="263" t="s">
        <v>1</v>
      </c>
      <c r="N136" s="264" t="s">
        <v>42</v>
      </c>
      <c r="O136" s="94"/>
      <c r="P136" s="245">
        <f>O136*H136</f>
        <v>0</v>
      </c>
      <c r="Q136" s="245">
        <v>0.00016000000000000001</v>
      </c>
      <c r="R136" s="245">
        <f>Q136*H136</f>
        <v>0.0024000000000000002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1003</v>
      </c>
      <c r="AT136" s="247" t="s">
        <v>457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1003</v>
      </c>
      <c r="BM136" s="247" t="s">
        <v>1567</v>
      </c>
    </row>
    <row r="137" s="2" customFormat="1" ht="23.4566" customHeight="1">
      <c r="A137" s="35"/>
      <c r="B137" s="36"/>
      <c r="C137" s="254" t="s">
        <v>447</v>
      </c>
      <c r="D137" s="254" t="s">
        <v>457</v>
      </c>
      <c r="E137" s="255" t="s">
        <v>1568</v>
      </c>
      <c r="F137" s="256" t="s">
        <v>1569</v>
      </c>
      <c r="G137" s="257" t="s">
        <v>426</v>
      </c>
      <c r="H137" s="258">
        <v>298</v>
      </c>
      <c r="I137" s="259"/>
      <c r="J137" s="260">
        <f>ROUND(I137*H137,2)</f>
        <v>0</v>
      </c>
      <c r="K137" s="261"/>
      <c r="L137" s="262"/>
      <c r="M137" s="263" t="s">
        <v>1</v>
      </c>
      <c r="N137" s="264" t="s">
        <v>42</v>
      </c>
      <c r="O137" s="94"/>
      <c r="P137" s="245">
        <f>O137*H137</f>
        <v>0</v>
      </c>
      <c r="Q137" s="245">
        <v>0.00050000000000000001</v>
      </c>
      <c r="R137" s="245">
        <f>Q137*H137</f>
        <v>0.14899999999999999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1003</v>
      </c>
      <c r="AT137" s="247" t="s">
        <v>457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1003</v>
      </c>
      <c r="BM137" s="247" t="s">
        <v>1570</v>
      </c>
    </row>
    <row r="138" s="2" customFormat="1" ht="16.30189" customHeight="1">
      <c r="A138" s="35"/>
      <c r="B138" s="36"/>
      <c r="C138" s="235" t="s">
        <v>452</v>
      </c>
      <c r="D138" s="235" t="s">
        <v>382</v>
      </c>
      <c r="E138" s="236" t="s">
        <v>1499</v>
      </c>
      <c r="F138" s="237" t="s">
        <v>1500</v>
      </c>
      <c r="G138" s="238" t="s">
        <v>1501</v>
      </c>
      <c r="H138" s="268"/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673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673</v>
      </c>
      <c r="BM138" s="247" t="s">
        <v>1502</v>
      </c>
    </row>
    <row r="139" s="2" customFormat="1" ht="16.30189" customHeight="1">
      <c r="A139" s="35"/>
      <c r="B139" s="36"/>
      <c r="C139" s="235" t="s">
        <v>456</v>
      </c>
      <c r="D139" s="235" t="s">
        <v>382</v>
      </c>
      <c r="E139" s="236" t="s">
        <v>1503</v>
      </c>
      <c r="F139" s="237" t="s">
        <v>1504</v>
      </c>
      <c r="G139" s="238" t="s">
        <v>1501</v>
      </c>
      <c r="H139" s="268"/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1003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1003</v>
      </c>
      <c r="BM139" s="247" t="s">
        <v>1505</v>
      </c>
    </row>
    <row r="140" s="2" customFormat="1" ht="16.30189" customHeight="1">
      <c r="A140" s="35"/>
      <c r="B140" s="36"/>
      <c r="C140" s="235" t="s">
        <v>461</v>
      </c>
      <c r="D140" s="235" t="s">
        <v>382</v>
      </c>
      <c r="E140" s="236" t="s">
        <v>1506</v>
      </c>
      <c r="F140" s="237" t="s">
        <v>1507</v>
      </c>
      <c r="G140" s="238" t="s">
        <v>1501</v>
      </c>
      <c r="H140" s="268"/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673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673</v>
      </c>
      <c r="BM140" s="247" t="s">
        <v>1508</v>
      </c>
    </row>
    <row r="141" s="12" customFormat="1" ht="22.8" customHeight="1">
      <c r="A141" s="12"/>
      <c r="B141" s="219"/>
      <c r="C141" s="220"/>
      <c r="D141" s="221" t="s">
        <v>75</v>
      </c>
      <c r="E141" s="233" t="s">
        <v>1571</v>
      </c>
      <c r="F141" s="233" t="s">
        <v>1572</v>
      </c>
      <c r="G141" s="220"/>
      <c r="H141" s="220"/>
      <c r="I141" s="223"/>
      <c r="J141" s="234">
        <f>BK141</f>
        <v>0</v>
      </c>
      <c r="K141" s="220"/>
      <c r="L141" s="225"/>
      <c r="M141" s="226"/>
      <c r="N141" s="227"/>
      <c r="O141" s="227"/>
      <c r="P141" s="228">
        <f>SUM(P142:P152)</f>
        <v>0</v>
      </c>
      <c r="Q141" s="227"/>
      <c r="R141" s="228">
        <f>SUM(R142:R152)</f>
        <v>0.29270000000000002</v>
      </c>
      <c r="S141" s="227"/>
      <c r="T141" s="229">
        <f>SUM(T142:T152)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102</v>
      </c>
      <c r="AT141" s="231" t="s">
        <v>75</v>
      </c>
      <c r="AU141" s="231" t="s">
        <v>84</v>
      </c>
      <c r="AY141" s="230" t="s">
        <v>379</v>
      </c>
      <c r="BK141" s="232">
        <f>SUM(BK142:BK152)</f>
        <v>0</v>
      </c>
    </row>
    <row r="142" s="2" customFormat="1" ht="31.92453" customHeight="1">
      <c r="A142" s="35"/>
      <c r="B142" s="36"/>
      <c r="C142" s="235" t="s">
        <v>466</v>
      </c>
      <c r="D142" s="235" t="s">
        <v>382</v>
      </c>
      <c r="E142" s="236" t="s">
        <v>1573</v>
      </c>
      <c r="F142" s="237" t="s">
        <v>1574</v>
      </c>
      <c r="G142" s="238" t="s">
        <v>426</v>
      </c>
      <c r="H142" s="239">
        <v>310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673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673</v>
      </c>
      <c r="BM142" s="247" t="s">
        <v>1575</v>
      </c>
    </row>
    <row r="143" s="2" customFormat="1" ht="21.0566" customHeight="1">
      <c r="A143" s="35"/>
      <c r="B143" s="36"/>
      <c r="C143" s="254" t="s">
        <v>470</v>
      </c>
      <c r="D143" s="254" t="s">
        <v>457</v>
      </c>
      <c r="E143" s="255" t="s">
        <v>1576</v>
      </c>
      <c r="F143" s="256" t="s">
        <v>1577</v>
      </c>
      <c r="G143" s="257" t="s">
        <v>426</v>
      </c>
      <c r="H143" s="258">
        <v>310</v>
      </c>
      <c r="I143" s="259"/>
      <c r="J143" s="260">
        <f>ROUND(I143*H143,2)</f>
        <v>0</v>
      </c>
      <c r="K143" s="261"/>
      <c r="L143" s="262"/>
      <c r="M143" s="263" t="s">
        <v>1</v>
      </c>
      <c r="N143" s="264" t="s">
        <v>42</v>
      </c>
      <c r="O143" s="94"/>
      <c r="P143" s="245">
        <f>O143*H143</f>
        <v>0</v>
      </c>
      <c r="Q143" s="245">
        <v>0.00093000000000000005</v>
      </c>
      <c r="R143" s="245">
        <f>Q143*H143</f>
        <v>0.2883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1003</v>
      </c>
      <c r="AT143" s="247" t="s">
        <v>457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1003</v>
      </c>
      <c r="BM143" s="247" t="s">
        <v>1578</v>
      </c>
    </row>
    <row r="144" s="2" customFormat="1" ht="31.92453" customHeight="1">
      <c r="A144" s="35"/>
      <c r="B144" s="36"/>
      <c r="C144" s="235" t="s">
        <v>475</v>
      </c>
      <c r="D144" s="235" t="s">
        <v>382</v>
      </c>
      <c r="E144" s="236" t="s">
        <v>1579</v>
      </c>
      <c r="F144" s="237" t="s">
        <v>1580</v>
      </c>
      <c r="G144" s="238" t="s">
        <v>502</v>
      </c>
      <c r="H144" s="239">
        <v>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673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673</v>
      </c>
      <c r="BM144" s="247" t="s">
        <v>1581</v>
      </c>
    </row>
    <row r="145" s="2" customFormat="1" ht="23.4566" customHeight="1">
      <c r="A145" s="35"/>
      <c r="B145" s="36"/>
      <c r="C145" s="254" t="s">
        <v>479</v>
      </c>
      <c r="D145" s="254" t="s">
        <v>457</v>
      </c>
      <c r="E145" s="255" t="s">
        <v>1582</v>
      </c>
      <c r="F145" s="256" t="s">
        <v>1583</v>
      </c>
      <c r="G145" s="257" t="s">
        <v>502</v>
      </c>
      <c r="H145" s="258">
        <v>2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0.0022000000000000001</v>
      </c>
      <c r="R145" s="245">
        <f>Q145*H145</f>
        <v>0.0044000000000000003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1584</v>
      </c>
    </row>
    <row r="146" s="2" customFormat="1" ht="31.92453" customHeight="1">
      <c r="A146" s="35"/>
      <c r="B146" s="36"/>
      <c r="C146" s="235" t="s">
        <v>483</v>
      </c>
      <c r="D146" s="235" t="s">
        <v>382</v>
      </c>
      <c r="E146" s="236" t="s">
        <v>1585</v>
      </c>
      <c r="F146" s="237" t="s">
        <v>1586</v>
      </c>
      <c r="G146" s="238" t="s">
        <v>502</v>
      </c>
      <c r="H146" s="239">
        <v>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673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673</v>
      </c>
      <c r="BM146" s="247" t="s">
        <v>1587</v>
      </c>
    </row>
    <row r="147" s="2" customFormat="1" ht="21.0566" customHeight="1">
      <c r="A147" s="35"/>
      <c r="B147" s="36"/>
      <c r="C147" s="235" t="s">
        <v>487</v>
      </c>
      <c r="D147" s="235" t="s">
        <v>382</v>
      </c>
      <c r="E147" s="236" t="s">
        <v>1588</v>
      </c>
      <c r="F147" s="237" t="s">
        <v>1589</v>
      </c>
      <c r="G147" s="238" t="s">
        <v>502</v>
      </c>
      <c r="H147" s="239">
        <v>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673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673</v>
      </c>
      <c r="BM147" s="247" t="s">
        <v>1590</v>
      </c>
    </row>
    <row r="148" s="2" customFormat="1" ht="23.4566" customHeight="1">
      <c r="A148" s="35"/>
      <c r="B148" s="36"/>
      <c r="C148" s="235" t="s">
        <v>491</v>
      </c>
      <c r="D148" s="235" t="s">
        <v>382</v>
      </c>
      <c r="E148" s="236" t="s">
        <v>1591</v>
      </c>
      <c r="F148" s="237" t="s">
        <v>1592</v>
      </c>
      <c r="G148" s="238" t="s">
        <v>426</v>
      </c>
      <c r="H148" s="239">
        <v>310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1593</v>
      </c>
    </row>
    <row r="149" s="2" customFormat="1" ht="16.30189" customHeight="1">
      <c r="A149" s="35"/>
      <c r="B149" s="36"/>
      <c r="C149" s="235" t="s">
        <v>7</v>
      </c>
      <c r="D149" s="235" t="s">
        <v>382</v>
      </c>
      <c r="E149" s="236" t="s">
        <v>1594</v>
      </c>
      <c r="F149" s="237" t="s">
        <v>1507</v>
      </c>
      <c r="G149" s="238" t="s">
        <v>1501</v>
      </c>
      <c r="H149" s="268"/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673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673</v>
      </c>
      <c r="BM149" s="247" t="s">
        <v>1595</v>
      </c>
    </row>
    <row r="150" s="2" customFormat="1" ht="16.30189" customHeight="1">
      <c r="A150" s="35"/>
      <c r="B150" s="36"/>
      <c r="C150" s="235" t="s">
        <v>499</v>
      </c>
      <c r="D150" s="235" t="s">
        <v>382</v>
      </c>
      <c r="E150" s="236" t="s">
        <v>1596</v>
      </c>
      <c r="F150" s="237" t="s">
        <v>1597</v>
      </c>
      <c r="G150" s="238" t="s">
        <v>1501</v>
      </c>
      <c r="H150" s="268"/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1598</v>
      </c>
    </row>
    <row r="151" s="2" customFormat="1" ht="16.30189" customHeight="1">
      <c r="A151" s="35"/>
      <c r="B151" s="36"/>
      <c r="C151" s="235" t="s">
        <v>504</v>
      </c>
      <c r="D151" s="235" t="s">
        <v>382</v>
      </c>
      <c r="E151" s="236" t="s">
        <v>1503</v>
      </c>
      <c r="F151" s="237" t="s">
        <v>1504</v>
      </c>
      <c r="G151" s="238" t="s">
        <v>1501</v>
      </c>
      <c r="H151" s="268"/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1003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1003</v>
      </c>
      <c r="BM151" s="247" t="s">
        <v>1599</v>
      </c>
    </row>
    <row r="152" s="2" customFormat="1" ht="16.30189" customHeight="1">
      <c r="A152" s="35"/>
      <c r="B152" s="36"/>
      <c r="C152" s="235" t="s">
        <v>508</v>
      </c>
      <c r="D152" s="235" t="s">
        <v>382</v>
      </c>
      <c r="E152" s="236" t="s">
        <v>1600</v>
      </c>
      <c r="F152" s="237" t="s">
        <v>1601</v>
      </c>
      <c r="G152" s="238" t="s">
        <v>1602</v>
      </c>
      <c r="H152" s="239">
        <v>0.29999999999999999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673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673</v>
      </c>
      <c r="BM152" s="247" t="s">
        <v>1603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1509</v>
      </c>
      <c r="F153" s="233" t="s">
        <v>1510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SUM(P154:P167)</f>
        <v>0</v>
      </c>
      <c r="Q153" s="227"/>
      <c r="R153" s="228">
        <f>SUM(R154:R167)</f>
        <v>52.114779999999996</v>
      </c>
      <c r="S153" s="227"/>
      <c r="T153" s="229">
        <f>SUM(T154:T167)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102</v>
      </c>
      <c r="AT153" s="231" t="s">
        <v>75</v>
      </c>
      <c r="AU153" s="231" t="s">
        <v>84</v>
      </c>
      <c r="AY153" s="230" t="s">
        <v>379</v>
      </c>
      <c r="BK153" s="232">
        <f>SUM(BK154:BK167)</f>
        <v>0</v>
      </c>
    </row>
    <row r="154" s="2" customFormat="1" ht="23.4566" customHeight="1">
      <c r="A154" s="35"/>
      <c r="B154" s="36"/>
      <c r="C154" s="235" t="s">
        <v>512</v>
      </c>
      <c r="D154" s="235" t="s">
        <v>382</v>
      </c>
      <c r="E154" s="236" t="s">
        <v>1511</v>
      </c>
      <c r="F154" s="237" t="s">
        <v>1512</v>
      </c>
      <c r="G154" s="238" t="s">
        <v>1513</v>
      </c>
      <c r="H154" s="239">
        <v>0.40000000000000002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673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673</v>
      </c>
      <c r="BM154" s="247" t="s">
        <v>1514</v>
      </c>
    </row>
    <row r="155" s="2" customFormat="1" ht="16.30189" customHeight="1">
      <c r="A155" s="35"/>
      <c r="B155" s="36"/>
      <c r="C155" s="254" t="s">
        <v>516</v>
      </c>
      <c r="D155" s="254" t="s">
        <v>457</v>
      </c>
      <c r="E155" s="255" t="s">
        <v>1515</v>
      </c>
      <c r="F155" s="256" t="s">
        <v>1516</v>
      </c>
      <c r="G155" s="257" t="s">
        <v>1102</v>
      </c>
      <c r="H155" s="258">
        <v>0.20000000000000001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0.001</v>
      </c>
      <c r="R155" s="245">
        <f>Q155*H155</f>
        <v>0.00020000000000000001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1003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1003</v>
      </c>
      <c r="BM155" s="247" t="s">
        <v>1517</v>
      </c>
    </row>
    <row r="156" s="2" customFormat="1" ht="16.30189" customHeight="1">
      <c r="A156" s="35"/>
      <c r="B156" s="36"/>
      <c r="C156" s="254" t="s">
        <v>520</v>
      </c>
      <c r="D156" s="254" t="s">
        <v>457</v>
      </c>
      <c r="E156" s="255" t="s">
        <v>1518</v>
      </c>
      <c r="F156" s="256" t="s">
        <v>1519</v>
      </c>
      <c r="G156" s="257" t="s">
        <v>1520</v>
      </c>
      <c r="H156" s="258">
        <v>8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0.025000000000000001</v>
      </c>
      <c r="R156" s="245">
        <f>Q156*H156</f>
        <v>0.20000000000000001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1003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1003</v>
      </c>
      <c r="BM156" s="247" t="s">
        <v>1521</v>
      </c>
    </row>
    <row r="157" s="2" customFormat="1" ht="23.4566" customHeight="1">
      <c r="A157" s="35"/>
      <c r="B157" s="36"/>
      <c r="C157" s="235" t="s">
        <v>524</v>
      </c>
      <c r="D157" s="235" t="s">
        <v>382</v>
      </c>
      <c r="E157" s="236" t="s">
        <v>1525</v>
      </c>
      <c r="F157" s="237" t="s">
        <v>1526</v>
      </c>
      <c r="G157" s="238" t="s">
        <v>430</v>
      </c>
      <c r="H157" s="239">
        <v>31.289999999999999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673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1527</v>
      </c>
    </row>
    <row r="158" s="2" customFormat="1" ht="23.4566" customHeight="1">
      <c r="A158" s="35"/>
      <c r="B158" s="36"/>
      <c r="C158" s="235" t="s">
        <v>528</v>
      </c>
      <c r="D158" s="235" t="s">
        <v>382</v>
      </c>
      <c r="E158" s="236" t="s">
        <v>1528</v>
      </c>
      <c r="F158" s="237" t="s">
        <v>1529</v>
      </c>
      <c r="G158" s="238" t="s">
        <v>426</v>
      </c>
      <c r="H158" s="239">
        <v>298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673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673</v>
      </c>
      <c r="BM158" s="247" t="s">
        <v>1530</v>
      </c>
    </row>
    <row r="159" s="2" customFormat="1" ht="23.4566" customHeight="1">
      <c r="A159" s="35"/>
      <c r="B159" s="36"/>
      <c r="C159" s="235" t="s">
        <v>532</v>
      </c>
      <c r="D159" s="235" t="s">
        <v>382</v>
      </c>
      <c r="E159" s="236" t="s">
        <v>1531</v>
      </c>
      <c r="F159" s="237" t="s">
        <v>1532</v>
      </c>
      <c r="G159" s="238" t="s">
        <v>430</v>
      </c>
      <c r="H159" s="239">
        <v>52.149999999999999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673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673</v>
      </c>
      <c r="BM159" s="247" t="s">
        <v>1533</v>
      </c>
    </row>
    <row r="160" s="2" customFormat="1" ht="31.92453" customHeight="1">
      <c r="A160" s="35"/>
      <c r="B160" s="36"/>
      <c r="C160" s="235" t="s">
        <v>536</v>
      </c>
      <c r="D160" s="235" t="s">
        <v>382</v>
      </c>
      <c r="E160" s="236" t="s">
        <v>1534</v>
      </c>
      <c r="F160" s="237" t="s">
        <v>1535</v>
      </c>
      <c r="G160" s="238" t="s">
        <v>426</v>
      </c>
      <c r="H160" s="239">
        <v>298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673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673</v>
      </c>
      <c r="BM160" s="247" t="s">
        <v>1536</v>
      </c>
    </row>
    <row r="161" s="2" customFormat="1" ht="16.30189" customHeight="1">
      <c r="A161" s="35"/>
      <c r="B161" s="36"/>
      <c r="C161" s="254" t="s">
        <v>540</v>
      </c>
      <c r="D161" s="254" t="s">
        <v>457</v>
      </c>
      <c r="E161" s="255" t="s">
        <v>1537</v>
      </c>
      <c r="F161" s="256" t="s">
        <v>1538</v>
      </c>
      <c r="G161" s="257" t="s">
        <v>450</v>
      </c>
      <c r="H161" s="258">
        <v>30.992000000000001</v>
      </c>
      <c r="I161" s="259"/>
      <c r="J161" s="260">
        <f>ROUND(I161*H161,2)</f>
        <v>0</v>
      </c>
      <c r="K161" s="261"/>
      <c r="L161" s="262"/>
      <c r="M161" s="263" t="s">
        <v>1</v>
      </c>
      <c r="N161" s="264" t="s">
        <v>42</v>
      </c>
      <c r="O161" s="94"/>
      <c r="P161" s="245">
        <f>O161*H161</f>
        <v>0</v>
      </c>
      <c r="Q161" s="245">
        <v>1</v>
      </c>
      <c r="R161" s="245">
        <f>Q161*H161</f>
        <v>30.992000000000001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1003</v>
      </c>
      <c r="AT161" s="247" t="s">
        <v>457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1003</v>
      </c>
      <c r="BM161" s="247" t="s">
        <v>1539</v>
      </c>
    </row>
    <row r="162" s="2" customFormat="1" ht="23.4566" customHeight="1">
      <c r="A162" s="35"/>
      <c r="B162" s="36"/>
      <c r="C162" s="235" t="s">
        <v>544</v>
      </c>
      <c r="D162" s="235" t="s">
        <v>382</v>
      </c>
      <c r="E162" s="236" t="s">
        <v>1540</v>
      </c>
      <c r="F162" s="237" t="s">
        <v>1541</v>
      </c>
      <c r="G162" s="238" t="s">
        <v>426</v>
      </c>
      <c r="H162" s="239">
        <v>298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673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673</v>
      </c>
      <c r="BM162" s="247" t="s">
        <v>1542</v>
      </c>
    </row>
    <row r="163" s="2" customFormat="1" ht="23.4566" customHeight="1">
      <c r="A163" s="35"/>
      <c r="B163" s="36"/>
      <c r="C163" s="254" t="s">
        <v>548</v>
      </c>
      <c r="D163" s="254" t="s">
        <v>457</v>
      </c>
      <c r="E163" s="255" t="s">
        <v>1543</v>
      </c>
      <c r="F163" s="256" t="s">
        <v>1544</v>
      </c>
      <c r="G163" s="257" t="s">
        <v>426</v>
      </c>
      <c r="H163" s="258">
        <v>298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0.00021000000000000001</v>
      </c>
      <c r="R163" s="245">
        <f>Q163*H163</f>
        <v>0.062579999999999997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1003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1003</v>
      </c>
      <c r="BM163" s="247" t="s">
        <v>1545</v>
      </c>
    </row>
    <row r="164" s="2" customFormat="1" ht="31.92453" customHeight="1">
      <c r="A164" s="35"/>
      <c r="B164" s="36"/>
      <c r="C164" s="235" t="s">
        <v>552</v>
      </c>
      <c r="D164" s="235" t="s">
        <v>382</v>
      </c>
      <c r="E164" s="236" t="s">
        <v>1546</v>
      </c>
      <c r="F164" s="237" t="s">
        <v>1547</v>
      </c>
      <c r="G164" s="238" t="s">
        <v>426</v>
      </c>
      <c r="H164" s="239">
        <v>298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673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673</v>
      </c>
      <c r="BM164" s="247" t="s">
        <v>1548</v>
      </c>
    </row>
    <row r="165" s="2" customFormat="1" ht="16.30189" customHeight="1">
      <c r="A165" s="35"/>
      <c r="B165" s="36"/>
      <c r="C165" s="254" t="s">
        <v>556</v>
      </c>
      <c r="D165" s="254" t="s">
        <v>457</v>
      </c>
      <c r="E165" s="255" t="s">
        <v>1549</v>
      </c>
      <c r="F165" s="256" t="s">
        <v>1550</v>
      </c>
      <c r="G165" s="257" t="s">
        <v>450</v>
      </c>
      <c r="H165" s="258">
        <v>20.859999999999999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1</v>
      </c>
      <c r="R165" s="245">
        <f>Q165*H165</f>
        <v>20.859999999999999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1551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673</v>
      </c>
      <c r="BM165" s="247" t="s">
        <v>1552</v>
      </c>
    </row>
    <row r="166" s="2" customFormat="1" ht="31.92453" customHeight="1">
      <c r="A166" s="35"/>
      <c r="B166" s="36"/>
      <c r="C166" s="235" t="s">
        <v>561</v>
      </c>
      <c r="D166" s="235" t="s">
        <v>382</v>
      </c>
      <c r="E166" s="236" t="s">
        <v>1553</v>
      </c>
      <c r="F166" s="237" t="s">
        <v>1554</v>
      </c>
      <c r="G166" s="238" t="s">
        <v>419</v>
      </c>
      <c r="H166" s="239">
        <v>104.3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673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673</v>
      </c>
      <c r="BM166" s="247" t="s">
        <v>1555</v>
      </c>
    </row>
    <row r="167" s="2" customFormat="1" ht="16.30189" customHeight="1">
      <c r="A167" s="35"/>
      <c r="B167" s="36"/>
      <c r="C167" s="235" t="s">
        <v>565</v>
      </c>
      <c r="D167" s="235" t="s">
        <v>382</v>
      </c>
      <c r="E167" s="236" t="s">
        <v>1506</v>
      </c>
      <c r="F167" s="237" t="s">
        <v>1507</v>
      </c>
      <c r="G167" s="238" t="s">
        <v>1501</v>
      </c>
      <c r="H167" s="268"/>
      <c r="I167" s="240"/>
      <c r="J167" s="241">
        <f>ROUND(I167*H167,2)</f>
        <v>0</v>
      </c>
      <c r="K167" s="242"/>
      <c r="L167" s="41"/>
      <c r="M167" s="249" t="s">
        <v>1</v>
      </c>
      <c r="N167" s="250" t="s">
        <v>42</v>
      </c>
      <c r="O167" s="251"/>
      <c r="P167" s="252">
        <f>O167*H167</f>
        <v>0</v>
      </c>
      <c r="Q167" s="252">
        <v>0</v>
      </c>
      <c r="R167" s="252">
        <f>Q167*H167</f>
        <v>0</v>
      </c>
      <c r="S167" s="252">
        <v>0</v>
      </c>
      <c r="T167" s="25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673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673</v>
      </c>
      <c r="BM167" s="247" t="s">
        <v>1556</v>
      </c>
    </row>
    <row r="168" s="2" customFormat="1" ht="6.96" customHeight="1">
      <c r="A168" s="35"/>
      <c r="B168" s="69"/>
      <c r="C168" s="70"/>
      <c r="D168" s="70"/>
      <c r="E168" s="70"/>
      <c r="F168" s="70"/>
      <c r="G168" s="70"/>
      <c r="H168" s="70"/>
      <c r="I168" s="70"/>
      <c r="J168" s="70"/>
      <c r="K168" s="70"/>
      <c r="L168" s="41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sheetProtection sheet="1" autoFilter="0" formatColumns="0" formatRows="0" objects="1" scenarios="1" spinCount="100000" saltValue="N+6E/Y2ZbCGKLaalYoCNd4xqacebDW56wHEqU6jE3yZhl+KmrKDzNi0bDxtmII2y7hhuoDM/iiQe5Qw6/svW2A==" hashValue="VzIdbyyTZ/sOoKJ9IA3mxKFr34nktfyYhARrAeFhGfrCpw4T/I8DEvEIbKl5JnTNb8Yqwc9egqKkIKkONh8I1A==" algorithmName="SHA-512" password="CC35"/>
  <autoFilter ref="C122:K167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1604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1605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ROUND((SUM(BE129:BE242)),  2)</f>
        <v>0</v>
      </c>
      <c r="G35" s="169"/>
      <c r="H35" s="169"/>
      <c r="I35" s="170">
        <v>0.20000000000000001</v>
      </c>
      <c r="J35" s="168">
        <f>ROUND(((SUM(BE129:BE242))*I35),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ROUND((SUM(BF129:BF242)),  2)</f>
        <v>0</v>
      </c>
      <c r="G36" s="169"/>
      <c r="H36" s="169"/>
      <c r="I36" s="170">
        <v>0.20000000000000001</v>
      </c>
      <c r="J36" s="168">
        <f>ROUND(((SUM(BF129:BF242))*I36),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ROUND((SUM(BG129:BG242)),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ROUND((SUM(BH129:BH242)),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ROUND((SUM(BI129:BI242)),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1604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102-001 - Komunikácia, úsek 2.1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J130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J131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728</v>
      </c>
      <c r="E101" s="204"/>
      <c r="F101" s="204"/>
      <c r="G101" s="204"/>
      <c r="H101" s="204"/>
      <c r="I101" s="204"/>
      <c r="J101" s="205">
        <f>J153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409</v>
      </c>
      <c r="E102" s="204"/>
      <c r="F102" s="204"/>
      <c r="G102" s="204"/>
      <c r="H102" s="204"/>
      <c r="I102" s="204"/>
      <c r="J102" s="205">
        <f>J159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410</v>
      </c>
      <c r="E103" s="204"/>
      <c r="F103" s="204"/>
      <c r="G103" s="204"/>
      <c r="H103" s="204"/>
      <c r="I103" s="204"/>
      <c r="J103" s="205">
        <f>J167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J180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J182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J191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J241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30189" customHeight="1">
      <c r="A119" s="35"/>
      <c r="B119" s="36"/>
      <c r="C119" s="37"/>
      <c r="D119" s="37"/>
      <c r="E119" s="191" t="s">
        <v>1604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404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30189" customHeight="1">
      <c r="A121" s="35"/>
      <c r="B121" s="36"/>
      <c r="C121" s="37"/>
      <c r="D121" s="37"/>
      <c r="E121" s="79" t="str">
        <f>E11</f>
        <v>102-001 - Komunikácia, úsek 2.1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F14</f>
        <v>k. ú. Banská Bystrica</v>
      </c>
      <c r="G123" s="37"/>
      <c r="H123" s="37"/>
      <c r="I123" s="29" t="s">
        <v>21</v>
      </c>
      <c r="J123" s="82" t="str">
        <f>IF(J14="","",J14)</f>
        <v>30. 12. 2020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81509" customHeight="1">
      <c r="A125" s="35"/>
      <c r="B125" s="36"/>
      <c r="C125" s="29" t="s">
        <v>23</v>
      </c>
      <c r="D125" s="37"/>
      <c r="E125" s="37"/>
      <c r="F125" s="24" t="str">
        <f>E17</f>
        <v xml:space="preserve">BANSKOBYSTRICKÝ SAMOSPRÁVNY KRAJ </v>
      </c>
      <c r="G125" s="37"/>
      <c r="H125" s="37"/>
      <c r="I125" s="29" t="s">
        <v>29</v>
      </c>
      <c r="J125" s="33" t="str">
        <f>E23</f>
        <v>ISPO spol.s r.o. , Prešov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30566" customHeight="1">
      <c r="A126" s="35"/>
      <c r="B126" s="36"/>
      <c r="C126" s="29" t="s">
        <v>27</v>
      </c>
      <c r="D126" s="37"/>
      <c r="E126" s="37"/>
      <c r="F126" s="24" t="str">
        <f>IF(E20="","",E20)</f>
        <v>Vyplň údaj</v>
      </c>
      <c r="G126" s="37"/>
      <c r="H126" s="37"/>
      <c r="I126" s="29" t="s">
        <v>33</v>
      </c>
      <c r="J126" s="33" t="str">
        <f>E26</f>
        <v>Macura M.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365</v>
      </c>
      <c r="D128" s="210" t="s">
        <v>61</v>
      </c>
      <c r="E128" s="210" t="s">
        <v>57</v>
      </c>
      <c r="F128" s="210" t="s">
        <v>58</v>
      </c>
      <c r="G128" s="210" t="s">
        <v>366</v>
      </c>
      <c r="H128" s="210" t="s">
        <v>367</v>
      </c>
      <c r="I128" s="210" t="s">
        <v>368</v>
      </c>
      <c r="J128" s="211" t="s">
        <v>358</v>
      </c>
      <c r="K128" s="212" t="s">
        <v>369</v>
      </c>
      <c r="L128" s="213"/>
      <c r="M128" s="103" t="s">
        <v>1</v>
      </c>
      <c r="N128" s="104" t="s">
        <v>40</v>
      </c>
      <c r="O128" s="104" t="s">
        <v>370</v>
      </c>
      <c r="P128" s="104" t="s">
        <v>371</v>
      </c>
      <c r="Q128" s="104" t="s">
        <v>372</v>
      </c>
      <c r="R128" s="104" t="s">
        <v>373</v>
      </c>
      <c r="S128" s="104" t="s">
        <v>374</v>
      </c>
      <c r="T128" s="105" t="s">
        <v>375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359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</f>
        <v>0</v>
      </c>
      <c r="Q129" s="107"/>
      <c r="R129" s="216">
        <f>R130</f>
        <v>11247.311157259999</v>
      </c>
      <c r="S129" s="107"/>
      <c r="T129" s="217">
        <f>T130</f>
        <v>4142.5562099999997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75</v>
      </c>
      <c r="AU129" s="14" t="s">
        <v>360</v>
      </c>
      <c r="BK129" s="218">
        <f>BK130</f>
        <v>0</v>
      </c>
    </row>
    <row r="130" s="12" customFormat="1" ht="25.92" customHeight="1">
      <c r="A130" s="12"/>
      <c r="B130" s="219"/>
      <c r="C130" s="220"/>
      <c r="D130" s="221" t="s">
        <v>75</v>
      </c>
      <c r="E130" s="222" t="s">
        <v>414</v>
      </c>
      <c r="F130" s="222" t="s">
        <v>415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P131+P153+P159+P167+P180+P182+P191+P241</f>
        <v>0</v>
      </c>
      <c r="Q130" s="227"/>
      <c r="R130" s="228">
        <f>R131+R153+R159+R167+R180+R182+R191+R241</f>
        <v>11247.311157259999</v>
      </c>
      <c r="S130" s="227"/>
      <c r="T130" s="229">
        <f>T131+T153+T159+T167+T180+T182+T191+T241</f>
        <v>4142.5562099999997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76</v>
      </c>
      <c r="AY130" s="230" t="s">
        <v>379</v>
      </c>
      <c r="BK130" s="232">
        <f>BK131+BK153+BK159+BK167+BK180+BK182+BK191+BK241</f>
        <v>0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84</v>
      </c>
      <c r="F131" s="233" t="s">
        <v>416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SUM(P132:P152)</f>
        <v>0</v>
      </c>
      <c r="Q131" s="227"/>
      <c r="R131" s="228">
        <f>SUM(R132:R152)</f>
        <v>4.262486</v>
      </c>
      <c r="S131" s="227"/>
      <c r="T131" s="229">
        <f>SUM(T132:T152)</f>
        <v>3948.9989999999998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SUM(BK132:BK152)</f>
        <v>0</v>
      </c>
    </row>
    <row r="132" s="2" customFormat="1" ht="31.92453" customHeight="1">
      <c r="A132" s="35"/>
      <c r="B132" s="36"/>
      <c r="C132" s="235" t="s">
        <v>84</v>
      </c>
      <c r="D132" s="235" t="s">
        <v>382</v>
      </c>
      <c r="E132" s="236" t="s">
        <v>1606</v>
      </c>
      <c r="F132" s="237" t="s">
        <v>1607</v>
      </c>
      <c r="G132" s="238" t="s">
        <v>419</v>
      </c>
      <c r="H132" s="239">
        <v>40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0.5</v>
      </c>
      <c r="T132" s="246">
        <f>S132*H132</f>
        <v>20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1608</v>
      </c>
    </row>
    <row r="133" s="2" customFormat="1" ht="31.92453" customHeight="1">
      <c r="A133" s="35"/>
      <c r="B133" s="36"/>
      <c r="C133" s="235" t="s">
        <v>92</v>
      </c>
      <c r="D133" s="235" t="s">
        <v>382</v>
      </c>
      <c r="E133" s="236" t="s">
        <v>1609</v>
      </c>
      <c r="F133" s="237" t="s">
        <v>1610</v>
      </c>
      <c r="G133" s="238" t="s">
        <v>419</v>
      </c>
      <c r="H133" s="239">
        <v>129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0.00010000000000000001</v>
      </c>
      <c r="R133" s="245">
        <f>Q133*H133</f>
        <v>0.0129</v>
      </c>
      <c r="S133" s="245">
        <v>0.127</v>
      </c>
      <c r="T133" s="246">
        <f>S133*H133</f>
        <v>16.382999999999999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420</v>
      </c>
    </row>
    <row r="134" s="2" customFormat="1" ht="31.92453" customHeight="1">
      <c r="A134" s="35"/>
      <c r="B134" s="36"/>
      <c r="C134" s="235" t="s">
        <v>102</v>
      </c>
      <c r="D134" s="235" t="s">
        <v>382</v>
      </c>
      <c r="E134" s="236" t="s">
        <v>1611</v>
      </c>
      <c r="F134" s="237" t="s">
        <v>1612</v>
      </c>
      <c r="G134" s="238" t="s">
        <v>419</v>
      </c>
      <c r="H134" s="239">
        <v>15404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0.00027</v>
      </c>
      <c r="R134" s="245">
        <f>Q134*H134</f>
        <v>4.1590800000000003</v>
      </c>
      <c r="S134" s="245">
        <v>0.254</v>
      </c>
      <c r="T134" s="246">
        <f>S134*H134</f>
        <v>3912.616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423</v>
      </c>
    </row>
    <row r="135" s="2" customFormat="1" ht="23.4566" customHeight="1">
      <c r="A135" s="35"/>
      <c r="B135" s="36"/>
      <c r="C135" s="235" t="s">
        <v>396</v>
      </c>
      <c r="D135" s="235" t="s">
        <v>382</v>
      </c>
      <c r="E135" s="236" t="s">
        <v>735</v>
      </c>
      <c r="F135" s="237" t="s">
        <v>736</v>
      </c>
      <c r="G135" s="238" t="s">
        <v>430</v>
      </c>
      <c r="H135" s="239">
        <v>194.69999999999999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737</v>
      </c>
    </row>
    <row r="136" s="2" customFormat="1" ht="31.92453" customHeight="1">
      <c r="A136" s="35"/>
      <c r="B136" s="36"/>
      <c r="C136" s="235" t="s">
        <v>378</v>
      </c>
      <c r="D136" s="235" t="s">
        <v>382</v>
      </c>
      <c r="E136" s="236" t="s">
        <v>1613</v>
      </c>
      <c r="F136" s="237" t="s">
        <v>1614</v>
      </c>
      <c r="G136" s="238" t="s">
        <v>430</v>
      </c>
      <c r="H136" s="239">
        <v>439.35000000000002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1615</v>
      </c>
    </row>
    <row r="137" s="2" customFormat="1" ht="23.4566" customHeight="1">
      <c r="A137" s="35"/>
      <c r="B137" s="36"/>
      <c r="C137" s="235" t="s">
        <v>435</v>
      </c>
      <c r="D137" s="235" t="s">
        <v>382</v>
      </c>
      <c r="E137" s="236" t="s">
        <v>1616</v>
      </c>
      <c r="F137" s="237" t="s">
        <v>1617</v>
      </c>
      <c r="G137" s="238" t="s">
        <v>430</v>
      </c>
      <c r="H137" s="239">
        <v>2245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1618</v>
      </c>
    </row>
    <row r="138" s="2" customFormat="1" ht="23.4566" customHeight="1">
      <c r="A138" s="35"/>
      <c r="B138" s="36"/>
      <c r="C138" s="235" t="s">
        <v>439</v>
      </c>
      <c r="D138" s="235" t="s">
        <v>382</v>
      </c>
      <c r="E138" s="236" t="s">
        <v>1253</v>
      </c>
      <c r="F138" s="237" t="s">
        <v>1254</v>
      </c>
      <c r="G138" s="238" t="s">
        <v>430</v>
      </c>
      <c r="H138" s="239">
        <v>673.5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1619</v>
      </c>
    </row>
    <row r="139" s="2" customFormat="1" ht="21.0566" customHeight="1">
      <c r="A139" s="35"/>
      <c r="B139" s="36"/>
      <c r="C139" s="235" t="s">
        <v>443</v>
      </c>
      <c r="D139" s="235" t="s">
        <v>382</v>
      </c>
      <c r="E139" s="236" t="s">
        <v>738</v>
      </c>
      <c r="F139" s="237" t="s">
        <v>739</v>
      </c>
      <c r="G139" s="238" t="s">
        <v>430</v>
      </c>
      <c r="H139" s="239">
        <v>1209.96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740</v>
      </c>
    </row>
    <row r="140" s="2" customFormat="1" ht="36.72453" customHeight="1">
      <c r="A140" s="35"/>
      <c r="B140" s="36"/>
      <c r="C140" s="235" t="s">
        <v>447</v>
      </c>
      <c r="D140" s="235" t="s">
        <v>382</v>
      </c>
      <c r="E140" s="236" t="s">
        <v>741</v>
      </c>
      <c r="F140" s="237" t="s">
        <v>742</v>
      </c>
      <c r="G140" s="238" t="s">
        <v>430</v>
      </c>
      <c r="H140" s="239">
        <v>362.988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743</v>
      </c>
    </row>
    <row r="141" s="2" customFormat="1" ht="23.4566" customHeight="1">
      <c r="A141" s="35"/>
      <c r="B141" s="36"/>
      <c r="C141" s="235" t="s">
        <v>452</v>
      </c>
      <c r="D141" s="235" t="s">
        <v>382</v>
      </c>
      <c r="E141" s="236" t="s">
        <v>744</v>
      </c>
      <c r="F141" s="237" t="s">
        <v>745</v>
      </c>
      <c r="G141" s="238" t="s">
        <v>430</v>
      </c>
      <c r="H141" s="239">
        <v>197.59999999999999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431</v>
      </c>
    </row>
    <row r="142" s="2" customFormat="1" ht="36.72453" customHeight="1">
      <c r="A142" s="35"/>
      <c r="B142" s="36"/>
      <c r="C142" s="235" t="s">
        <v>456</v>
      </c>
      <c r="D142" s="235" t="s">
        <v>382</v>
      </c>
      <c r="E142" s="236" t="s">
        <v>432</v>
      </c>
      <c r="F142" s="237" t="s">
        <v>433</v>
      </c>
      <c r="G142" s="238" t="s">
        <v>430</v>
      </c>
      <c r="H142" s="239">
        <v>59.280000000000001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434</v>
      </c>
    </row>
    <row r="143" s="2" customFormat="1" ht="36.72453" customHeight="1">
      <c r="A143" s="35"/>
      <c r="B143" s="36"/>
      <c r="C143" s="235" t="s">
        <v>461</v>
      </c>
      <c r="D143" s="235" t="s">
        <v>382</v>
      </c>
      <c r="E143" s="236" t="s">
        <v>1620</v>
      </c>
      <c r="F143" s="237" t="s">
        <v>1621</v>
      </c>
      <c r="G143" s="238" t="s">
        <v>430</v>
      </c>
      <c r="H143" s="239">
        <v>3407.739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438</v>
      </c>
    </row>
    <row r="144" s="2" customFormat="1" ht="42.79245" customHeight="1">
      <c r="A144" s="35"/>
      <c r="B144" s="36"/>
      <c r="C144" s="235" t="s">
        <v>466</v>
      </c>
      <c r="D144" s="235" t="s">
        <v>382</v>
      </c>
      <c r="E144" s="236" t="s">
        <v>748</v>
      </c>
      <c r="F144" s="237" t="s">
        <v>749</v>
      </c>
      <c r="G144" s="238" t="s">
        <v>430</v>
      </c>
      <c r="H144" s="239">
        <v>23854.172999999999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442</v>
      </c>
    </row>
    <row r="145" s="2" customFormat="1" ht="23.4566" customHeight="1">
      <c r="A145" s="35"/>
      <c r="B145" s="36"/>
      <c r="C145" s="235" t="s">
        <v>470</v>
      </c>
      <c r="D145" s="235" t="s">
        <v>382</v>
      </c>
      <c r="E145" s="236" t="s">
        <v>1622</v>
      </c>
      <c r="F145" s="237" t="s">
        <v>1623</v>
      </c>
      <c r="G145" s="238" t="s">
        <v>430</v>
      </c>
      <c r="H145" s="239">
        <v>20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1624</v>
      </c>
    </row>
    <row r="146" s="2" customFormat="1" ht="21.0566" customHeight="1">
      <c r="A146" s="35"/>
      <c r="B146" s="36"/>
      <c r="C146" s="235" t="s">
        <v>475</v>
      </c>
      <c r="D146" s="235" t="s">
        <v>382</v>
      </c>
      <c r="E146" s="236" t="s">
        <v>1625</v>
      </c>
      <c r="F146" s="237" t="s">
        <v>1626</v>
      </c>
      <c r="G146" s="238" t="s">
        <v>430</v>
      </c>
      <c r="H146" s="239">
        <v>3407.739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446</v>
      </c>
    </row>
    <row r="147" s="2" customFormat="1" ht="23.4566" customHeight="1">
      <c r="A147" s="35"/>
      <c r="B147" s="36"/>
      <c r="C147" s="235" t="s">
        <v>479</v>
      </c>
      <c r="D147" s="235" t="s">
        <v>382</v>
      </c>
      <c r="E147" s="236" t="s">
        <v>448</v>
      </c>
      <c r="F147" s="237" t="s">
        <v>449</v>
      </c>
      <c r="G147" s="238" t="s">
        <v>450</v>
      </c>
      <c r="H147" s="239">
        <v>5276.5479999999998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451</v>
      </c>
    </row>
    <row r="148" s="2" customFormat="1" ht="31.92453" customHeight="1">
      <c r="A148" s="35"/>
      <c r="B148" s="36"/>
      <c r="C148" s="235" t="s">
        <v>483</v>
      </c>
      <c r="D148" s="235" t="s">
        <v>382</v>
      </c>
      <c r="E148" s="236" t="s">
        <v>751</v>
      </c>
      <c r="F148" s="237" t="s">
        <v>752</v>
      </c>
      <c r="G148" s="238" t="s">
        <v>430</v>
      </c>
      <c r="H148" s="239">
        <v>224.821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455</v>
      </c>
    </row>
    <row r="149" s="2" customFormat="1" ht="23.4566" customHeight="1">
      <c r="A149" s="35"/>
      <c r="B149" s="36"/>
      <c r="C149" s="235" t="s">
        <v>487</v>
      </c>
      <c r="D149" s="235" t="s">
        <v>382</v>
      </c>
      <c r="E149" s="236" t="s">
        <v>1627</v>
      </c>
      <c r="F149" s="237" t="s">
        <v>1628</v>
      </c>
      <c r="G149" s="238" t="s">
        <v>419</v>
      </c>
      <c r="H149" s="239">
        <v>2929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1629</v>
      </c>
    </row>
    <row r="150" s="2" customFormat="1" ht="16.30189" customHeight="1">
      <c r="A150" s="35"/>
      <c r="B150" s="36"/>
      <c r="C150" s="254" t="s">
        <v>491</v>
      </c>
      <c r="D150" s="254" t="s">
        <v>457</v>
      </c>
      <c r="E150" s="255" t="s">
        <v>1270</v>
      </c>
      <c r="F150" s="256" t="s">
        <v>1271</v>
      </c>
      <c r="G150" s="257" t="s">
        <v>1102</v>
      </c>
      <c r="H150" s="258">
        <v>90.506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0.001</v>
      </c>
      <c r="R150" s="245">
        <f>Q150*H150</f>
        <v>0.090506000000000003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1630</v>
      </c>
    </row>
    <row r="151" s="2" customFormat="1" ht="21.0566" customHeight="1">
      <c r="A151" s="35"/>
      <c r="B151" s="36"/>
      <c r="C151" s="235" t="s">
        <v>7</v>
      </c>
      <c r="D151" s="235" t="s">
        <v>382</v>
      </c>
      <c r="E151" s="236" t="s">
        <v>756</v>
      </c>
      <c r="F151" s="237" t="s">
        <v>757</v>
      </c>
      <c r="G151" s="238" t="s">
        <v>419</v>
      </c>
      <c r="H151" s="239">
        <v>18484.799999999999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758</v>
      </c>
    </row>
    <row r="152" s="2" customFormat="1" ht="31.92453" customHeight="1">
      <c r="A152" s="35"/>
      <c r="B152" s="36"/>
      <c r="C152" s="235" t="s">
        <v>499</v>
      </c>
      <c r="D152" s="235" t="s">
        <v>382</v>
      </c>
      <c r="E152" s="236" t="s">
        <v>1631</v>
      </c>
      <c r="F152" s="237" t="s">
        <v>1632</v>
      </c>
      <c r="G152" s="238" t="s">
        <v>419</v>
      </c>
      <c r="H152" s="239">
        <v>2929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1633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92</v>
      </c>
      <c r="F153" s="233" t="s">
        <v>759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SUM(P154:P158)</f>
        <v>0</v>
      </c>
      <c r="Q153" s="227"/>
      <c r="R153" s="228">
        <f>SUM(R154:R158)</f>
        <v>1135.2040655999999</v>
      </c>
      <c r="S153" s="227"/>
      <c r="T153" s="229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SUM(BK154:BK158)</f>
        <v>0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760</v>
      </c>
      <c r="F154" s="237" t="s">
        <v>761</v>
      </c>
      <c r="G154" s="238" t="s">
        <v>430</v>
      </c>
      <c r="H154" s="239">
        <v>188.09999999999999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1.6299999999999999</v>
      </c>
      <c r="R154" s="245">
        <f>Q154*H154</f>
        <v>306.60299999999995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762</v>
      </c>
    </row>
    <row r="155" s="2" customFormat="1" ht="31.92453" customHeight="1">
      <c r="A155" s="35"/>
      <c r="B155" s="36"/>
      <c r="C155" s="235" t="s">
        <v>508</v>
      </c>
      <c r="D155" s="235" t="s">
        <v>382</v>
      </c>
      <c r="E155" s="236" t="s">
        <v>763</v>
      </c>
      <c r="F155" s="237" t="s">
        <v>764</v>
      </c>
      <c r="G155" s="238" t="s">
        <v>419</v>
      </c>
      <c r="H155" s="239">
        <v>5517.6000000000004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0.00035</v>
      </c>
      <c r="R155" s="245">
        <f>Q155*H155</f>
        <v>1.9311600000000002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765</v>
      </c>
    </row>
    <row r="156" s="2" customFormat="1" ht="16.30189" customHeight="1">
      <c r="A156" s="35"/>
      <c r="B156" s="36"/>
      <c r="C156" s="254" t="s">
        <v>512</v>
      </c>
      <c r="D156" s="254" t="s">
        <v>457</v>
      </c>
      <c r="E156" s="255" t="s">
        <v>766</v>
      </c>
      <c r="F156" s="256" t="s">
        <v>767</v>
      </c>
      <c r="G156" s="257" t="s">
        <v>419</v>
      </c>
      <c r="H156" s="258">
        <v>5627.9520000000002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0.00029999999999999997</v>
      </c>
      <c r="R156" s="245">
        <f>Q156*H156</f>
        <v>1.6883855999999999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768</v>
      </c>
    </row>
    <row r="157" s="2" customFormat="1" ht="16.30189" customHeight="1">
      <c r="A157" s="35"/>
      <c r="B157" s="36"/>
      <c r="C157" s="235" t="s">
        <v>516</v>
      </c>
      <c r="D157" s="235" t="s">
        <v>382</v>
      </c>
      <c r="E157" s="236" t="s">
        <v>769</v>
      </c>
      <c r="F157" s="237" t="s">
        <v>770</v>
      </c>
      <c r="G157" s="238" t="s">
        <v>430</v>
      </c>
      <c r="H157" s="239">
        <v>100.31999999999999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1.9205000000000001</v>
      </c>
      <c r="R157" s="245">
        <f>Q157*H157</f>
        <v>192.66455999999999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771</v>
      </c>
    </row>
    <row r="158" s="2" customFormat="1" ht="16.30189" customHeight="1">
      <c r="A158" s="35"/>
      <c r="B158" s="36"/>
      <c r="C158" s="235" t="s">
        <v>520</v>
      </c>
      <c r="D158" s="235" t="s">
        <v>382</v>
      </c>
      <c r="E158" s="236" t="s">
        <v>772</v>
      </c>
      <c r="F158" s="237" t="s">
        <v>773</v>
      </c>
      <c r="G158" s="238" t="s">
        <v>426</v>
      </c>
      <c r="H158" s="239">
        <v>2508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0.25212000000000001</v>
      </c>
      <c r="R158" s="245">
        <f>Q158*H158</f>
        <v>632.31695999999999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774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396</v>
      </c>
      <c r="F159" s="233" t="s">
        <v>465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SUM(P160:P166)</f>
        <v>0</v>
      </c>
      <c r="Q159" s="227"/>
      <c r="R159" s="228">
        <f>SUM(R160:R166)</f>
        <v>158.80738991999999</v>
      </c>
      <c r="S159" s="227"/>
      <c r="T159" s="229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SUM(BK160:BK166)</f>
        <v>0</v>
      </c>
    </row>
    <row r="160" s="2" customFormat="1" ht="31.92453" customHeight="1">
      <c r="A160" s="35"/>
      <c r="B160" s="36"/>
      <c r="C160" s="235" t="s">
        <v>524</v>
      </c>
      <c r="D160" s="235" t="s">
        <v>382</v>
      </c>
      <c r="E160" s="236" t="s">
        <v>1113</v>
      </c>
      <c r="F160" s="237" t="s">
        <v>1114</v>
      </c>
      <c r="G160" s="238" t="s">
        <v>419</v>
      </c>
      <c r="H160" s="239">
        <v>4.9000000000000004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0.23366999999999999</v>
      </c>
      <c r="R160" s="245">
        <f>Q160*H160</f>
        <v>1.1449830000000001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1634</v>
      </c>
    </row>
    <row r="161" s="2" customFormat="1" ht="21.0566" customHeight="1">
      <c r="A161" s="35"/>
      <c r="B161" s="36"/>
      <c r="C161" s="235" t="s">
        <v>528</v>
      </c>
      <c r="D161" s="235" t="s">
        <v>382</v>
      </c>
      <c r="E161" s="236" t="s">
        <v>1635</v>
      </c>
      <c r="F161" s="237" t="s">
        <v>1636</v>
      </c>
      <c r="G161" s="238" t="s">
        <v>419</v>
      </c>
      <c r="H161" s="239">
        <v>1377.5999999999999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0.1002</v>
      </c>
      <c r="R161" s="245">
        <f>Q161*H161</f>
        <v>138.03551999999999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1637</v>
      </c>
    </row>
    <row r="162" s="2" customFormat="1" ht="31.92453" customHeight="1">
      <c r="A162" s="35"/>
      <c r="B162" s="36"/>
      <c r="C162" s="235" t="s">
        <v>532</v>
      </c>
      <c r="D162" s="235" t="s">
        <v>382</v>
      </c>
      <c r="E162" s="236" t="s">
        <v>467</v>
      </c>
      <c r="F162" s="237" t="s">
        <v>468</v>
      </c>
      <c r="G162" s="238" t="s">
        <v>430</v>
      </c>
      <c r="H162" s="239">
        <v>4.3940000000000001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1.8907799999999999</v>
      </c>
      <c r="R162" s="245">
        <f>Q162*H162</f>
        <v>8.3080873200000003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469</v>
      </c>
    </row>
    <row r="163" s="2" customFormat="1" ht="23.4566" customHeight="1">
      <c r="A163" s="35"/>
      <c r="B163" s="36"/>
      <c r="C163" s="235" t="s">
        <v>536</v>
      </c>
      <c r="D163" s="235" t="s">
        <v>382</v>
      </c>
      <c r="E163" s="236" t="s">
        <v>800</v>
      </c>
      <c r="F163" s="237" t="s">
        <v>801</v>
      </c>
      <c r="G163" s="238" t="s">
        <v>430</v>
      </c>
      <c r="H163" s="239">
        <v>2.6000000000000001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2.1922799999999998</v>
      </c>
      <c r="R163" s="245">
        <f>Q163*H163</f>
        <v>5.6999279999999999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802</v>
      </c>
    </row>
    <row r="164" s="2" customFormat="1" ht="31.92453" customHeight="1">
      <c r="A164" s="35"/>
      <c r="B164" s="36"/>
      <c r="C164" s="235" t="s">
        <v>540</v>
      </c>
      <c r="D164" s="235" t="s">
        <v>382</v>
      </c>
      <c r="E164" s="236" t="s">
        <v>1123</v>
      </c>
      <c r="F164" s="237" t="s">
        <v>1124</v>
      </c>
      <c r="G164" s="238" t="s">
        <v>430</v>
      </c>
      <c r="H164" s="239">
        <v>0.83999999999999997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2.2632400000000001</v>
      </c>
      <c r="R164" s="245">
        <f>Q164*H164</f>
        <v>1.9011216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1638</v>
      </c>
    </row>
    <row r="165" s="2" customFormat="1" ht="31.92453" customHeight="1">
      <c r="A165" s="35"/>
      <c r="B165" s="36"/>
      <c r="C165" s="235" t="s">
        <v>544</v>
      </c>
      <c r="D165" s="235" t="s">
        <v>382</v>
      </c>
      <c r="E165" s="236" t="s">
        <v>803</v>
      </c>
      <c r="F165" s="237" t="s">
        <v>804</v>
      </c>
      <c r="G165" s="238" t="s">
        <v>419</v>
      </c>
      <c r="H165" s="239">
        <v>10.4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0.0046100000000000004</v>
      </c>
      <c r="R165" s="245">
        <f>Q165*H165</f>
        <v>0.047944000000000007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805</v>
      </c>
    </row>
    <row r="166" s="2" customFormat="1" ht="31.92453" customHeight="1">
      <c r="A166" s="35"/>
      <c r="B166" s="36"/>
      <c r="C166" s="235" t="s">
        <v>548</v>
      </c>
      <c r="D166" s="235" t="s">
        <v>382</v>
      </c>
      <c r="E166" s="236" t="s">
        <v>1129</v>
      </c>
      <c r="F166" s="237" t="s">
        <v>1130</v>
      </c>
      <c r="G166" s="238" t="s">
        <v>419</v>
      </c>
      <c r="H166" s="239">
        <v>4.9000000000000004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0.74894000000000005</v>
      </c>
      <c r="R166" s="245">
        <f>Q166*H166</f>
        <v>3.6698060000000003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1639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378</v>
      </c>
      <c r="F167" s="233" t="s">
        <v>474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SUM(P168:P179)</f>
        <v>0</v>
      </c>
      <c r="Q167" s="227"/>
      <c r="R167" s="228">
        <f>SUM(R168:R179)</f>
        <v>8899.7060674999993</v>
      </c>
      <c r="S167" s="227"/>
      <c r="T167" s="229">
        <f>SUM(T168:T179)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SUM(BK168:BK179)</f>
        <v>0</v>
      </c>
    </row>
    <row r="168" s="2" customFormat="1" ht="36.72453" customHeight="1">
      <c r="A168" s="35"/>
      <c r="B168" s="36"/>
      <c r="C168" s="235" t="s">
        <v>552</v>
      </c>
      <c r="D168" s="235" t="s">
        <v>382</v>
      </c>
      <c r="E168" s="236" t="s">
        <v>1640</v>
      </c>
      <c r="F168" s="237" t="s">
        <v>1641</v>
      </c>
      <c r="G168" s="238" t="s">
        <v>419</v>
      </c>
      <c r="H168" s="239">
        <v>15404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1642</v>
      </c>
    </row>
    <row r="169" s="2" customFormat="1" ht="16.30189" customHeight="1">
      <c r="A169" s="35"/>
      <c r="B169" s="36"/>
      <c r="C169" s="254" t="s">
        <v>556</v>
      </c>
      <c r="D169" s="254" t="s">
        <v>457</v>
      </c>
      <c r="E169" s="255" t="s">
        <v>809</v>
      </c>
      <c r="F169" s="256" t="s">
        <v>810</v>
      </c>
      <c r="G169" s="257" t="s">
        <v>450</v>
      </c>
      <c r="H169" s="258">
        <v>314.858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1</v>
      </c>
      <c r="R169" s="245">
        <f>Q169*H169</f>
        <v>314.858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1643</v>
      </c>
    </row>
    <row r="170" s="2" customFormat="1" ht="16.30189" customHeight="1">
      <c r="A170" s="35"/>
      <c r="B170" s="36"/>
      <c r="C170" s="254" t="s">
        <v>561</v>
      </c>
      <c r="D170" s="254" t="s">
        <v>457</v>
      </c>
      <c r="E170" s="255" t="s">
        <v>812</v>
      </c>
      <c r="F170" s="256" t="s">
        <v>813</v>
      </c>
      <c r="G170" s="257" t="s">
        <v>450</v>
      </c>
      <c r="H170" s="258">
        <v>1169.164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1</v>
      </c>
      <c r="R170" s="245">
        <f>Q170*H170</f>
        <v>1169.164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1644</v>
      </c>
    </row>
    <row r="171" s="2" customFormat="1" ht="23.4566" customHeight="1">
      <c r="A171" s="35"/>
      <c r="B171" s="36"/>
      <c r="C171" s="254" t="s">
        <v>565</v>
      </c>
      <c r="D171" s="254" t="s">
        <v>457</v>
      </c>
      <c r="E171" s="255" t="s">
        <v>815</v>
      </c>
      <c r="F171" s="256" t="s">
        <v>816</v>
      </c>
      <c r="G171" s="257" t="s">
        <v>450</v>
      </c>
      <c r="H171" s="258">
        <v>314.858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1</v>
      </c>
      <c r="R171" s="245">
        <f>Q171*H171</f>
        <v>314.858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1645</v>
      </c>
    </row>
    <row r="172" s="2" customFormat="1" ht="23.4566" customHeight="1">
      <c r="A172" s="35"/>
      <c r="B172" s="36"/>
      <c r="C172" s="235" t="s">
        <v>569</v>
      </c>
      <c r="D172" s="235" t="s">
        <v>382</v>
      </c>
      <c r="E172" s="236" t="s">
        <v>821</v>
      </c>
      <c r="F172" s="237" t="s">
        <v>822</v>
      </c>
      <c r="G172" s="238" t="s">
        <v>419</v>
      </c>
      <c r="H172" s="239">
        <v>2925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0.18776000000000001</v>
      </c>
      <c r="R172" s="245">
        <f>Q172*H172</f>
        <v>549.19799999999998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823</v>
      </c>
    </row>
    <row r="173" s="2" customFormat="1" ht="23.4566" customHeight="1">
      <c r="A173" s="35"/>
      <c r="B173" s="36"/>
      <c r="C173" s="235" t="s">
        <v>573</v>
      </c>
      <c r="D173" s="235" t="s">
        <v>382</v>
      </c>
      <c r="E173" s="236" t="s">
        <v>1646</v>
      </c>
      <c r="F173" s="237" t="s">
        <v>1647</v>
      </c>
      <c r="G173" s="238" t="s">
        <v>430</v>
      </c>
      <c r="H173" s="239">
        <v>1856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1648</v>
      </c>
    </row>
    <row r="174" s="2" customFormat="1" ht="16.30189" customHeight="1">
      <c r="A174" s="35"/>
      <c r="B174" s="36"/>
      <c r="C174" s="254" t="s">
        <v>577</v>
      </c>
      <c r="D174" s="254" t="s">
        <v>457</v>
      </c>
      <c r="E174" s="255" t="s">
        <v>1261</v>
      </c>
      <c r="F174" s="256" t="s">
        <v>1262</v>
      </c>
      <c r="G174" s="257" t="s">
        <v>450</v>
      </c>
      <c r="H174" s="258">
        <v>2400.4000000000001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1</v>
      </c>
      <c r="R174" s="245">
        <f>Q174*H174</f>
        <v>2400.4000000000001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1649</v>
      </c>
    </row>
    <row r="175" s="2" customFormat="1" ht="23.4566" customHeight="1">
      <c r="A175" s="35"/>
      <c r="B175" s="36"/>
      <c r="C175" s="235" t="s">
        <v>581</v>
      </c>
      <c r="D175" s="235" t="s">
        <v>382</v>
      </c>
      <c r="E175" s="236" t="s">
        <v>476</v>
      </c>
      <c r="F175" s="237" t="s">
        <v>477</v>
      </c>
      <c r="G175" s="238" t="s">
        <v>426</v>
      </c>
      <c r="H175" s="239">
        <v>6.4500000000000002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0.00014999999999999999</v>
      </c>
      <c r="R175" s="245">
        <f>Q175*H175</f>
        <v>0.00096749999999999994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478</v>
      </c>
    </row>
    <row r="176" s="2" customFormat="1" ht="31.92453" customHeight="1">
      <c r="A176" s="35"/>
      <c r="B176" s="36"/>
      <c r="C176" s="235" t="s">
        <v>585</v>
      </c>
      <c r="D176" s="235" t="s">
        <v>382</v>
      </c>
      <c r="E176" s="236" t="s">
        <v>824</v>
      </c>
      <c r="F176" s="237" t="s">
        <v>825</v>
      </c>
      <c r="G176" s="238" t="s">
        <v>419</v>
      </c>
      <c r="H176" s="239">
        <v>15404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0.0074799999999999997</v>
      </c>
      <c r="R176" s="245">
        <f>Q176*H176</f>
        <v>115.22192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826</v>
      </c>
    </row>
    <row r="177" s="2" customFormat="1" ht="31.92453" customHeight="1">
      <c r="A177" s="35"/>
      <c r="B177" s="36"/>
      <c r="C177" s="235" t="s">
        <v>589</v>
      </c>
      <c r="D177" s="235" t="s">
        <v>382</v>
      </c>
      <c r="E177" s="236" t="s">
        <v>480</v>
      </c>
      <c r="F177" s="237" t="s">
        <v>481</v>
      </c>
      <c r="G177" s="238" t="s">
        <v>419</v>
      </c>
      <c r="H177" s="239">
        <v>15662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0.00051000000000000004</v>
      </c>
      <c r="R177" s="245">
        <f>Q177*H177</f>
        <v>7.9876200000000006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482</v>
      </c>
    </row>
    <row r="178" s="2" customFormat="1" ht="31.92453" customHeight="1">
      <c r="A178" s="35"/>
      <c r="B178" s="36"/>
      <c r="C178" s="235" t="s">
        <v>593</v>
      </c>
      <c r="D178" s="235" t="s">
        <v>382</v>
      </c>
      <c r="E178" s="236" t="s">
        <v>484</v>
      </c>
      <c r="F178" s="237" t="s">
        <v>485</v>
      </c>
      <c r="G178" s="238" t="s">
        <v>419</v>
      </c>
      <c r="H178" s="239">
        <v>15533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0.10373</v>
      </c>
      <c r="R178" s="245">
        <f>Q178*H178</f>
        <v>1611.2380900000001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486</v>
      </c>
    </row>
    <row r="179" s="2" customFormat="1" ht="36.72453" customHeight="1">
      <c r="A179" s="35"/>
      <c r="B179" s="36"/>
      <c r="C179" s="235" t="s">
        <v>597</v>
      </c>
      <c r="D179" s="235" t="s">
        <v>382</v>
      </c>
      <c r="E179" s="236" t="s">
        <v>492</v>
      </c>
      <c r="F179" s="237" t="s">
        <v>493</v>
      </c>
      <c r="G179" s="238" t="s">
        <v>419</v>
      </c>
      <c r="H179" s="239">
        <v>15533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0.15559000000000001</v>
      </c>
      <c r="R179" s="245">
        <f>Q179*H179</f>
        <v>2416.7794699999999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494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435</v>
      </c>
      <c r="F180" s="233" t="s">
        <v>1132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P181</f>
        <v>0</v>
      </c>
      <c r="Q180" s="227"/>
      <c r="R180" s="228">
        <f>R181</f>
        <v>3.1951080000000003</v>
      </c>
      <c r="S180" s="227"/>
      <c r="T180" s="229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84</v>
      </c>
      <c r="AT180" s="231" t="s">
        <v>75</v>
      </c>
      <c r="AU180" s="231" t="s">
        <v>84</v>
      </c>
      <c r="AY180" s="230" t="s">
        <v>379</v>
      </c>
      <c r="BK180" s="232">
        <f>BK181</f>
        <v>0</v>
      </c>
    </row>
    <row r="181" s="2" customFormat="1" ht="23.4566" customHeight="1">
      <c r="A181" s="35"/>
      <c r="B181" s="36"/>
      <c r="C181" s="235" t="s">
        <v>601</v>
      </c>
      <c r="D181" s="235" t="s">
        <v>382</v>
      </c>
      <c r="E181" s="236" t="s">
        <v>1650</v>
      </c>
      <c r="F181" s="237" t="s">
        <v>1651</v>
      </c>
      <c r="G181" s="238" t="s">
        <v>419</v>
      </c>
      <c r="H181" s="239">
        <v>368.10000000000002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0.0086800000000000002</v>
      </c>
      <c r="R181" s="245">
        <f>Q181*H181</f>
        <v>3.1951080000000003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1652</v>
      </c>
    </row>
    <row r="182" s="12" customFormat="1" ht="22.8" customHeight="1">
      <c r="A182" s="12"/>
      <c r="B182" s="219"/>
      <c r="C182" s="220"/>
      <c r="D182" s="221" t="s">
        <v>75</v>
      </c>
      <c r="E182" s="233" t="s">
        <v>443</v>
      </c>
      <c r="F182" s="233" t="s">
        <v>495</v>
      </c>
      <c r="G182" s="220"/>
      <c r="H182" s="220"/>
      <c r="I182" s="223"/>
      <c r="J182" s="234">
        <f>BK182</f>
        <v>0</v>
      </c>
      <c r="K182" s="220"/>
      <c r="L182" s="225"/>
      <c r="M182" s="226"/>
      <c r="N182" s="227"/>
      <c r="O182" s="227"/>
      <c r="P182" s="228">
        <f>SUM(P183:P190)</f>
        <v>0</v>
      </c>
      <c r="Q182" s="227"/>
      <c r="R182" s="228">
        <f>SUM(R183:R190)</f>
        <v>82.470436239999984</v>
      </c>
      <c r="S182" s="227"/>
      <c r="T182" s="229">
        <f>SUM(T183:T190)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0" t="s">
        <v>84</v>
      </c>
      <c r="AT182" s="231" t="s">
        <v>75</v>
      </c>
      <c r="AU182" s="231" t="s">
        <v>84</v>
      </c>
      <c r="AY182" s="230" t="s">
        <v>379</v>
      </c>
      <c r="BK182" s="232">
        <f>SUM(BK183:BK190)</f>
        <v>0</v>
      </c>
    </row>
    <row r="183" s="2" customFormat="1" ht="23.4566" customHeight="1">
      <c r="A183" s="35"/>
      <c r="B183" s="36"/>
      <c r="C183" s="235" t="s">
        <v>605</v>
      </c>
      <c r="D183" s="235" t="s">
        <v>382</v>
      </c>
      <c r="E183" s="236" t="s">
        <v>827</v>
      </c>
      <c r="F183" s="237" t="s">
        <v>828</v>
      </c>
      <c r="G183" s="238" t="s">
        <v>426</v>
      </c>
      <c r="H183" s="239">
        <v>11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829</v>
      </c>
    </row>
    <row r="184" s="2" customFormat="1" ht="21.0566" customHeight="1">
      <c r="A184" s="35"/>
      <c r="B184" s="36"/>
      <c r="C184" s="254" t="s">
        <v>609</v>
      </c>
      <c r="D184" s="254" t="s">
        <v>457</v>
      </c>
      <c r="E184" s="255" t="s">
        <v>830</v>
      </c>
      <c r="F184" s="256" t="s">
        <v>831</v>
      </c>
      <c r="G184" s="257" t="s">
        <v>502</v>
      </c>
      <c r="H184" s="258">
        <v>11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0.0027000000000000001</v>
      </c>
      <c r="R184" s="245">
        <f>Q184*H184</f>
        <v>0.029700000000000001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443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832</v>
      </c>
    </row>
    <row r="185" s="2" customFormat="1" ht="23.4566" customHeight="1">
      <c r="A185" s="35"/>
      <c r="B185" s="36"/>
      <c r="C185" s="235" t="s">
        <v>613</v>
      </c>
      <c r="D185" s="235" t="s">
        <v>382</v>
      </c>
      <c r="E185" s="236" t="s">
        <v>833</v>
      </c>
      <c r="F185" s="237" t="s">
        <v>834</v>
      </c>
      <c r="G185" s="238" t="s">
        <v>502</v>
      </c>
      <c r="H185" s="239">
        <v>26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2.1151399999999998</v>
      </c>
      <c r="R185" s="245">
        <f>Q185*H185</f>
        <v>54.993639999999992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835</v>
      </c>
    </row>
    <row r="186" s="2" customFormat="1" ht="36.72453" customHeight="1">
      <c r="A186" s="35"/>
      <c r="B186" s="36"/>
      <c r="C186" s="235" t="s">
        <v>617</v>
      </c>
      <c r="D186" s="235" t="s">
        <v>382</v>
      </c>
      <c r="E186" s="236" t="s">
        <v>836</v>
      </c>
      <c r="F186" s="237" t="s">
        <v>837</v>
      </c>
      <c r="G186" s="238" t="s">
        <v>502</v>
      </c>
      <c r="H186" s="239">
        <v>52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0.44397999999999999</v>
      </c>
      <c r="R186" s="245">
        <f>Q186*H186</f>
        <v>23.086959999999998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838</v>
      </c>
    </row>
    <row r="187" s="2" customFormat="1" ht="23.4566" customHeight="1">
      <c r="A187" s="35"/>
      <c r="B187" s="36"/>
      <c r="C187" s="235" t="s">
        <v>621</v>
      </c>
      <c r="D187" s="235" t="s">
        <v>382</v>
      </c>
      <c r="E187" s="236" t="s">
        <v>839</v>
      </c>
      <c r="F187" s="237" t="s">
        <v>840</v>
      </c>
      <c r="G187" s="238" t="s">
        <v>502</v>
      </c>
      <c r="H187" s="239">
        <v>26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0.0063</v>
      </c>
      <c r="R187" s="245">
        <f>Q187*H187</f>
        <v>0.1638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841</v>
      </c>
    </row>
    <row r="188" s="2" customFormat="1" ht="16.30189" customHeight="1">
      <c r="A188" s="35"/>
      <c r="B188" s="36"/>
      <c r="C188" s="254" t="s">
        <v>625</v>
      </c>
      <c r="D188" s="254" t="s">
        <v>457</v>
      </c>
      <c r="E188" s="255" t="s">
        <v>842</v>
      </c>
      <c r="F188" s="256" t="s">
        <v>843</v>
      </c>
      <c r="G188" s="257" t="s">
        <v>502</v>
      </c>
      <c r="H188" s="258">
        <v>26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0.059999999999999998</v>
      </c>
      <c r="R188" s="245">
        <f>Q188*H188</f>
        <v>1.5600000000000001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443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844</v>
      </c>
    </row>
    <row r="189" s="2" customFormat="1" ht="23.4566" customHeight="1">
      <c r="A189" s="35"/>
      <c r="B189" s="36"/>
      <c r="C189" s="235" t="s">
        <v>629</v>
      </c>
      <c r="D189" s="235" t="s">
        <v>382</v>
      </c>
      <c r="E189" s="236" t="s">
        <v>848</v>
      </c>
      <c r="F189" s="237" t="s">
        <v>849</v>
      </c>
      <c r="G189" s="238" t="s">
        <v>430</v>
      </c>
      <c r="H189" s="239">
        <v>1.1279999999999999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2.3223400000000001</v>
      </c>
      <c r="R189" s="245">
        <f>Q189*H189</f>
        <v>2.61959952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850</v>
      </c>
    </row>
    <row r="190" s="2" customFormat="1" ht="21.0566" customHeight="1">
      <c r="A190" s="35"/>
      <c r="B190" s="36"/>
      <c r="C190" s="235" t="s">
        <v>633</v>
      </c>
      <c r="D190" s="235" t="s">
        <v>382</v>
      </c>
      <c r="E190" s="236" t="s">
        <v>851</v>
      </c>
      <c r="F190" s="237" t="s">
        <v>852</v>
      </c>
      <c r="G190" s="238" t="s">
        <v>419</v>
      </c>
      <c r="H190" s="239">
        <v>4.0039999999999996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0.0041799999999999997</v>
      </c>
      <c r="R190" s="245">
        <f>Q190*H190</f>
        <v>0.016736719999999997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853</v>
      </c>
    </row>
    <row r="191" s="12" customFormat="1" ht="22.8" customHeight="1">
      <c r="A191" s="12"/>
      <c r="B191" s="219"/>
      <c r="C191" s="220"/>
      <c r="D191" s="221" t="s">
        <v>75</v>
      </c>
      <c r="E191" s="233" t="s">
        <v>447</v>
      </c>
      <c r="F191" s="233" t="s">
        <v>560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SUM(P192:P240)</f>
        <v>0</v>
      </c>
      <c r="Q191" s="227"/>
      <c r="R191" s="228">
        <f>SUM(R192:R240)</f>
        <v>963.66560399999992</v>
      </c>
      <c r="S191" s="227"/>
      <c r="T191" s="229">
        <f>SUM(T192:T240)</f>
        <v>193.55721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84</v>
      </c>
      <c r="AT191" s="231" t="s">
        <v>75</v>
      </c>
      <c r="AU191" s="231" t="s">
        <v>84</v>
      </c>
      <c r="AY191" s="230" t="s">
        <v>379</v>
      </c>
      <c r="BK191" s="232">
        <f>SUM(BK192:BK240)</f>
        <v>0</v>
      </c>
    </row>
    <row r="192" s="2" customFormat="1" ht="36.72453" customHeight="1">
      <c r="A192" s="35"/>
      <c r="B192" s="36"/>
      <c r="C192" s="235" t="s">
        <v>637</v>
      </c>
      <c r="D192" s="235" t="s">
        <v>382</v>
      </c>
      <c r="E192" s="236" t="s">
        <v>854</v>
      </c>
      <c r="F192" s="237" t="s">
        <v>855</v>
      </c>
      <c r="G192" s="238" t="s">
        <v>426</v>
      </c>
      <c r="H192" s="239">
        <v>1232.5999999999999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856</v>
      </c>
    </row>
    <row r="193" s="2" customFormat="1" ht="16.30189" customHeight="1">
      <c r="A193" s="35"/>
      <c r="B193" s="36"/>
      <c r="C193" s="254" t="s">
        <v>641</v>
      </c>
      <c r="D193" s="254" t="s">
        <v>457</v>
      </c>
      <c r="E193" s="255" t="s">
        <v>857</v>
      </c>
      <c r="F193" s="256" t="s">
        <v>858</v>
      </c>
      <c r="G193" s="257" t="s">
        <v>426</v>
      </c>
      <c r="H193" s="258">
        <v>1232.5999999999999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0.02504</v>
      </c>
      <c r="R193" s="245">
        <f>Q193*H193</f>
        <v>30.864303999999997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443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859</v>
      </c>
    </row>
    <row r="194" s="2" customFormat="1" ht="23.4566" customHeight="1">
      <c r="A194" s="35"/>
      <c r="B194" s="36"/>
      <c r="C194" s="235" t="s">
        <v>645</v>
      </c>
      <c r="D194" s="235" t="s">
        <v>382</v>
      </c>
      <c r="E194" s="236" t="s">
        <v>860</v>
      </c>
      <c r="F194" s="237" t="s">
        <v>861</v>
      </c>
      <c r="G194" s="238" t="s">
        <v>502</v>
      </c>
      <c r="H194" s="239">
        <v>126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0.15756000000000001</v>
      </c>
      <c r="R194" s="245">
        <f>Q194*H194</f>
        <v>19.85256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862</v>
      </c>
    </row>
    <row r="195" s="2" customFormat="1" ht="21.0566" customHeight="1">
      <c r="A195" s="35"/>
      <c r="B195" s="36"/>
      <c r="C195" s="254" t="s">
        <v>649</v>
      </c>
      <c r="D195" s="254" t="s">
        <v>457</v>
      </c>
      <c r="E195" s="255" t="s">
        <v>863</v>
      </c>
      <c r="F195" s="256" t="s">
        <v>864</v>
      </c>
      <c r="G195" s="257" t="s">
        <v>502</v>
      </c>
      <c r="H195" s="258">
        <v>126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42</v>
      </c>
      <c r="O195" s="94"/>
      <c r="P195" s="245">
        <f>O195*H195</f>
        <v>0</v>
      </c>
      <c r="Q195" s="245">
        <v>0.0015</v>
      </c>
      <c r="R195" s="245">
        <f>Q195*H195</f>
        <v>0.189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443</v>
      </c>
      <c r="AT195" s="247" t="s">
        <v>457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865</v>
      </c>
    </row>
    <row r="196" s="2" customFormat="1" ht="23.4566" customHeight="1">
      <c r="A196" s="35"/>
      <c r="B196" s="36"/>
      <c r="C196" s="235" t="s">
        <v>653</v>
      </c>
      <c r="D196" s="235" t="s">
        <v>382</v>
      </c>
      <c r="E196" s="236" t="s">
        <v>866</v>
      </c>
      <c r="F196" s="237" t="s">
        <v>867</v>
      </c>
      <c r="G196" s="238" t="s">
        <v>502</v>
      </c>
      <c r="H196" s="239">
        <v>51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0.00025000000000000001</v>
      </c>
      <c r="R196" s="245">
        <f>Q196*H196</f>
        <v>0.012750000000000001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868</v>
      </c>
    </row>
    <row r="197" s="2" customFormat="1" ht="31.92453" customHeight="1">
      <c r="A197" s="35"/>
      <c r="B197" s="36"/>
      <c r="C197" s="254" t="s">
        <v>657</v>
      </c>
      <c r="D197" s="254" t="s">
        <v>457</v>
      </c>
      <c r="E197" s="255" t="s">
        <v>870</v>
      </c>
      <c r="F197" s="256" t="s">
        <v>871</v>
      </c>
      <c r="G197" s="257" t="s">
        <v>502</v>
      </c>
      <c r="H197" s="258">
        <v>51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42</v>
      </c>
      <c r="O197" s="94"/>
      <c r="P197" s="245">
        <f>O197*H197</f>
        <v>0</v>
      </c>
      <c r="Q197" s="245">
        <v>0.00084999999999999995</v>
      </c>
      <c r="R197" s="245">
        <f>Q197*H197</f>
        <v>0.04335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443</v>
      </c>
      <c r="AT197" s="247" t="s">
        <v>457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872</v>
      </c>
    </row>
    <row r="198" s="2" customFormat="1" ht="16.30189" customHeight="1">
      <c r="A198" s="35"/>
      <c r="B198" s="36"/>
      <c r="C198" s="235" t="s">
        <v>661</v>
      </c>
      <c r="D198" s="235" t="s">
        <v>382</v>
      </c>
      <c r="E198" s="236" t="s">
        <v>874</v>
      </c>
      <c r="F198" s="237" t="s">
        <v>875</v>
      </c>
      <c r="G198" s="238" t="s">
        <v>502</v>
      </c>
      <c r="H198" s="239">
        <v>531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0.00010000000000000001</v>
      </c>
      <c r="R198" s="245">
        <f>Q198*H198</f>
        <v>0.053100000000000001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876</v>
      </c>
    </row>
    <row r="199" s="2" customFormat="1" ht="23.4566" customHeight="1">
      <c r="A199" s="35"/>
      <c r="B199" s="36"/>
      <c r="C199" s="254" t="s">
        <v>665</v>
      </c>
      <c r="D199" s="254" t="s">
        <v>457</v>
      </c>
      <c r="E199" s="255" t="s">
        <v>878</v>
      </c>
      <c r="F199" s="256" t="s">
        <v>879</v>
      </c>
      <c r="G199" s="257" t="s">
        <v>502</v>
      </c>
      <c r="H199" s="258">
        <v>354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0.00010000000000000001</v>
      </c>
      <c r="R199" s="245">
        <f>Q199*H199</f>
        <v>0.035400000000000001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443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880</v>
      </c>
    </row>
    <row r="200" s="2" customFormat="1" ht="23.4566" customHeight="1">
      <c r="A200" s="35"/>
      <c r="B200" s="36"/>
      <c r="C200" s="254" t="s">
        <v>669</v>
      </c>
      <c r="D200" s="254" t="s">
        <v>457</v>
      </c>
      <c r="E200" s="255" t="s">
        <v>882</v>
      </c>
      <c r="F200" s="256" t="s">
        <v>883</v>
      </c>
      <c r="G200" s="257" t="s">
        <v>502</v>
      </c>
      <c r="H200" s="258">
        <v>177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5.0000000000000002E-05</v>
      </c>
      <c r="R200" s="245">
        <f>Q200*H200</f>
        <v>0.0088500000000000002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443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884</v>
      </c>
    </row>
    <row r="201" s="2" customFormat="1" ht="23.4566" customHeight="1">
      <c r="A201" s="35"/>
      <c r="B201" s="36"/>
      <c r="C201" s="235" t="s">
        <v>673</v>
      </c>
      <c r="D201" s="235" t="s">
        <v>382</v>
      </c>
      <c r="E201" s="236" t="s">
        <v>562</v>
      </c>
      <c r="F201" s="237" t="s">
        <v>563</v>
      </c>
      <c r="G201" s="238" t="s">
        <v>502</v>
      </c>
      <c r="H201" s="239">
        <v>1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0.22133</v>
      </c>
      <c r="R201" s="245">
        <f>Q201*H201</f>
        <v>0.22133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564</v>
      </c>
    </row>
    <row r="202" s="2" customFormat="1" ht="23.4566" customHeight="1">
      <c r="A202" s="35"/>
      <c r="B202" s="36"/>
      <c r="C202" s="235" t="s">
        <v>677</v>
      </c>
      <c r="D202" s="235" t="s">
        <v>382</v>
      </c>
      <c r="E202" s="236" t="s">
        <v>566</v>
      </c>
      <c r="F202" s="237" t="s">
        <v>567</v>
      </c>
      <c r="G202" s="238" t="s">
        <v>502</v>
      </c>
      <c r="H202" s="239">
        <v>11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0.22133</v>
      </c>
      <c r="R202" s="245">
        <f>Q202*H202</f>
        <v>2.4346299999999998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887</v>
      </c>
    </row>
    <row r="203" s="2" customFormat="1" ht="31.92453" customHeight="1">
      <c r="A203" s="35"/>
      <c r="B203" s="36"/>
      <c r="C203" s="235" t="s">
        <v>681</v>
      </c>
      <c r="D203" s="235" t="s">
        <v>382</v>
      </c>
      <c r="E203" s="236" t="s">
        <v>570</v>
      </c>
      <c r="F203" s="237" t="s">
        <v>571</v>
      </c>
      <c r="G203" s="238" t="s">
        <v>502</v>
      </c>
      <c r="H203" s="239">
        <v>2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3.0000000000000001E-05</v>
      </c>
      <c r="R203" s="245">
        <f>Q203*H203</f>
        <v>6.0000000000000002E-05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889</v>
      </c>
    </row>
    <row r="204" s="2" customFormat="1" ht="31.92453" customHeight="1">
      <c r="A204" s="35"/>
      <c r="B204" s="36"/>
      <c r="C204" s="254" t="s">
        <v>685</v>
      </c>
      <c r="D204" s="254" t="s">
        <v>457</v>
      </c>
      <c r="E204" s="255" t="s">
        <v>1653</v>
      </c>
      <c r="F204" s="256" t="s">
        <v>1654</v>
      </c>
      <c r="G204" s="257" t="s">
        <v>502</v>
      </c>
      <c r="H204" s="258">
        <v>2</v>
      </c>
      <c r="I204" s="259"/>
      <c r="J204" s="260">
        <f>ROUND(I204*H204,2)</f>
        <v>0</v>
      </c>
      <c r="K204" s="261"/>
      <c r="L204" s="262"/>
      <c r="M204" s="263" t="s">
        <v>1</v>
      </c>
      <c r="N204" s="264" t="s">
        <v>42</v>
      </c>
      <c r="O204" s="94"/>
      <c r="P204" s="245">
        <f>O204*H204</f>
        <v>0</v>
      </c>
      <c r="Q204" s="245">
        <v>0.0011999999999999999</v>
      </c>
      <c r="R204" s="245">
        <f>Q204*H204</f>
        <v>0.0023999999999999998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443</v>
      </c>
      <c r="AT204" s="247" t="s">
        <v>457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1655</v>
      </c>
    </row>
    <row r="205" s="2" customFormat="1" ht="31.92453" customHeight="1">
      <c r="A205" s="35"/>
      <c r="B205" s="36"/>
      <c r="C205" s="254" t="s">
        <v>689</v>
      </c>
      <c r="D205" s="254" t="s">
        <v>457</v>
      </c>
      <c r="E205" s="255" t="s">
        <v>897</v>
      </c>
      <c r="F205" s="256" t="s">
        <v>898</v>
      </c>
      <c r="G205" s="257" t="s">
        <v>502</v>
      </c>
      <c r="H205" s="258">
        <v>2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0.0011999999999999999</v>
      </c>
      <c r="R205" s="245">
        <f>Q205*H205</f>
        <v>0.0023999999999999998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899</v>
      </c>
    </row>
    <row r="206" s="2" customFormat="1" ht="36.72453" customHeight="1">
      <c r="A206" s="35"/>
      <c r="B206" s="36"/>
      <c r="C206" s="254" t="s">
        <v>693</v>
      </c>
      <c r="D206" s="254" t="s">
        <v>457</v>
      </c>
      <c r="E206" s="255" t="s">
        <v>1656</v>
      </c>
      <c r="F206" s="256" t="s">
        <v>1657</v>
      </c>
      <c r="G206" s="257" t="s">
        <v>502</v>
      </c>
      <c r="H206" s="258">
        <v>3</v>
      </c>
      <c r="I206" s="259"/>
      <c r="J206" s="260">
        <f>ROUND(I206*H206,2)</f>
        <v>0</v>
      </c>
      <c r="K206" s="261"/>
      <c r="L206" s="262"/>
      <c r="M206" s="263" t="s">
        <v>1</v>
      </c>
      <c r="N206" s="264" t="s">
        <v>42</v>
      </c>
      <c r="O206" s="94"/>
      <c r="P206" s="245">
        <f>O206*H206</f>
        <v>0</v>
      </c>
      <c r="Q206" s="245">
        <v>0.0011999999999999999</v>
      </c>
      <c r="R206" s="245">
        <f>Q206*H206</f>
        <v>0.0035999999999999999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443</v>
      </c>
      <c r="AT206" s="247" t="s">
        <v>457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1658</v>
      </c>
    </row>
    <row r="207" s="2" customFormat="1" ht="42.79245" customHeight="1">
      <c r="A207" s="35"/>
      <c r="B207" s="36"/>
      <c r="C207" s="254" t="s">
        <v>697</v>
      </c>
      <c r="D207" s="254" t="s">
        <v>457</v>
      </c>
      <c r="E207" s="255" t="s">
        <v>938</v>
      </c>
      <c r="F207" s="256" t="s">
        <v>939</v>
      </c>
      <c r="G207" s="257" t="s">
        <v>502</v>
      </c>
      <c r="H207" s="258">
        <v>2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0.0061000000000000004</v>
      </c>
      <c r="R207" s="245">
        <f>Q207*H207</f>
        <v>0.012200000000000001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940</v>
      </c>
    </row>
    <row r="208" s="2" customFormat="1" ht="36.72453" customHeight="1">
      <c r="A208" s="35"/>
      <c r="B208" s="36"/>
      <c r="C208" s="254" t="s">
        <v>701</v>
      </c>
      <c r="D208" s="254" t="s">
        <v>457</v>
      </c>
      <c r="E208" s="255" t="s">
        <v>942</v>
      </c>
      <c r="F208" s="256" t="s">
        <v>943</v>
      </c>
      <c r="G208" s="257" t="s">
        <v>502</v>
      </c>
      <c r="H208" s="258">
        <v>1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0.015299999999999999</v>
      </c>
      <c r="R208" s="245">
        <f>Q208*H208</f>
        <v>0.015299999999999999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443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944</v>
      </c>
    </row>
    <row r="209" s="2" customFormat="1" ht="42.79245" customHeight="1">
      <c r="A209" s="35"/>
      <c r="B209" s="36"/>
      <c r="C209" s="254" t="s">
        <v>705</v>
      </c>
      <c r="D209" s="254" t="s">
        <v>457</v>
      </c>
      <c r="E209" s="255" t="s">
        <v>946</v>
      </c>
      <c r="F209" s="256" t="s">
        <v>947</v>
      </c>
      <c r="G209" s="257" t="s">
        <v>502</v>
      </c>
      <c r="H209" s="258">
        <v>1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0.015299999999999999</v>
      </c>
      <c r="R209" s="245">
        <f>Q209*H209</f>
        <v>0.015299999999999999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948</v>
      </c>
    </row>
    <row r="210" s="2" customFormat="1" ht="42.79245" customHeight="1">
      <c r="A210" s="35"/>
      <c r="B210" s="36"/>
      <c r="C210" s="254" t="s">
        <v>709</v>
      </c>
      <c r="D210" s="254" t="s">
        <v>457</v>
      </c>
      <c r="E210" s="255" t="s">
        <v>614</v>
      </c>
      <c r="F210" s="256" t="s">
        <v>615</v>
      </c>
      <c r="G210" s="257" t="s">
        <v>502</v>
      </c>
      <c r="H210" s="258">
        <v>2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0.017100000000000001</v>
      </c>
      <c r="R210" s="245">
        <f>Q210*H210</f>
        <v>0.034200000000000001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443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962</v>
      </c>
    </row>
    <row r="211" s="2" customFormat="1" ht="21.0566" customHeight="1">
      <c r="A211" s="35"/>
      <c r="B211" s="36"/>
      <c r="C211" s="254" t="s">
        <v>713</v>
      </c>
      <c r="D211" s="254" t="s">
        <v>457</v>
      </c>
      <c r="E211" s="255" t="s">
        <v>618</v>
      </c>
      <c r="F211" s="256" t="s">
        <v>619</v>
      </c>
      <c r="G211" s="257" t="s">
        <v>502</v>
      </c>
      <c r="H211" s="258">
        <v>11</v>
      </c>
      <c r="I211" s="259"/>
      <c r="J211" s="260">
        <f>ROUND(I211*H211,2)</f>
        <v>0</v>
      </c>
      <c r="K211" s="261"/>
      <c r="L211" s="262"/>
      <c r="M211" s="263" t="s">
        <v>1</v>
      </c>
      <c r="N211" s="264" t="s">
        <v>42</v>
      </c>
      <c r="O211" s="94"/>
      <c r="P211" s="245">
        <f>O211*H211</f>
        <v>0</v>
      </c>
      <c r="Q211" s="245">
        <v>0.0044000000000000003</v>
      </c>
      <c r="R211" s="245">
        <f>Q211*H211</f>
        <v>0.048400000000000006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443</v>
      </c>
      <c r="AT211" s="247" t="s">
        <v>457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964</v>
      </c>
    </row>
    <row r="212" s="2" customFormat="1" ht="21.0566" customHeight="1">
      <c r="A212" s="35"/>
      <c r="B212" s="36"/>
      <c r="C212" s="254" t="s">
        <v>717</v>
      </c>
      <c r="D212" s="254" t="s">
        <v>457</v>
      </c>
      <c r="E212" s="255" t="s">
        <v>966</v>
      </c>
      <c r="F212" s="256" t="s">
        <v>967</v>
      </c>
      <c r="G212" s="257" t="s">
        <v>502</v>
      </c>
      <c r="H212" s="258">
        <v>2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0.0028</v>
      </c>
      <c r="R212" s="245">
        <f>Q212*H212</f>
        <v>0.0055999999999999999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443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968</v>
      </c>
    </row>
    <row r="213" s="2" customFormat="1" ht="16.30189" customHeight="1">
      <c r="A213" s="35"/>
      <c r="B213" s="36"/>
      <c r="C213" s="254" t="s">
        <v>723</v>
      </c>
      <c r="D213" s="254" t="s">
        <v>457</v>
      </c>
      <c r="E213" s="255" t="s">
        <v>622</v>
      </c>
      <c r="F213" s="256" t="s">
        <v>623</v>
      </c>
      <c r="G213" s="257" t="s">
        <v>502</v>
      </c>
      <c r="H213" s="258">
        <v>13</v>
      </c>
      <c r="I213" s="259"/>
      <c r="J213" s="260">
        <f>ROUND(I213*H213,2)</f>
        <v>0</v>
      </c>
      <c r="K213" s="261"/>
      <c r="L213" s="262"/>
      <c r="M213" s="263" t="s">
        <v>1</v>
      </c>
      <c r="N213" s="26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443</v>
      </c>
      <c r="AT213" s="247" t="s">
        <v>457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970</v>
      </c>
    </row>
    <row r="214" s="2" customFormat="1" ht="16.30189" customHeight="1">
      <c r="A214" s="35"/>
      <c r="B214" s="36"/>
      <c r="C214" s="254" t="s">
        <v>869</v>
      </c>
      <c r="D214" s="254" t="s">
        <v>457</v>
      </c>
      <c r="E214" s="255" t="s">
        <v>626</v>
      </c>
      <c r="F214" s="256" t="s">
        <v>627</v>
      </c>
      <c r="G214" s="257" t="s">
        <v>502</v>
      </c>
      <c r="H214" s="258">
        <v>30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1.0000000000000001E-05</v>
      </c>
      <c r="R214" s="245">
        <f>Q214*H214</f>
        <v>0.00030000000000000003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443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972</v>
      </c>
    </row>
    <row r="215" s="2" customFormat="1" ht="31.92453" customHeight="1">
      <c r="A215" s="35"/>
      <c r="B215" s="36"/>
      <c r="C215" s="235" t="s">
        <v>873</v>
      </c>
      <c r="D215" s="235" t="s">
        <v>382</v>
      </c>
      <c r="E215" s="236" t="s">
        <v>975</v>
      </c>
      <c r="F215" s="237" t="s">
        <v>976</v>
      </c>
      <c r="G215" s="238" t="s">
        <v>426</v>
      </c>
      <c r="H215" s="239">
        <v>613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0.00025000000000000001</v>
      </c>
      <c r="R215" s="245">
        <f>Q215*H215</f>
        <v>0.15325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977</v>
      </c>
    </row>
    <row r="216" s="2" customFormat="1" ht="36.72453" customHeight="1">
      <c r="A216" s="35"/>
      <c r="B216" s="36"/>
      <c r="C216" s="235" t="s">
        <v>877</v>
      </c>
      <c r="D216" s="235" t="s">
        <v>382</v>
      </c>
      <c r="E216" s="236" t="s">
        <v>634</v>
      </c>
      <c r="F216" s="237" t="s">
        <v>635</v>
      </c>
      <c r="G216" s="238" t="s">
        <v>426</v>
      </c>
      <c r="H216" s="239">
        <v>2241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9.0000000000000006E-05</v>
      </c>
      <c r="R216" s="245">
        <f>Q216*H216</f>
        <v>0.20169000000000001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636</v>
      </c>
    </row>
    <row r="217" s="2" customFormat="1" ht="31.92453" customHeight="1">
      <c r="A217" s="35"/>
      <c r="B217" s="36"/>
      <c r="C217" s="235" t="s">
        <v>881</v>
      </c>
      <c r="D217" s="235" t="s">
        <v>382</v>
      </c>
      <c r="E217" s="236" t="s">
        <v>638</v>
      </c>
      <c r="F217" s="237" t="s">
        <v>639</v>
      </c>
      <c r="G217" s="238" t="s">
        <v>426</v>
      </c>
      <c r="H217" s="239">
        <v>4067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0.00051000000000000004</v>
      </c>
      <c r="R217" s="245">
        <f>Q217*H217</f>
        <v>2.0741700000000001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640</v>
      </c>
    </row>
    <row r="218" s="2" customFormat="1" ht="36.72453" customHeight="1">
      <c r="A218" s="35"/>
      <c r="B218" s="36"/>
      <c r="C218" s="235" t="s">
        <v>885</v>
      </c>
      <c r="D218" s="235" t="s">
        <v>382</v>
      </c>
      <c r="E218" s="236" t="s">
        <v>642</v>
      </c>
      <c r="F218" s="237" t="s">
        <v>643</v>
      </c>
      <c r="G218" s="238" t="s">
        <v>426</v>
      </c>
      <c r="H218" s="239">
        <v>183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0.00017000000000000001</v>
      </c>
      <c r="R218" s="245">
        <f>Q218*H218</f>
        <v>0.031110000000000002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644</v>
      </c>
    </row>
    <row r="219" s="2" customFormat="1" ht="23.4566" customHeight="1">
      <c r="A219" s="35"/>
      <c r="B219" s="36"/>
      <c r="C219" s="235" t="s">
        <v>886</v>
      </c>
      <c r="D219" s="235" t="s">
        <v>382</v>
      </c>
      <c r="E219" s="236" t="s">
        <v>650</v>
      </c>
      <c r="F219" s="237" t="s">
        <v>651</v>
      </c>
      <c r="G219" s="238" t="s">
        <v>426</v>
      </c>
      <c r="H219" s="239">
        <v>7104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396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652</v>
      </c>
    </row>
    <row r="220" s="2" customFormat="1" ht="36.72453" customHeight="1">
      <c r="A220" s="35"/>
      <c r="B220" s="36"/>
      <c r="C220" s="235" t="s">
        <v>888</v>
      </c>
      <c r="D220" s="235" t="s">
        <v>382</v>
      </c>
      <c r="E220" s="236" t="s">
        <v>666</v>
      </c>
      <c r="F220" s="237" t="s">
        <v>667</v>
      </c>
      <c r="G220" s="238" t="s">
        <v>426</v>
      </c>
      <c r="H220" s="239">
        <v>2125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668</v>
      </c>
    </row>
    <row r="221" s="2" customFormat="1" ht="31.92453" customHeight="1">
      <c r="A221" s="35"/>
      <c r="B221" s="36"/>
      <c r="C221" s="235" t="s">
        <v>890</v>
      </c>
      <c r="D221" s="235" t="s">
        <v>382</v>
      </c>
      <c r="E221" s="236" t="s">
        <v>670</v>
      </c>
      <c r="F221" s="237" t="s">
        <v>671</v>
      </c>
      <c r="G221" s="238" t="s">
        <v>426</v>
      </c>
      <c r="H221" s="239">
        <v>2125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0.00011</v>
      </c>
      <c r="R221" s="245">
        <f>Q221*H221</f>
        <v>0.23375000000000001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396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672</v>
      </c>
    </row>
    <row r="222" s="2" customFormat="1" ht="23.4566" customHeight="1">
      <c r="A222" s="35"/>
      <c r="B222" s="36"/>
      <c r="C222" s="235" t="s">
        <v>894</v>
      </c>
      <c r="D222" s="235" t="s">
        <v>382</v>
      </c>
      <c r="E222" s="236" t="s">
        <v>674</v>
      </c>
      <c r="F222" s="237" t="s">
        <v>675</v>
      </c>
      <c r="G222" s="238" t="s">
        <v>426</v>
      </c>
      <c r="H222" s="239">
        <v>7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</v>
      </c>
      <c r="R222" s="245">
        <f>Q222*H222</f>
        <v>0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676</v>
      </c>
    </row>
    <row r="223" s="2" customFormat="1" ht="23.4566" customHeight="1">
      <c r="A223" s="35"/>
      <c r="B223" s="36"/>
      <c r="C223" s="235" t="s">
        <v>896</v>
      </c>
      <c r="D223" s="235" t="s">
        <v>382</v>
      </c>
      <c r="E223" s="236" t="s">
        <v>1659</v>
      </c>
      <c r="F223" s="237" t="s">
        <v>1660</v>
      </c>
      <c r="G223" s="238" t="s">
        <v>426</v>
      </c>
      <c r="H223" s="239">
        <v>20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6.9999999999999994E-05</v>
      </c>
      <c r="R223" s="245">
        <f>Q223*H223</f>
        <v>0.0013999999999999998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1661</v>
      </c>
    </row>
    <row r="224" s="2" customFormat="1" ht="16.30189" customHeight="1">
      <c r="A224" s="35"/>
      <c r="B224" s="36"/>
      <c r="C224" s="235" t="s">
        <v>900</v>
      </c>
      <c r="D224" s="235" t="s">
        <v>382</v>
      </c>
      <c r="E224" s="236" t="s">
        <v>678</v>
      </c>
      <c r="F224" s="237" t="s">
        <v>679</v>
      </c>
      <c r="G224" s="238" t="s">
        <v>426</v>
      </c>
      <c r="H224" s="239">
        <v>7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2.0000000000000002E-05</v>
      </c>
      <c r="R224" s="245">
        <f>Q224*H224</f>
        <v>0.00014000000000000002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680</v>
      </c>
    </row>
    <row r="225" s="2" customFormat="1" ht="31.92453" customHeight="1">
      <c r="A225" s="35"/>
      <c r="B225" s="36"/>
      <c r="C225" s="235" t="s">
        <v>904</v>
      </c>
      <c r="D225" s="235" t="s">
        <v>382</v>
      </c>
      <c r="E225" s="236" t="s">
        <v>1008</v>
      </c>
      <c r="F225" s="237" t="s">
        <v>1009</v>
      </c>
      <c r="G225" s="238" t="s">
        <v>419</v>
      </c>
      <c r="H225" s="239">
        <v>546.25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0.023380000000000001</v>
      </c>
      <c r="R225" s="245">
        <f>Q225*H225</f>
        <v>12.771325000000001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1010</v>
      </c>
    </row>
    <row r="226" s="2" customFormat="1" ht="23.4566" customHeight="1">
      <c r="A226" s="35"/>
      <c r="B226" s="36"/>
      <c r="C226" s="235" t="s">
        <v>908</v>
      </c>
      <c r="D226" s="235" t="s">
        <v>382</v>
      </c>
      <c r="E226" s="236" t="s">
        <v>1000</v>
      </c>
      <c r="F226" s="237" t="s">
        <v>1001</v>
      </c>
      <c r="G226" s="238" t="s">
        <v>419</v>
      </c>
      <c r="H226" s="239">
        <v>1407.25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0.27382000000000001</v>
      </c>
      <c r="R226" s="245">
        <f>Q226*H226</f>
        <v>385.33319499999999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1662</v>
      </c>
    </row>
    <row r="227" s="2" customFormat="1" ht="23.4566" customHeight="1">
      <c r="A227" s="35"/>
      <c r="B227" s="36"/>
      <c r="C227" s="254" t="s">
        <v>912</v>
      </c>
      <c r="D227" s="254" t="s">
        <v>457</v>
      </c>
      <c r="E227" s="255" t="s">
        <v>1004</v>
      </c>
      <c r="F227" s="256" t="s">
        <v>1005</v>
      </c>
      <c r="G227" s="257" t="s">
        <v>502</v>
      </c>
      <c r="H227" s="258">
        <v>11370.58</v>
      </c>
      <c r="I227" s="259"/>
      <c r="J227" s="260">
        <f>ROUND(I227*H227,2)</f>
        <v>0</v>
      </c>
      <c r="K227" s="261"/>
      <c r="L227" s="262"/>
      <c r="M227" s="263" t="s">
        <v>1</v>
      </c>
      <c r="N227" s="264" t="s">
        <v>42</v>
      </c>
      <c r="O227" s="94"/>
      <c r="P227" s="245">
        <f>O227*H227</f>
        <v>0</v>
      </c>
      <c r="Q227" s="245">
        <v>0.024</v>
      </c>
      <c r="R227" s="245">
        <f>Q227*H227</f>
        <v>272.89391999999998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443</v>
      </c>
      <c r="AT227" s="247" t="s">
        <v>457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1663</v>
      </c>
    </row>
    <row r="228" s="2" customFormat="1" ht="23.4566" customHeight="1">
      <c r="A228" s="35"/>
      <c r="B228" s="36"/>
      <c r="C228" s="235" t="s">
        <v>914</v>
      </c>
      <c r="D228" s="235" t="s">
        <v>382</v>
      </c>
      <c r="E228" s="236" t="s">
        <v>1012</v>
      </c>
      <c r="F228" s="237" t="s">
        <v>1013</v>
      </c>
      <c r="G228" s="238" t="s">
        <v>426</v>
      </c>
      <c r="H228" s="239">
        <v>861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0.15992999999999999</v>
      </c>
      <c r="R228" s="245">
        <f>Q228*H228</f>
        <v>137.69972999999999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1014</v>
      </c>
    </row>
    <row r="229" s="2" customFormat="1" ht="23.4566" customHeight="1">
      <c r="A229" s="35"/>
      <c r="B229" s="36"/>
      <c r="C229" s="254" t="s">
        <v>918</v>
      </c>
      <c r="D229" s="254" t="s">
        <v>457</v>
      </c>
      <c r="E229" s="255" t="s">
        <v>991</v>
      </c>
      <c r="F229" s="256" t="s">
        <v>992</v>
      </c>
      <c r="G229" s="257" t="s">
        <v>502</v>
      </c>
      <c r="H229" s="258">
        <v>2892.96</v>
      </c>
      <c r="I229" s="259"/>
      <c r="J229" s="260">
        <f>ROUND(I229*H229,2)</f>
        <v>0</v>
      </c>
      <c r="K229" s="261"/>
      <c r="L229" s="262"/>
      <c r="M229" s="263" t="s">
        <v>1</v>
      </c>
      <c r="N229" s="264" t="s">
        <v>42</v>
      </c>
      <c r="O229" s="94"/>
      <c r="P229" s="245">
        <f>O229*H229</f>
        <v>0</v>
      </c>
      <c r="Q229" s="245">
        <v>0.034000000000000002</v>
      </c>
      <c r="R229" s="245">
        <f>Q229*H229</f>
        <v>98.360640000000004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443</v>
      </c>
      <c r="AT229" s="247" t="s">
        <v>457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1016</v>
      </c>
    </row>
    <row r="230" s="2" customFormat="1" ht="31.92453" customHeight="1">
      <c r="A230" s="35"/>
      <c r="B230" s="36"/>
      <c r="C230" s="235" t="s">
        <v>920</v>
      </c>
      <c r="D230" s="235" t="s">
        <v>382</v>
      </c>
      <c r="E230" s="236" t="s">
        <v>690</v>
      </c>
      <c r="F230" s="237" t="s">
        <v>691</v>
      </c>
      <c r="G230" s="238" t="s">
        <v>419</v>
      </c>
      <c r="H230" s="239">
        <v>129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692</v>
      </c>
    </row>
    <row r="231" s="2" customFormat="1" ht="31.92453" customHeight="1">
      <c r="A231" s="35"/>
      <c r="B231" s="36"/>
      <c r="C231" s="235" t="s">
        <v>922</v>
      </c>
      <c r="D231" s="235" t="s">
        <v>382</v>
      </c>
      <c r="E231" s="236" t="s">
        <v>1166</v>
      </c>
      <c r="F231" s="237" t="s">
        <v>1167</v>
      </c>
      <c r="G231" s="238" t="s">
        <v>426</v>
      </c>
      <c r="H231" s="239">
        <v>26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0</v>
      </c>
      <c r="R231" s="245">
        <f>Q231*H231</f>
        <v>0</v>
      </c>
      <c r="S231" s="245">
        <v>0.097299999999999998</v>
      </c>
      <c r="T231" s="246">
        <f>S231*H231</f>
        <v>2.5297999999999998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1664</v>
      </c>
    </row>
    <row r="232" s="2" customFormat="1" ht="23.4566" customHeight="1">
      <c r="A232" s="35"/>
      <c r="B232" s="36"/>
      <c r="C232" s="235" t="s">
        <v>924</v>
      </c>
      <c r="D232" s="235" t="s">
        <v>382</v>
      </c>
      <c r="E232" s="236" t="s">
        <v>1665</v>
      </c>
      <c r="F232" s="237" t="s">
        <v>1666</v>
      </c>
      <c r="G232" s="238" t="s">
        <v>426</v>
      </c>
      <c r="H232" s="239">
        <v>818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</v>
      </c>
      <c r="R232" s="245">
        <f>Q232*H232</f>
        <v>0</v>
      </c>
      <c r="S232" s="245">
        <v>0.1946</v>
      </c>
      <c r="T232" s="246">
        <f>S232*H232</f>
        <v>159.18279999999999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1667</v>
      </c>
    </row>
    <row r="233" s="2" customFormat="1" ht="23.4566" customHeight="1">
      <c r="A233" s="35"/>
      <c r="B233" s="36"/>
      <c r="C233" s="235" t="s">
        <v>928</v>
      </c>
      <c r="D233" s="235" t="s">
        <v>382</v>
      </c>
      <c r="E233" s="236" t="s">
        <v>1169</v>
      </c>
      <c r="F233" s="237" t="s">
        <v>1170</v>
      </c>
      <c r="G233" s="238" t="s">
        <v>426</v>
      </c>
      <c r="H233" s="239">
        <v>51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</v>
      </c>
      <c r="R233" s="245">
        <f>Q233*H233</f>
        <v>0</v>
      </c>
      <c r="S233" s="245">
        <v>0.057110000000000001</v>
      </c>
      <c r="T233" s="246">
        <f>S233*H233</f>
        <v>2.9126099999999999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1668</v>
      </c>
    </row>
    <row r="234" s="2" customFormat="1" ht="23.4566" customHeight="1">
      <c r="A234" s="35"/>
      <c r="B234" s="36"/>
      <c r="C234" s="235" t="s">
        <v>932</v>
      </c>
      <c r="D234" s="235" t="s">
        <v>382</v>
      </c>
      <c r="E234" s="236" t="s">
        <v>1025</v>
      </c>
      <c r="F234" s="237" t="s">
        <v>1026</v>
      </c>
      <c r="G234" s="238" t="s">
        <v>426</v>
      </c>
      <c r="H234" s="239">
        <v>625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9.0000000000000006E-05</v>
      </c>
      <c r="R234" s="245">
        <f>Q234*H234</f>
        <v>0.056250000000000001</v>
      </c>
      <c r="S234" s="245">
        <v>0.042000000000000003</v>
      </c>
      <c r="T234" s="246">
        <f>S234*H234</f>
        <v>26.25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1027</v>
      </c>
    </row>
    <row r="235" s="2" customFormat="1" ht="23.4566" customHeight="1">
      <c r="A235" s="35"/>
      <c r="B235" s="36"/>
      <c r="C235" s="235" t="s">
        <v>934</v>
      </c>
      <c r="D235" s="235" t="s">
        <v>382</v>
      </c>
      <c r="E235" s="236" t="s">
        <v>694</v>
      </c>
      <c r="F235" s="237" t="s">
        <v>695</v>
      </c>
      <c r="G235" s="238" t="s">
        <v>502</v>
      </c>
      <c r="H235" s="239">
        <v>10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</v>
      </c>
      <c r="R235" s="245">
        <f>Q235*H235</f>
        <v>0</v>
      </c>
      <c r="S235" s="245">
        <v>0.082000000000000003</v>
      </c>
      <c r="T235" s="246">
        <f>S235*H235</f>
        <v>0.82000000000000006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696</v>
      </c>
    </row>
    <row r="236" s="2" customFormat="1" ht="31.92453" customHeight="1">
      <c r="A236" s="35"/>
      <c r="B236" s="36"/>
      <c r="C236" s="235" t="s">
        <v>721</v>
      </c>
      <c r="D236" s="235" t="s">
        <v>382</v>
      </c>
      <c r="E236" s="236" t="s">
        <v>698</v>
      </c>
      <c r="F236" s="237" t="s">
        <v>699</v>
      </c>
      <c r="G236" s="238" t="s">
        <v>502</v>
      </c>
      <c r="H236" s="239">
        <v>50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0</v>
      </c>
      <c r="R236" s="245">
        <f>Q236*H236</f>
        <v>0</v>
      </c>
      <c r="S236" s="245">
        <v>0.036999999999999998</v>
      </c>
      <c r="T236" s="246">
        <f>S236*H236</f>
        <v>1.8499999999999999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700</v>
      </c>
    </row>
    <row r="237" s="2" customFormat="1" ht="23.4566" customHeight="1">
      <c r="A237" s="35"/>
      <c r="B237" s="36"/>
      <c r="C237" s="235" t="s">
        <v>941</v>
      </c>
      <c r="D237" s="235" t="s">
        <v>382</v>
      </c>
      <c r="E237" s="236" t="s">
        <v>702</v>
      </c>
      <c r="F237" s="237" t="s">
        <v>703</v>
      </c>
      <c r="G237" s="238" t="s">
        <v>502</v>
      </c>
      <c r="H237" s="239">
        <v>3</v>
      </c>
      <c r="I237" s="240"/>
      <c r="J237" s="241">
        <f>ROUND(I237*H237,2)</f>
        <v>0</v>
      </c>
      <c r="K237" s="242"/>
      <c r="L237" s="41"/>
      <c r="M237" s="243" t="s">
        <v>1</v>
      </c>
      <c r="N237" s="244" t="s">
        <v>42</v>
      </c>
      <c r="O237" s="94"/>
      <c r="P237" s="245">
        <f>O237*H237</f>
        <v>0</v>
      </c>
      <c r="Q237" s="245">
        <v>0</v>
      </c>
      <c r="R237" s="245">
        <f>Q237*H237</f>
        <v>0</v>
      </c>
      <c r="S237" s="245">
        <v>0.0040000000000000001</v>
      </c>
      <c r="T237" s="246">
        <f>S237*H237</f>
        <v>0.012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704</v>
      </c>
    </row>
    <row r="238" s="2" customFormat="1" ht="23.4566" customHeight="1">
      <c r="A238" s="35"/>
      <c r="B238" s="36"/>
      <c r="C238" s="235" t="s">
        <v>945</v>
      </c>
      <c r="D238" s="235" t="s">
        <v>382</v>
      </c>
      <c r="E238" s="236" t="s">
        <v>710</v>
      </c>
      <c r="F238" s="237" t="s">
        <v>711</v>
      </c>
      <c r="G238" s="238" t="s">
        <v>450</v>
      </c>
      <c r="H238" s="239">
        <v>4751.21</v>
      </c>
      <c r="I238" s="240"/>
      <c r="J238" s="241">
        <f>ROUND(I238*H238,2)</f>
        <v>0</v>
      </c>
      <c r="K238" s="242"/>
      <c r="L238" s="41"/>
      <c r="M238" s="243" t="s">
        <v>1</v>
      </c>
      <c r="N238" s="244" t="s">
        <v>42</v>
      </c>
      <c r="O238" s="94"/>
      <c r="P238" s="245">
        <f>O238*H238</f>
        <v>0</v>
      </c>
      <c r="Q238" s="245">
        <v>0</v>
      </c>
      <c r="R238" s="245">
        <f>Q238*H238</f>
        <v>0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396</v>
      </c>
      <c r="AT238" s="247" t="s">
        <v>382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712</v>
      </c>
    </row>
    <row r="239" s="2" customFormat="1" ht="23.4566" customHeight="1">
      <c r="A239" s="35"/>
      <c r="B239" s="36"/>
      <c r="C239" s="235" t="s">
        <v>949</v>
      </c>
      <c r="D239" s="235" t="s">
        <v>382</v>
      </c>
      <c r="E239" s="236" t="s">
        <v>714</v>
      </c>
      <c r="F239" s="237" t="s">
        <v>715</v>
      </c>
      <c r="G239" s="238" t="s">
        <v>450</v>
      </c>
      <c r="H239" s="239">
        <v>88623.600000000006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</v>
      </c>
      <c r="R239" s="245">
        <f>Q239*H239</f>
        <v>0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716</v>
      </c>
    </row>
    <row r="240" s="2" customFormat="1" ht="23.4566" customHeight="1">
      <c r="A240" s="35"/>
      <c r="B240" s="36"/>
      <c r="C240" s="235" t="s">
        <v>953</v>
      </c>
      <c r="D240" s="235" t="s">
        <v>382</v>
      </c>
      <c r="E240" s="236" t="s">
        <v>718</v>
      </c>
      <c r="F240" s="237" t="s">
        <v>719</v>
      </c>
      <c r="G240" s="238" t="s">
        <v>450</v>
      </c>
      <c r="H240" s="239">
        <v>628.34000000000003</v>
      </c>
      <c r="I240" s="240"/>
      <c r="J240" s="241">
        <f>ROUND(I240*H240,2)</f>
        <v>0</v>
      </c>
      <c r="K240" s="242"/>
      <c r="L240" s="41"/>
      <c r="M240" s="243" t="s">
        <v>1</v>
      </c>
      <c r="N240" s="244" t="s">
        <v>42</v>
      </c>
      <c r="O240" s="94"/>
      <c r="P240" s="245">
        <f>O240*H240</f>
        <v>0</v>
      </c>
      <c r="Q240" s="245">
        <v>0</v>
      </c>
      <c r="R240" s="245">
        <f>Q240*H240</f>
        <v>0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396</v>
      </c>
      <c r="AT240" s="247" t="s">
        <v>382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720</v>
      </c>
    </row>
    <row r="241" s="12" customFormat="1" ht="22.8" customHeight="1">
      <c r="A241" s="12"/>
      <c r="B241" s="219"/>
      <c r="C241" s="220"/>
      <c r="D241" s="221" t="s">
        <v>75</v>
      </c>
      <c r="E241" s="233" t="s">
        <v>721</v>
      </c>
      <c r="F241" s="233" t="s">
        <v>722</v>
      </c>
      <c r="G241" s="220"/>
      <c r="H241" s="220"/>
      <c r="I241" s="223"/>
      <c r="J241" s="234">
        <f>BK241</f>
        <v>0</v>
      </c>
      <c r="K241" s="220"/>
      <c r="L241" s="225"/>
      <c r="M241" s="226"/>
      <c r="N241" s="227"/>
      <c r="O241" s="227"/>
      <c r="P241" s="228">
        <f>P242</f>
        <v>0</v>
      </c>
      <c r="Q241" s="227"/>
      <c r="R241" s="228">
        <f>R242</f>
        <v>0</v>
      </c>
      <c r="S241" s="227"/>
      <c r="T241" s="229">
        <f>T242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0" t="s">
        <v>84</v>
      </c>
      <c r="AT241" s="231" t="s">
        <v>75</v>
      </c>
      <c r="AU241" s="231" t="s">
        <v>84</v>
      </c>
      <c r="AY241" s="230" t="s">
        <v>379</v>
      </c>
      <c r="BK241" s="232">
        <f>BK242</f>
        <v>0</v>
      </c>
    </row>
    <row r="242" s="2" customFormat="1" ht="23.4566" customHeight="1">
      <c r="A242" s="35"/>
      <c r="B242" s="36"/>
      <c r="C242" s="235" t="s">
        <v>957</v>
      </c>
      <c r="D242" s="235" t="s">
        <v>382</v>
      </c>
      <c r="E242" s="236" t="s">
        <v>724</v>
      </c>
      <c r="F242" s="237" t="s">
        <v>725</v>
      </c>
      <c r="G242" s="238" t="s">
        <v>450</v>
      </c>
      <c r="H242" s="239">
        <v>11247.311</v>
      </c>
      <c r="I242" s="240"/>
      <c r="J242" s="241">
        <f>ROUND(I242*H242,2)</f>
        <v>0</v>
      </c>
      <c r="K242" s="242"/>
      <c r="L242" s="41"/>
      <c r="M242" s="249" t="s">
        <v>1</v>
      </c>
      <c r="N242" s="250" t="s">
        <v>42</v>
      </c>
      <c r="O242" s="251"/>
      <c r="P242" s="252">
        <f>O242*H242</f>
        <v>0</v>
      </c>
      <c r="Q242" s="252">
        <v>0</v>
      </c>
      <c r="R242" s="252">
        <f>Q242*H242</f>
        <v>0</v>
      </c>
      <c r="S242" s="252">
        <v>0</v>
      </c>
      <c r="T242" s="25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396</v>
      </c>
      <c r="AT242" s="247" t="s">
        <v>382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726</v>
      </c>
    </row>
    <row r="243" s="2" customFormat="1" ht="6.96" customHeight="1">
      <c r="A243" s="35"/>
      <c r="B243" s="69"/>
      <c r="C243" s="70"/>
      <c r="D243" s="70"/>
      <c r="E243" s="70"/>
      <c r="F243" s="70"/>
      <c r="G243" s="70"/>
      <c r="H243" s="70"/>
      <c r="I243" s="70"/>
      <c r="J243" s="70"/>
      <c r="K243" s="70"/>
      <c r="L243" s="41"/>
      <c r="M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</row>
  </sheetData>
  <sheetProtection sheet="1" autoFilter="0" formatColumns="0" formatRows="0" objects="1" scenarios="1" spinCount="100000" saltValue="StXfM0WhA38Y/z+KYgRvvK5zu7VK78Mzx8UnWJvlMFiaWziP+zQwo2wXOow9ThzP2jnnvElSht+jLCWYXzdAcA==" hashValue="UEWzp4qDQ0ebUFYdObAG0PQ7H8/M46SxSeZccoBeUo2aPquIFb9XRxf4KfSgSIgSGYPpXkzR46LgEiMKll+TCg==" algorithmName="SHA-512" password="CC35"/>
  <autoFilter ref="C128:K24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1604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1669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ROUND(J132,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ROUND((SUM(BE132:BE307)),  2)</f>
        <v>0</v>
      </c>
      <c r="G35" s="169"/>
      <c r="H35" s="169"/>
      <c r="I35" s="170">
        <v>0.20000000000000001</v>
      </c>
      <c r="J35" s="168">
        <f>ROUND(((SUM(BE132:BE307))*I35),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ROUND((SUM(BF132:BF307)),  2)</f>
        <v>0</v>
      </c>
      <c r="G36" s="169"/>
      <c r="H36" s="169"/>
      <c r="I36" s="170">
        <v>0.20000000000000001</v>
      </c>
      <c r="J36" s="168">
        <f>ROUND(((SUM(BF132:BF307))*I36),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ROUND((SUM(BG132:BG307)),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ROUND((SUM(BH132:BH307)),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ROUND((SUM(BI132:BI307)),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1604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102-002 - Komunikácia, úsek 2.2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J132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J133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J134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728</v>
      </c>
      <c r="E101" s="204"/>
      <c r="F101" s="204"/>
      <c r="G101" s="204"/>
      <c r="H101" s="204"/>
      <c r="I101" s="204"/>
      <c r="J101" s="205">
        <f>J158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1063</v>
      </c>
      <c r="E102" s="204"/>
      <c r="F102" s="204"/>
      <c r="G102" s="204"/>
      <c r="H102" s="204"/>
      <c r="I102" s="204"/>
      <c r="J102" s="205">
        <f>J162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J175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410</v>
      </c>
      <c r="E104" s="204"/>
      <c r="F104" s="204"/>
      <c r="G104" s="204"/>
      <c r="H104" s="204"/>
      <c r="I104" s="204"/>
      <c r="J104" s="205">
        <f>J182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J192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J195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J211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J300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J302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J303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30189" customHeight="1">
      <c r="A122" s="35"/>
      <c r="B122" s="36"/>
      <c r="C122" s="37"/>
      <c r="D122" s="37"/>
      <c r="E122" s="191" t="s">
        <v>1604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404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30189" customHeight="1">
      <c r="A124" s="35"/>
      <c r="B124" s="36"/>
      <c r="C124" s="37"/>
      <c r="D124" s="37"/>
      <c r="E124" s="79" t="str">
        <f>E11</f>
        <v>102-002 - Komunikácia, úsek 2.2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19</v>
      </c>
      <c r="D126" s="37"/>
      <c r="E126" s="37"/>
      <c r="F126" s="24" t="str">
        <f>F14</f>
        <v>k. ú. Banská Bystrica</v>
      </c>
      <c r="G126" s="37"/>
      <c r="H126" s="37"/>
      <c r="I126" s="29" t="s">
        <v>21</v>
      </c>
      <c r="J126" s="82" t="str">
        <f>IF(J14="","",J14)</f>
        <v>30. 12. 2020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4.81509" customHeight="1">
      <c r="A128" s="35"/>
      <c r="B128" s="36"/>
      <c r="C128" s="29" t="s">
        <v>23</v>
      </c>
      <c r="D128" s="37"/>
      <c r="E128" s="37"/>
      <c r="F128" s="24" t="str">
        <f>E17</f>
        <v xml:space="preserve">BANSKOBYSTRICKÝ SAMOSPRÁVNY KRAJ </v>
      </c>
      <c r="G128" s="37"/>
      <c r="H128" s="37"/>
      <c r="I128" s="29" t="s">
        <v>29</v>
      </c>
      <c r="J128" s="33" t="str">
        <f>E23</f>
        <v>ISPO spol.s r.o. , Prešov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30566" customHeight="1">
      <c r="A129" s="35"/>
      <c r="B129" s="36"/>
      <c r="C129" s="29" t="s">
        <v>27</v>
      </c>
      <c r="D129" s="37"/>
      <c r="E129" s="37"/>
      <c r="F129" s="24" t="str">
        <f>IF(E20="","",E20)</f>
        <v>Vyplň údaj</v>
      </c>
      <c r="G129" s="37"/>
      <c r="H129" s="37"/>
      <c r="I129" s="29" t="s">
        <v>33</v>
      </c>
      <c r="J129" s="33" t="str">
        <f>E26</f>
        <v>Macura M.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7"/>
      <c r="B131" s="208"/>
      <c r="C131" s="209" t="s">
        <v>365</v>
      </c>
      <c r="D131" s="210" t="s">
        <v>61</v>
      </c>
      <c r="E131" s="210" t="s">
        <v>57</v>
      </c>
      <c r="F131" s="210" t="s">
        <v>58</v>
      </c>
      <c r="G131" s="210" t="s">
        <v>366</v>
      </c>
      <c r="H131" s="210" t="s">
        <v>367</v>
      </c>
      <c r="I131" s="210" t="s">
        <v>368</v>
      </c>
      <c r="J131" s="211" t="s">
        <v>358</v>
      </c>
      <c r="K131" s="212" t="s">
        <v>369</v>
      </c>
      <c r="L131" s="213"/>
      <c r="M131" s="103" t="s">
        <v>1</v>
      </c>
      <c r="N131" s="104" t="s">
        <v>40</v>
      </c>
      <c r="O131" s="104" t="s">
        <v>370</v>
      </c>
      <c r="P131" s="104" t="s">
        <v>371</v>
      </c>
      <c r="Q131" s="104" t="s">
        <v>372</v>
      </c>
      <c r="R131" s="104" t="s">
        <v>373</v>
      </c>
      <c r="S131" s="104" t="s">
        <v>374</v>
      </c>
      <c r="T131" s="105" t="s">
        <v>375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5"/>
      <c r="B132" s="36"/>
      <c r="C132" s="110" t="s">
        <v>359</v>
      </c>
      <c r="D132" s="37"/>
      <c r="E132" s="37"/>
      <c r="F132" s="37"/>
      <c r="G132" s="37"/>
      <c r="H132" s="37"/>
      <c r="I132" s="37"/>
      <c r="J132" s="214">
        <f>BK132</f>
        <v>0</v>
      </c>
      <c r="K132" s="37"/>
      <c r="L132" s="41"/>
      <c r="M132" s="106"/>
      <c r="N132" s="215"/>
      <c r="O132" s="107"/>
      <c r="P132" s="216">
        <f>P133+P302</f>
        <v>0</v>
      </c>
      <c r="Q132" s="107"/>
      <c r="R132" s="216">
        <f>R133+R302</f>
        <v>10813.027552357999</v>
      </c>
      <c r="S132" s="107"/>
      <c r="T132" s="217">
        <f>T133+T302</f>
        <v>5452.8899299999994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75</v>
      </c>
      <c r="AU132" s="14" t="s">
        <v>360</v>
      </c>
      <c r="BK132" s="218">
        <f>BK133+BK302</f>
        <v>0</v>
      </c>
    </row>
    <row r="133" s="12" customFormat="1" ht="25.92" customHeight="1">
      <c r="A133" s="12"/>
      <c r="B133" s="219"/>
      <c r="C133" s="220"/>
      <c r="D133" s="221" t="s">
        <v>75</v>
      </c>
      <c r="E133" s="222" t="s">
        <v>414</v>
      </c>
      <c r="F133" s="222" t="s">
        <v>415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P134+P158+P162+P175+P182+P192+P195+P211+P300</f>
        <v>0</v>
      </c>
      <c r="Q133" s="227"/>
      <c r="R133" s="228">
        <f>R134+R158+R162+R175+R182+R192+R195+R211+R300</f>
        <v>10811.720926357999</v>
      </c>
      <c r="S133" s="227"/>
      <c r="T133" s="229">
        <f>T134+T158+T162+T175+T182+T192+T195+T211+T300</f>
        <v>5452.8899299999994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76</v>
      </c>
      <c r="AY133" s="230" t="s">
        <v>379</v>
      </c>
      <c r="BK133" s="232">
        <f>BK134+BK158+BK162+BK175+BK182+BK192+BK195+BK211+BK300</f>
        <v>0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84</v>
      </c>
      <c r="F134" s="233" t="s">
        <v>416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SUM(P135:P157)</f>
        <v>0</v>
      </c>
      <c r="Q134" s="227"/>
      <c r="R134" s="228">
        <f>SUM(R135:R157)</f>
        <v>1126.822805</v>
      </c>
      <c r="S134" s="227"/>
      <c r="T134" s="229">
        <f>SUM(T135:T157)</f>
        <v>4594.1849999999995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84</v>
      </c>
      <c r="AY134" s="230" t="s">
        <v>379</v>
      </c>
      <c r="BK134" s="232">
        <f>SUM(BK135:BK157)</f>
        <v>0</v>
      </c>
    </row>
    <row r="135" s="2" customFormat="1" ht="31.92453" customHeight="1">
      <c r="A135" s="35"/>
      <c r="B135" s="36"/>
      <c r="C135" s="235" t="s">
        <v>84</v>
      </c>
      <c r="D135" s="235" t="s">
        <v>382</v>
      </c>
      <c r="E135" s="236" t="s">
        <v>1606</v>
      </c>
      <c r="F135" s="237" t="s">
        <v>1607</v>
      </c>
      <c r="G135" s="238" t="s">
        <v>419</v>
      </c>
      <c r="H135" s="239">
        <v>19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0.5</v>
      </c>
      <c r="T135" s="246">
        <f>S135*H135</f>
        <v>9.5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1608</v>
      </c>
    </row>
    <row r="136" s="2" customFormat="1" ht="31.92453" customHeight="1">
      <c r="A136" s="35"/>
      <c r="B136" s="36"/>
      <c r="C136" s="235" t="s">
        <v>92</v>
      </c>
      <c r="D136" s="235" t="s">
        <v>382</v>
      </c>
      <c r="E136" s="236" t="s">
        <v>1670</v>
      </c>
      <c r="F136" s="237" t="s">
        <v>1671</v>
      </c>
      <c r="G136" s="238" t="s">
        <v>419</v>
      </c>
      <c r="H136" s="239">
        <v>1181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0.56000000000000005</v>
      </c>
      <c r="T136" s="246">
        <f>S136*H136</f>
        <v>661.36000000000001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1672</v>
      </c>
    </row>
    <row r="137" s="2" customFormat="1" ht="31.92453" customHeight="1">
      <c r="A137" s="35"/>
      <c r="B137" s="36"/>
      <c r="C137" s="235" t="s">
        <v>102</v>
      </c>
      <c r="D137" s="235" t="s">
        <v>382</v>
      </c>
      <c r="E137" s="236" t="s">
        <v>1673</v>
      </c>
      <c r="F137" s="237" t="s">
        <v>1674</v>
      </c>
      <c r="G137" s="238" t="s">
        <v>419</v>
      </c>
      <c r="H137" s="239">
        <v>11490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0.00014999999999999999</v>
      </c>
      <c r="R137" s="245">
        <f>Q137*H137</f>
        <v>1.7234999999999998</v>
      </c>
      <c r="S137" s="245">
        <v>0.127</v>
      </c>
      <c r="T137" s="246">
        <f>S137*H137</f>
        <v>1459.23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420</v>
      </c>
    </row>
    <row r="138" s="2" customFormat="1" ht="36.72453" customHeight="1">
      <c r="A138" s="35"/>
      <c r="B138" s="36"/>
      <c r="C138" s="235" t="s">
        <v>396</v>
      </c>
      <c r="D138" s="235" t="s">
        <v>382</v>
      </c>
      <c r="E138" s="236" t="s">
        <v>1675</v>
      </c>
      <c r="F138" s="237" t="s">
        <v>1676</v>
      </c>
      <c r="G138" s="238" t="s">
        <v>419</v>
      </c>
      <c r="H138" s="239">
        <v>1181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0.00019000000000000001</v>
      </c>
      <c r="R138" s="245">
        <f>Q138*H138</f>
        <v>0.22439000000000001</v>
      </c>
      <c r="S138" s="245">
        <v>0.254</v>
      </c>
      <c r="T138" s="246">
        <f>S138*H138</f>
        <v>299.97399999999999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1677</v>
      </c>
    </row>
    <row r="139" s="2" customFormat="1" ht="36.72453" customHeight="1">
      <c r="A139" s="35"/>
      <c r="B139" s="36"/>
      <c r="C139" s="235" t="s">
        <v>378</v>
      </c>
      <c r="D139" s="235" t="s">
        <v>382</v>
      </c>
      <c r="E139" s="236" t="s">
        <v>421</v>
      </c>
      <c r="F139" s="237" t="s">
        <v>422</v>
      </c>
      <c r="G139" s="238" t="s">
        <v>419</v>
      </c>
      <c r="H139" s="239">
        <v>8394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0.00027</v>
      </c>
      <c r="R139" s="245">
        <f>Q139*H139</f>
        <v>2.2663799999999998</v>
      </c>
      <c r="S139" s="245">
        <v>0.254</v>
      </c>
      <c r="T139" s="246">
        <f>S139*H139</f>
        <v>2132.076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423</v>
      </c>
    </row>
    <row r="140" s="2" customFormat="1" ht="23.4566" customHeight="1">
      <c r="A140" s="35"/>
      <c r="B140" s="36"/>
      <c r="C140" s="235" t="s">
        <v>435</v>
      </c>
      <c r="D140" s="235" t="s">
        <v>382</v>
      </c>
      <c r="E140" s="236" t="s">
        <v>424</v>
      </c>
      <c r="F140" s="237" t="s">
        <v>425</v>
      </c>
      <c r="G140" s="238" t="s">
        <v>426</v>
      </c>
      <c r="H140" s="239">
        <v>221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0.14499999999999999</v>
      </c>
      <c r="T140" s="246">
        <f>S140*H140</f>
        <v>32.044999999999995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427</v>
      </c>
    </row>
    <row r="141" s="2" customFormat="1" ht="23.4566" customHeight="1">
      <c r="A141" s="35"/>
      <c r="B141" s="36"/>
      <c r="C141" s="235" t="s">
        <v>439</v>
      </c>
      <c r="D141" s="235" t="s">
        <v>382</v>
      </c>
      <c r="E141" s="236" t="s">
        <v>735</v>
      </c>
      <c r="F141" s="237" t="s">
        <v>736</v>
      </c>
      <c r="G141" s="238" t="s">
        <v>430</v>
      </c>
      <c r="H141" s="239">
        <v>289.19999999999999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737</v>
      </c>
    </row>
    <row r="142" s="2" customFormat="1" ht="23.4566" customHeight="1">
      <c r="A142" s="35"/>
      <c r="B142" s="36"/>
      <c r="C142" s="235" t="s">
        <v>443</v>
      </c>
      <c r="D142" s="235" t="s">
        <v>382</v>
      </c>
      <c r="E142" s="236" t="s">
        <v>1678</v>
      </c>
      <c r="F142" s="237" t="s">
        <v>1679</v>
      </c>
      <c r="G142" s="238" t="s">
        <v>430</v>
      </c>
      <c r="H142" s="239">
        <v>623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1618</v>
      </c>
    </row>
    <row r="143" s="2" customFormat="1" ht="23.4566" customHeight="1">
      <c r="A143" s="35"/>
      <c r="B143" s="36"/>
      <c r="C143" s="235" t="s">
        <v>447</v>
      </c>
      <c r="D143" s="235" t="s">
        <v>382</v>
      </c>
      <c r="E143" s="236" t="s">
        <v>1253</v>
      </c>
      <c r="F143" s="237" t="s">
        <v>1254</v>
      </c>
      <c r="G143" s="238" t="s">
        <v>430</v>
      </c>
      <c r="H143" s="239">
        <v>186.90000000000001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1619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1068</v>
      </c>
      <c r="F144" s="237" t="s">
        <v>1069</v>
      </c>
      <c r="G144" s="238" t="s">
        <v>430</v>
      </c>
      <c r="H144" s="239">
        <v>69.936000000000007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740</v>
      </c>
    </row>
    <row r="145" s="2" customFormat="1" ht="36.72453" customHeight="1">
      <c r="A145" s="35"/>
      <c r="B145" s="36"/>
      <c r="C145" s="235" t="s">
        <v>456</v>
      </c>
      <c r="D145" s="235" t="s">
        <v>382</v>
      </c>
      <c r="E145" s="236" t="s">
        <v>741</v>
      </c>
      <c r="F145" s="237" t="s">
        <v>742</v>
      </c>
      <c r="G145" s="238" t="s">
        <v>430</v>
      </c>
      <c r="H145" s="239">
        <v>20.981000000000002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743</v>
      </c>
    </row>
    <row r="146" s="2" customFormat="1" ht="16.30189" customHeight="1">
      <c r="A146" s="35"/>
      <c r="B146" s="36"/>
      <c r="C146" s="235" t="s">
        <v>461</v>
      </c>
      <c r="D146" s="235" t="s">
        <v>382</v>
      </c>
      <c r="E146" s="236" t="s">
        <v>428</v>
      </c>
      <c r="F146" s="237" t="s">
        <v>429</v>
      </c>
      <c r="G146" s="238" t="s">
        <v>430</v>
      </c>
      <c r="H146" s="239">
        <v>86.682000000000002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431</v>
      </c>
    </row>
    <row r="147" s="2" customFormat="1" ht="36.72453" customHeight="1">
      <c r="A147" s="35"/>
      <c r="B147" s="36"/>
      <c r="C147" s="235" t="s">
        <v>466</v>
      </c>
      <c r="D147" s="235" t="s">
        <v>382</v>
      </c>
      <c r="E147" s="236" t="s">
        <v>432</v>
      </c>
      <c r="F147" s="237" t="s">
        <v>433</v>
      </c>
      <c r="G147" s="238" t="s">
        <v>430</v>
      </c>
      <c r="H147" s="239">
        <v>26.004999999999999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434</v>
      </c>
    </row>
    <row r="148" s="2" customFormat="1" ht="31.92453" customHeight="1">
      <c r="A148" s="35"/>
      <c r="B148" s="36"/>
      <c r="C148" s="235" t="s">
        <v>470</v>
      </c>
      <c r="D148" s="235" t="s">
        <v>382</v>
      </c>
      <c r="E148" s="236" t="s">
        <v>1680</v>
      </c>
      <c r="F148" s="237" t="s">
        <v>1681</v>
      </c>
      <c r="G148" s="238" t="s">
        <v>426</v>
      </c>
      <c r="H148" s="239">
        <v>9.5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0.01753</v>
      </c>
      <c r="R148" s="245">
        <f>Q148*H148</f>
        <v>0.16653500000000002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1682</v>
      </c>
    </row>
    <row r="149" s="2" customFormat="1" ht="36.72453" customHeight="1">
      <c r="A149" s="35"/>
      <c r="B149" s="36"/>
      <c r="C149" s="235" t="s">
        <v>475</v>
      </c>
      <c r="D149" s="235" t="s">
        <v>382</v>
      </c>
      <c r="E149" s="236" t="s">
        <v>746</v>
      </c>
      <c r="F149" s="237" t="s">
        <v>747</v>
      </c>
      <c r="G149" s="238" t="s">
        <v>430</v>
      </c>
      <c r="H149" s="239">
        <v>544.61800000000005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438</v>
      </c>
    </row>
    <row r="150" s="2" customFormat="1" ht="42.79245" customHeight="1">
      <c r="A150" s="35"/>
      <c r="B150" s="36"/>
      <c r="C150" s="235" t="s">
        <v>479</v>
      </c>
      <c r="D150" s="235" t="s">
        <v>382</v>
      </c>
      <c r="E150" s="236" t="s">
        <v>748</v>
      </c>
      <c r="F150" s="237" t="s">
        <v>749</v>
      </c>
      <c r="G150" s="238" t="s">
        <v>430</v>
      </c>
      <c r="H150" s="239">
        <v>3812.326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442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1258</v>
      </c>
      <c r="F151" s="237" t="s">
        <v>1259</v>
      </c>
      <c r="G151" s="238" t="s">
        <v>430</v>
      </c>
      <c r="H151" s="239">
        <v>623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1624</v>
      </c>
    </row>
    <row r="152" s="2" customFormat="1" ht="16.30189" customHeight="1">
      <c r="A152" s="35"/>
      <c r="B152" s="36"/>
      <c r="C152" s="254" t="s">
        <v>487</v>
      </c>
      <c r="D152" s="254" t="s">
        <v>457</v>
      </c>
      <c r="E152" s="255" t="s">
        <v>1261</v>
      </c>
      <c r="F152" s="256" t="s">
        <v>1262</v>
      </c>
      <c r="G152" s="257" t="s">
        <v>450</v>
      </c>
      <c r="H152" s="258">
        <v>1059.0999999999999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1</v>
      </c>
      <c r="R152" s="245">
        <f>Q152*H152</f>
        <v>1059.0999999999999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1649</v>
      </c>
    </row>
    <row r="153" s="2" customFormat="1" ht="21.0566" customHeight="1">
      <c r="A153" s="35"/>
      <c r="B153" s="36"/>
      <c r="C153" s="235" t="s">
        <v>491</v>
      </c>
      <c r="D153" s="235" t="s">
        <v>382</v>
      </c>
      <c r="E153" s="236" t="s">
        <v>750</v>
      </c>
      <c r="F153" s="237" t="s">
        <v>445</v>
      </c>
      <c r="G153" s="238" t="s">
        <v>430</v>
      </c>
      <c r="H153" s="239">
        <v>544.61800000000005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446</v>
      </c>
    </row>
    <row r="154" s="2" customFormat="1" ht="23.4566" customHeight="1">
      <c r="A154" s="35"/>
      <c r="B154" s="36"/>
      <c r="C154" s="235" t="s">
        <v>7</v>
      </c>
      <c r="D154" s="235" t="s">
        <v>382</v>
      </c>
      <c r="E154" s="236" t="s">
        <v>448</v>
      </c>
      <c r="F154" s="237" t="s">
        <v>449</v>
      </c>
      <c r="G154" s="238" t="s">
        <v>450</v>
      </c>
      <c r="H154" s="239">
        <v>2028.355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451</v>
      </c>
    </row>
    <row r="155" s="2" customFormat="1" ht="31.92453" customHeight="1">
      <c r="A155" s="35"/>
      <c r="B155" s="36"/>
      <c r="C155" s="235" t="s">
        <v>499</v>
      </c>
      <c r="D155" s="235" t="s">
        <v>382</v>
      </c>
      <c r="E155" s="236" t="s">
        <v>751</v>
      </c>
      <c r="F155" s="237" t="s">
        <v>752</v>
      </c>
      <c r="G155" s="238" t="s">
        <v>430</v>
      </c>
      <c r="H155" s="239">
        <v>272.25999999999999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455</v>
      </c>
    </row>
    <row r="156" s="2" customFormat="1" ht="16.30189" customHeight="1">
      <c r="A156" s="35"/>
      <c r="B156" s="36"/>
      <c r="C156" s="254" t="s">
        <v>504</v>
      </c>
      <c r="D156" s="254" t="s">
        <v>457</v>
      </c>
      <c r="E156" s="255" t="s">
        <v>458</v>
      </c>
      <c r="F156" s="256" t="s">
        <v>459</v>
      </c>
      <c r="G156" s="257" t="s">
        <v>450</v>
      </c>
      <c r="H156" s="258">
        <v>63.341999999999999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1</v>
      </c>
      <c r="R156" s="245">
        <f>Q156*H156</f>
        <v>63.341999999999999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460</v>
      </c>
    </row>
    <row r="157" s="2" customFormat="1" ht="21.0566" customHeight="1">
      <c r="A157" s="35"/>
      <c r="B157" s="36"/>
      <c r="C157" s="235" t="s">
        <v>508</v>
      </c>
      <c r="D157" s="235" t="s">
        <v>382</v>
      </c>
      <c r="E157" s="236" t="s">
        <v>756</v>
      </c>
      <c r="F157" s="237" t="s">
        <v>757</v>
      </c>
      <c r="G157" s="238" t="s">
        <v>419</v>
      </c>
      <c r="H157" s="239">
        <v>1495.2000000000001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758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92</v>
      </c>
      <c r="F158" s="233" t="s">
        <v>759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SUM(P159:P161)</f>
        <v>0</v>
      </c>
      <c r="Q158" s="227"/>
      <c r="R158" s="228">
        <f>SUM(R159:R161)</f>
        <v>116.212205</v>
      </c>
      <c r="S158" s="227"/>
      <c r="T158" s="229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SUM(BK159:BK161)</f>
        <v>0</v>
      </c>
    </row>
    <row r="159" s="2" customFormat="1" ht="31.92453" customHeight="1">
      <c r="A159" s="35"/>
      <c r="B159" s="36"/>
      <c r="C159" s="235" t="s">
        <v>512</v>
      </c>
      <c r="D159" s="235" t="s">
        <v>382</v>
      </c>
      <c r="E159" s="236" t="s">
        <v>1683</v>
      </c>
      <c r="F159" s="237" t="s">
        <v>1684</v>
      </c>
      <c r="G159" s="238" t="s">
        <v>430</v>
      </c>
      <c r="H159" s="239">
        <v>50.466000000000001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1.665</v>
      </c>
      <c r="R159" s="245">
        <f>Q159*H159</f>
        <v>84.025890000000004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762</v>
      </c>
    </row>
    <row r="160" s="2" customFormat="1" ht="16.30189" customHeight="1">
      <c r="A160" s="35"/>
      <c r="B160" s="36"/>
      <c r="C160" s="235" t="s">
        <v>516</v>
      </c>
      <c r="D160" s="235" t="s">
        <v>382</v>
      </c>
      <c r="E160" s="236" t="s">
        <v>769</v>
      </c>
      <c r="F160" s="237" t="s">
        <v>770</v>
      </c>
      <c r="G160" s="238" t="s">
        <v>430</v>
      </c>
      <c r="H160" s="239">
        <v>9.4299999999999997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1.9205000000000001</v>
      </c>
      <c r="R160" s="245">
        <f>Q160*H160</f>
        <v>18.110315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1685</v>
      </c>
    </row>
    <row r="161" s="2" customFormat="1" ht="23.4566" customHeight="1">
      <c r="A161" s="35"/>
      <c r="B161" s="36"/>
      <c r="C161" s="235" t="s">
        <v>520</v>
      </c>
      <c r="D161" s="235" t="s">
        <v>382</v>
      </c>
      <c r="E161" s="236" t="s">
        <v>775</v>
      </c>
      <c r="F161" s="237" t="s">
        <v>776</v>
      </c>
      <c r="G161" s="238" t="s">
        <v>430</v>
      </c>
      <c r="H161" s="239">
        <v>6.7999999999999998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2.0699999999999998</v>
      </c>
      <c r="R161" s="245">
        <f>Q161*H161</f>
        <v>14.075999999999999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777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102</v>
      </c>
      <c r="F162" s="233" t="s">
        <v>1087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SUM(P163:P174)</f>
        <v>0</v>
      </c>
      <c r="Q162" s="227"/>
      <c r="R162" s="228">
        <f>SUM(R163:R174)</f>
        <v>638.91704047999997</v>
      </c>
      <c r="S162" s="227"/>
      <c r="T162" s="229">
        <f>SUM(T163:T174)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SUM(BK163:BK174)</f>
        <v>0</v>
      </c>
    </row>
    <row r="163" s="2" customFormat="1" ht="21.0566" customHeight="1">
      <c r="A163" s="35"/>
      <c r="B163" s="36"/>
      <c r="C163" s="235" t="s">
        <v>524</v>
      </c>
      <c r="D163" s="235" t="s">
        <v>382</v>
      </c>
      <c r="E163" s="236" t="s">
        <v>1686</v>
      </c>
      <c r="F163" s="237" t="s">
        <v>1687</v>
      </c>
      <c r="G163" s="238" t="s">
        <v>430</v>
      </c>
      <c r="H163" s="239">
        <v>55.344000000000001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2.78572</v>
      </c>
      <c r="R163" s="245">
        <f>Q163*H163</f>
        <v>154.17288768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1688</v>
      </c>
    </row>
    <row r="164" s="2" customFormat="1" ht="23.4566" customHeight="1">
      <c r="A164" s="35"/>
      <c r="B164" s="36"/>
      <c r="C164" s="235" t="s">
        <v>528</v>
      </c>
      <c r="D164" s="235" t="s">
        <v>382</v>
      </c>
      <c r="E164" s="236" t="s">
        <v>1689</v>
      </c>
      <c r="F164" s="237" t="s">
        <v>1690</v>
      </c>
      <c r="G164" s="238" t="s">
        <v>419</v>
      </c>
      <c r="H164" s="239">
        <v>168.15000000000001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0.016039999999999999</v>
      </c>
      <c r="R164" s="245">
        <f>Q164*H164</f>
        <v>2.6971259999999999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1691</v>
      </c>
    </row>
    <row r="165" s="2" customFormat="1" ht="31.92453" customHeight="1">
      <c r="A165" s="35"/>
      <c r="B165" s="36"/>
      <c r="C165" s="235" t="s">
        <v>532</v>
      </c>
      <c r="D165" s="235" t="s">
        <v>382</v>
      </c>
      <c r="E165" s="236" t="s">
        <v>1692</v>
      </c>
      <c r="F165" s="237" t="s">
        <v>1693</v>
      </c>
      <c r="G165" s="238" t="s">
        <v>419</v>
      </c>
      <c r="H165" s="239">
        <v>168.15000000000001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1694</v>
      </c>
    </row>
    <row r="166" s="2" customFormat="1" ht="21.0566" customHeight="1">
      <c r="A166" s="35"/>
      <c r="B166" s="36"/>
      <c r="C166" s="235" t="s">
        <v>536</v>
      </c>
      <c r="D166" s="235" t="s">
        <v>382</v>
      </c>
      <c r="E166" s="236" t="s">
        <v>1695</v>
      </c>
      <c r="F166" s="237" t="s">
        <v>1696</v>
      </c>
      <c r="G166" s="238" t="s">
        <v>450</v>
      </c>
      <c r="H166" s="239">
        <v>8.2940000000000005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1.00905</v>
      </c>
      <c r="R166" s="245">
        <f>Q166*H166</f>
        <v>8.3690607000000004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1697</v>
      </c>
    </row>
    <row r="167" s="2" customFormat="1" ht="16.30189" customHeight="1">
      <c r="A167" s="35"/>
      <c r="B167" s="36"/>
      <c r="C167" s="235" t="s">
        <v>540</v>
      </c>
      <c r="D167" s="235" t="s">
        <v>382</v>
      </c>
      <c r="E167" s="236" t="s">
        <v>1698</v>
      </c>
      <c r="F167" s="237" t="s">
        <v>1699</v>
      </c>
      <c r="G167" s="238" t="s">
        <v>430</v>
      </c>
      <c r="H167" s="239">
        <v>184.33500000000001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2.3223400000000001</v>
      </c>
      <c r="R167" s="245">
        <f>Q167*H167</f>
        <v>428.08854390000005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787</v>
      </c>
    </row>
    <row r="168" s="2" customFormat="1" ht="23.4566" customHeight="1">
      <c r="A168" s="35"/>
      <c r="B168" s="36"/>
      <c r="C168" s="235" t="s">
        <v>544</v>
      </c>
      <c r="D168" s="235" t="s">
        <v>382</v>
      </c>
      <c r="E168" s="236" t="s">
        <v>788</v>
      </c>
      <c r="F168" s="237" t="s">
        <v>789</v>
      </c>
      <c r="G168" s="238" t="s">
        <v>419</v>
      </c>
      <c r="H168" s="239">
        <v>683.92399999999998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0.0030999999999999999</v>
      </c>
      <c r="R168" s="245">
        <f>Q168*H168</f>
        <v>2.1201643999999997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790</v>
      </c>
    </row>
    <row r="169" s="2" customFormat="1" ht="23.4566" customHeight="1">
      <c r="A169" s="35"/>
      <c r="B169" s="36"/>
      <c r="C169" s="235" t="s">
        <v>548</v>
      </c>
      <c r="D169" s="235" t="s">
        <v>382</v>
      </c>
      <c r="E169" s="236" t="s">
        <v>791</v>
      </c>
      <c r="F169" s="237" t="s">
        <v>792</v>
      </c>
      <c r="G169" s="238" t="s">
        <v>419</v>
      </c>
      <c r="H169" s="239">
        <v>683.92399999999998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793</v>
      </c>
    </row>
    <row r="170" s="2" customFormat="1" ht="23.4566" customHeight="1">
      <c r="A170" s="35"/>
      <c r="B170" s="36"/>
      <c r="C170" s="235" t="s">
        <v>552</v>
      </c>
      <c r="D170" s="235" t="s">
        <v>382</v>
      </c>
      <c r="E170" s="236" t="s">
        <v>794</v>
      </c>
      <c r="F170" s="237" t="s">
        <v>795</v>
      </c>
      <c r="G170" s="238" t="s">
        <v>450</v>
      </c>
      <c r="H170" s="239">
        <v>15.403000000000001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1.0125999999999999</v>
      </c>
      <c r="R170" s="245">
        <f>Q170*H170</f>
        <v>15.597077799999999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796</v>
      </c>
    </row>
    <row r="171" s="2" customFormat="1" ht="31.92453" customHeight="1">
      <c r="A171" s="35"/>
      <c r="B171" s="36"/>
      <c r="C171" s="235" t="s">
        <v>556</v>
      </c>
      <c r="D171" s="235" t="s">
        <v>382</v>
      </c>
      <c r="E171" s="236" t="s">
        <v>797</v>
      </c>
      <c r="F171" s="237" t="s">
        <v>798</v>
      </c>
      <c r="G171" s="238" t="s">
        <v>430</v>
      </c>
      <c r="H171" s="239">
        <v>11.9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2.0874999999999999</v>
      </c>
      <c r="R171" s="245">
        <f>Q171*H171</f>
        <v>24.841249999999999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799</v>
      </c>
    </row>
    <row r="172" s="2" customFormat="1" ht="31.92453" customHeight="1">
      <c r="A172" s="35"/>
      <c r="B172" s="36"/>
      <c r="C172" s="235" t="s">
        <v>561</v>
      </c>
      <c r="D172" s="235" t="s">
        <v>382</v>
      </c>
      <c r="E172" s="236" t="s">
        <v>1700</v>
      </c>
      <c r="F172" s="237" t="s">
        <v>1701</v>
      </c>
      <c r="G172" s="238" t="s">
        <v>426</v>
      </c>
      <c r="H172" s="239">
        <v>153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0.00281</v>
      </c>
      <c r="R172" s="245">
        <f>Q172*H172</f>
        <v>0.42992999999999998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1702</v>
      </c>
    </row>
    <row r="173" s="2" customFormat="1" ht="23.4566" customHeight="1">
      <c r="A173" s="35"/>
      <c r="B173" s="36"/>
      <c r="C173" s="254" t="s">
        <v>565</v>
      </c>
      <c r="D173" s="254" t="s">
        <v>457</v>
      </c>
      <c r="E173" s="255" t="s">
        <v>1703</v>
      </c>
      <c r="F173" s="256" t="s">
        <v>1704</v>
      </c>
      <c r="G173" s="257" t="s">
        <v>426</v>
      </c>
      <c r="H173" s="258">
        <v>153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0.017000000000000001</v>
      </c>
      <c r="R173" s="245">
        <f>Q173*H173</f>
        <v>2.601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1705</v>
      </c>
    </row>
    <row r="174" s="2" customFormat="1" ht="16.30189" customHeight="1">
      <c r="A174" s="35"/>
      <c r="B174" s="36"/>
      <c r="C174" s="254" t="s">
        <v>569</v>
      </c>
      <c r="D174" s="254" t="s">
        <v>457</v>
      </c>
      <c r="E174" s="255" t="s">
        <v>1210</v>
      </c>
      <c r="F174" s="256" t="s">
        <v>1211</v>
      </c>
      <c r="G174" s="257" t="s">
        <v>1102</v>
      </c>
      <c r="H174" s="258">
        <v>150.72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1706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396</v>
      </c>
      <c r="F175" s="233" t="s">
        <v>465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SUM(P176:P181)</f>
        <v>0</v>
      </c>
      <c r="Q175" s="227"/>
      <c r="R175" s="228">
        <f>SUM(R176:R181)</f>
        <v>57.304968279999997</v>
      </c>
      <c r="S175" s="227"/>
      <c r="T175" s="229">
        <f>SUM(T176:T181)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84</v>
      </c>
      <c r="AT175" s="231" t="s">
        <v>75</v>
      </c>
      <c r="AU175" s="231" t="s">
        <v>84</v>
      </c>
      <c r="AY175" s="230" t="s">
        <v>379</v>
      </c>
      <c r="BK175" s="232">
        <f>SUM(BK176:BK181)</f>
        <v>0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1113</v>
      </c>
      <c r="F176" s="237" t="s">
        <v>1114</v>
      </c>
      <c r="G176" s="238" t="s">
        <v>419</v>
      </c>
      <c r="H176" s="239">
        <v>5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0.23366999999999999</v>
      </c>
      <c r="R176" s="245">
        <f>Q176*H176</f>
        <v>1.16835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1634</v>
      </c>
    </row>
    <row r="177" s="2" customFormat="1" ht="31.92453" customHeight="1">
      <c r="A177" s="35"/>
      <c r="B177" s="36"/>
      <c r="C177" s="235" t="s">
        <v>577</v>
      </c>
      <c r="D177" s="235" t="s">
        <v>382</v>
      </c>
      <c r="E177" s="236" t="s">
        <v>1707</v>
      </c>
      <c r="F177" s="237" t="s">
        <v>1708</v>
      </c>
      <c r="G177" s="238" t="s">
        <v>419</v>
      </c>
      <c r="H177" s="239">
        <v>42.5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0.35050999999999999</v>
      </c>
      <c r="R177" s="245">
        <f>Q177*H177</f>
        <v>14.896675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1709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471</v>
      </c>
      <c r="F178" s="237" t="s">
        <v>472</v>
      </c>
      <c r="G178" s="238" t="s">
        <v>430</v>
      </c>
      <c r="H178" s="239">
        <v>3.2519999999999998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2.2164700000000002</v>
      </c>
      <c r="R178" s="245">
        <f>Q178*H178</f>
        <v>7.2079604399999999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473</v>
      </c>
    </row>
    <row r="179" s="2" customFormat="1" ht="31.92453" customHeight="1">
      <c r="A179" s="35"/>
      <c r="B179" s="36"/>
      <c r="C179" s="235" t="s">
        <v>585</v>
      </c>
      <c r="D179" s="235" t="s">
        <v>382</v>
      </c>
      <c r="E179" s="236" t="s">
        <v>803</v>
      </c>
      <c r="F179" s="237" t="s">
        <v>804</v>
      </c>
      <c r="G179" s="238" t="s">
        <v>419</v>
      </c>
      <c r="H179" s="239">
        <v>10.199999999999999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0.0046100000000000004</v>
      </c>
      <c r="R179" s="245">
        <f>Q179*H179</f>
        <v>0.047022000000000001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1710</v>
      </c>
    </row>
    <row r="180" s="2" customFormat="1" ht="23.4566" customHeight="1">
      <c r="A180" s="35"/>
      <c r="B180" s="36"/>
      <c r="C180" s="235" t="s">
        <v>589</v>
      </c>
      <c r="D180" s="235" t="s">
        <v>382</v>
      </c>
      <c r="E180" s="236" t="s">
        <v>1126</v>
      </c>
      <c r="F180" s="237" t="s">
        <v>1127</v>
      </c>
      <c r="G180" s="238" t="s">
        <v>419</v>
      </c>
      <c r="H180" s="239">
        <v>12.474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0.02266</v>
      </c>
      <c r="R180" s="245">
        <f>Q180*H180</f>
        <v>0.28266084000000002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1711</v>
      </c>
    </row>
    <row r="181" s="2" customFormat="1" ht="31.92453" customHeight="1">
      <c r="A181" s="35"/>
      <c r="B181" s="36"/>
      <c r="C181" s="235" t="s">
        <v>593</v>
      </c>
      <c r="D181" s="235" t="s">
        <v>382</v>
      </c>
      <c r="E181" s="236" t="s">
        <v>1129</v>
      </c>
      <c r="F181" s="237" t="s">
        <v>1130</v>
      </c>
      <c r="G181" s="238" t="s">
        <v>419</v>
      </c>
      <c r="H181" s="239">
        <v>45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0.74894000000000005</v>
      </c>
      <c r="R181" s="245">
        <f>Q181*H181</f>
        <v>33.702300000000001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1639</v>
      </c>
    </row>
    <row r="182" s="12" customFormat="1" ht="22.8" customHeight="1">
      <c r="A182" s="12"/>
      <c r="B182" s="219"/>
      <c r="C182" s="220"/>
      <c r="D182" s="221" t="s">
        <v>75</v>
      </c>
      <c r="E182" s="233" t="s">
        <v>378</v>
      </c>
      <c r="F182" s="233" t="s">
        <v>474</v>
      </c>
      <c r="G182" s="220"/>
      <c r="H182" s="220"/>
      <c r="I182" s="223"/>
      <c r="J182" s="234">
        <f>BK182</f>
        <v>0</v>
      </c>
      <c r="K182" s="220"/>
      <c r="L182" s="225"/>
      <c r="M182" s="226"/>
      <c r="N182" s="227"/>
      <c r="O182" s="227"/>
      <c r="P182" s="228">
        <f>SUM(P183:P191)</f>
        <v>0</v>
      </c>
      <c r="Q182" s="227"/>
      <c r="R182" s="228">
        <f>SUM(R183:R191)</f>
        <v>7628.7177258379998</v>
      </c>
      <c r="S182" s="227"/>
      <c r="T182" s="229">
        <f>SUM(T183:T191)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0" t="s">
        <v>84</v>
      </c>
      <c r="AT182" s="231" t="s">
        <v>75</v>
      </c>
      <c r="AU182" s="231" t="s">
        <v>84</v>
      </c>
      <c r="AY182" s="230" t="s">
        <v>379</v>
      </c>
      <c r="BK182" s="232">
        <f>SUM(BK183:BK191)</f>
        <v>0</v>
      </c>
    </row>
    <row r="183" s="2" customFormat="1" ht="23.4566" customHeight="1">
      <c r="A183" s="35"/>
      <c r="B183" s="36"/>
      <c r="C183" s="235" t="s">
        <v>597</v>
      </c>
      <c r="D183" s="235" t="s">
        <v>382</v>
      </c>
      <c r="E183" s="236" t="s">
        <v>1712</v>
      </c>
      <c r="F183" s="237" t="s">
        <v>1713</v>
      </c>
      <c r="G183" s="238" t="s">
        <v>419</v>
      </c>
      <c r="H183" s="239">
        <v>1370.5999999999999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0.46166000000000001</v>
      </c>
      <c r="R183" s="245">
        <f>Q183*H183</f>
        <v>632.75119599999994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1714</v>
      </c>
    </row>
    <row r="184" s="2" customFormat="1" ht="31.92453" customHeight="1">
      <c r="A184" s="35"/>
      <c r="B184" s="36"/>
      <c r="C184" s="235" t="s">
        <v>601</v>
      </c>
      <c r="D184" s="235" t="s">
        <v>382</v>
      </c>
      <c r="E184" s="236" t="s">
        <v>1715</v>
      </c>
      <c r="F184" s="237" t="s">
        <v>1716</v>
      </c>
      <c r="G184" s="238" t="s">
        <v>419</v>
      </c>
      <c r="H184" s="239">
        <v>1246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0.15826000000000001</v>
      </c>
      <c r="R184" s="245">
        <f>Q184*H184</f>
        <v>197.19196000000002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1717</v>
      </c>
    </row>
    <row r="185" s="2" customFormat="1" ht="36.72453" customHeight="1">
      <c r="A185" s="35"/>
      <c r="B185" s="36"/>
      <c r="C185" s="235" t="s">
        <v>605</v>
      </c>
      <c r="D185" s="235" t="s">
        <v>382</v>
      </c>
      <c r="E185" s="236" t="s">
        <v>1718</v>
      </c>
      <c r="F185" s="237" t="s">
        <v>1719</v>
      </c>
      <c r="G185" s="238" t="s">
        <v>419</v>
      </c>
      <c r="H185" s="239">
        <v>1283.3800000000001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0.47117510000000001</v>
      </c>
      <c r="R185" s="245">
        <f>Q185*H185</f>
        <v>604.69669983800009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1720</v>
      </c>
    </row>
    <row r="186" s="2" customFormat="1" ht="23.4566" customHeight="1">
      <c r="A186" s="35"/>
      <c r="B186" s="36"/>
      <c r="C186" s="235" t="s">
        <v>609</v>
      </c>
      <c r="D186" s="235" t="s">
        <v>382</v>
      </c>
      <c r="E186" s="236" t="s">
        <v>821</v>
      </c>
      <c r="F186" s="237" t="s">
        <v>822</v>
      </c>
      <c r="G186" s="238" t="s">
        <v>419</v>
      </c>
      <c r="H186" s="239">
        <v>3408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0.18776000000000001</v>
      </c>
      <c r="R186" s="245">
        <f>Q186*H186</f>
        <v>639.88607999999999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823</v>
      </c>
    </row>
    <row r="187" s="2" customFormat="1" ht="23.4566" customHeight="1">
      <c r="A187" s="35"/>
      <c r="B187" s="36"/>
      <c r="C187" s="235" t="s">
        <v>613</v>
      </c>
      <c r="D187" s="235" t="s">
        <v>382</v>
      </c>
      <c r="E187" s="236" t="s">
        <v>476</v>
      </c>
      <c r="F187" s="237" t="s">
        <v>477</v>
      </c>
      <c r="G187" s="238" t="s">
        <v>426</v>
      </c>
      <c r="H187" s="239">
        <v>1002.6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0.00014999999999999999</v>
      </c>
      <c r="R187" s="245">
        <f>Q187*H187</f>
        <v>0.15039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478</v>
      </c>
    </row>
    <row r="188" s="2" customFormat="1" ht="31.92453" customHeight="1">
      <c r="A188" s="35"/>
      <c r="B188" s="36"/>
      <c r="C188" s="235" t="s">
        <v>617</v>
      </c>
      <c r="D188" s="235" t="s">
        <v>382</v>
      </c>
      <c r="E188" s="236" t="s">
        <v>824</v>
      </c>
      <c r="F188" s="237" t="s">
        <v>825</v>
      </c>
      <c r="G188" s="238" t="s">
        <v>419</v>
      </c>
      <c r="H188" s="239">
        <v>1246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0.0074799999999999997</v>
      </c>
      <c r="R188" s="245">
        <f>Q188*H188</f>
        <v>9.320079999999999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826</v>
      </c>
    </row>
    <row r="189" s="2" customFormat="1" ht="31.92453" customHeight="1">
      <c r="A189" s="35"/>
      <c r="B189" s="36"/>
      <c r="C189" s="235" t="s">
        <v>621</v>
      </c>
      <c r="D189" s="235" t="s">
        <v>382</v>
      </c>
      <c r="E189" s="236" t="s">
        <v>480</v>
      </c>
      <c r="F189" s="237" t="s">
        <v>481</v>
      </c>
      <c r="G189" s="238" t="s">
        <v>419</v>
      </c>
      <c r="H189" s="239">
        <v>42596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0.00051000000000000004</v>
      </c>
      <c r="R189" s="245">
        <f>Q189*H189</f>
        <v>21.723960000000002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482</v>
      </c>
    </row>
    <row r="190" s="2" customFormat="1" ht="31.92453" customHeight="1">
      <c r="A190" s="35"/>
      <c r="B190" s="36"/>
      <c r="C190" s="235" t="s">
        <v>625</v>
      </c>
      <c r="D190" s="235" t="s">
        <v>382</v>
      </c>
      <c r="E190" s="236" t="s">
        <v>484</v>
      </c>
      <c r="F190" s="237" t="s">
        <v>485</v>
      </c>
      <c r="G190" s="238" t="s">
        <v>419</v>
      </c>
      <c r="H190" s="239">
        <v>21298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0.10373</v>
      </c>
      <c r="R190" s="245">
        <f>Q190*H190</f>
        <v>2209.24154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486</v>
      </c>
    </row>
    <row r="191" s="2" customFormat="1" ht="36.72453" customHeight="1">
      <c r="A191" s="35"/>
      <c r="B191" s="36"/>
      <c r="C191" s="235" t="s">
        <v>629</v>
      </c>
      <c r="D191" s="235" t="s">
        <v>382</v>
      </c>
      <c r="E191" s="236" t="s">
        <v>492</v>
      </c>
      <c r="F191" s="237" t="s">
        <v>493</v>
      </c>
      <c r="G191" s="238" t="s">
        <v>419</v>
      </c>
      <c r="H191" s="239">
        <v>21298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0.15559000000000001</v>
      </c>
      <c r="R191" s="245">
        <f>Q191*H191</f>
        <v>3313.7558200000003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494</v>
      </c>
    </row>
    <row r="192" s="12" customFormat="1" ht="22.8" customHeight="1">
      <c r="A192" s="12"/>
      <c r="B192" s="219"/>
      <c r="C192" s="220"/>
      <c r="D192" s="221" t="s">
        <v>75</v>
      </c>
      <c r="E192" s="233" t="s">
        <v>435</v>
      </c>
      <c r="F192" s="233" t="s">
        <v>1132</v>
      </c>
      <c r="G192" s="220"/>
      <c r="H192" s="220"/>
      <c r="I192" s="223"/>
      <c r="J192" s="234">
        <f>BK192</f>
        <v>0</v>
      </c>
      <c r="K192" s="220"/>
      <c r="L192" s="225"/>
      <c r="M192" s="226"/>
      <c r="N192" s="227"/>
      <c r="O192" s="227"/>
      <c r="P192" s="228">
        <f>SUM(P193:P194)</f>
        <v>0</v>
      </c>
      <c r="Q192" s="227"/>
      <c r="R192" s="228">
        <f>SUM(R193:R194)</f>
        <v>0.54609280000000004</v>
      </c>
      <c r="S192" s="227"/>
      <c r="T192" s="229">
        <f>SUM(T193:T194)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0" t="s">
        <v>84</v>
      </c>
      <c r="AT192" s="231" t="s">
        <v>75</v>
      </c>
      <c r="AU192" s="231" t="s">
        <v>84</v>
      </c>
      <c r="AY192" s="230" t="s">
        <v>379</v>
      </c>
      <c r="BK192" s="232">
        <f>SUM(BK193:BK194)</f>
        <v>0</v>
      </c>
    </row>
    <row r="193" s="2" customFormat="1" ht="23.4566" customHeight="1">
      <c r="A193" s="35"/>
      <c r="B193" s="36"/>
      <c r="C193" s="235" t="s">
        <v>633</v>
      </c>
      <c r="D193" s="235" t="s">
        <v>382</v>
      </c>
      <c r="E193" s="236" t="s">
        <v>1133</v>
      </c>
      <c r="F193" s="237" t="s">
        <v>1134</v>
      </c>
      <c r="G193" s="238" t="s">
        <v>419</v>
      </c>
      <c r="H193" s="239">
        <v>304.89999999999998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0.00081999999999999998</v>
      </c>
      <c r="R193" s="245">
        <f>Q193*H193</f>
        <v>0.25001799999999996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1721</v>
      </c>
    </row>
    <row r="194" s="2" customFormat="1" ht="23.4566" customHeight="1">
      <c r="A194" s="35"/>
      <c r="B194" s="36"/>
      <c r="C194" s="235" t="s">
        <v>637</v>
      </c>
      <c r="D194" s="235" t="s">
        <v>382</v>
      </c>
      <c r="E194" s="236" t="s">
        <v>1650</v>
      </c>
      <c r="F194" s="237" t="s">
        <v>1651</v>
      </c>
      <c r="G194" s="238" t="s">
        <v>419</v>
      </c>
      <c r="H194" s="239">
        <v>34.109999999999999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0.0086800000000000002</v>
      </c>
      <c r="R194" s="245">
        <f>Q194*H194</f>
        <v>0.29607480000000003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1652</v>
      </c>
    </row>
    <row r="195" s="12" customFormat="1" ht="22.8" customHeight="1">
      <c r="A195" s="12"/>
      <c r="B195" s="219"/>
      <c r="C195" s="220"/>
      <c r="D195" s="221" t="s">
        <v>75</v>
      </c>
      <c r="E195" s="233" t="s">
        <v>443</v>
      </c>
      <c r="F195" s="233" t="s">
        <v>495</v>
      </c>
      <c r="G195" s="220"/>
      <c r="H195" s="220"/>
      <c r="I195" s="223"/>
      <c r="J195" s="234">
        <f>BK195</f>
        <v>0</v>
      </c>
      <c r="K195" s="220"/>
      <c r="L195" s="225"/>
      <c r="M195" s="226"/>
      <c r="N195" s="227"/>
      <c r="O195" s="227"/>
      <c r="P195" s="228">
        <f>SUM(P196:P210)</f>
        <v>0</v>
      </c>
      <c r="Q195" s="227"/>
      <c r="R195" s="228">
        <f>SUM(R196:R210)</f>
        <v>6.6502909599999995</v>
      </c>
      <c r="S195" s="227"/>
      <c r="T195" s="229">
        <f>SUM(T196:T210)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0" t="s">
        <v>84</v>
      </c>
      <c r="AT195" s="231" t="s">
        <v>75</v>
      </c>
      <c r="AU195" s="231" t="s">
        <v>84</v>
      </c>
      <c r="AY195" s="230" t="s">
        <v>379</v>
      </c>
      <c r="BK195" s="232">
        <f>SUM(BK196:BK210)</f>
        <v>0</v>
      </c>
    </row>
    <row r="196" s="2" customFormat="1" ht="23.4566" customHeight="1">
      <c r="A196" s="35"/>
      <c r="B196" s="36"/>
      <c r="C196" s="235" t="s">
        <v>641</v>
      </c>
      <c r="D196" s="235" t="s">
        <v>382</v>
      </c>
      <c r="E196" s="236" t="s">
        <v>827</v>
      </c>
      <c r="F196" s="237" t="s">
        <v>828</v>
      </c>
      <c r="G196" s="238" t="s">
        <v>426</v>
      </c>
      <c r="H196" s="239">
        <v>307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829</v>
      </c>
    </row>
    <row r="197" s="2" customFormat="1" ht="16.30189" customHeight="1">
      <c r="A197" s="35"/>
      <c r="B197" s="36"/>
      <c r="C197" s="254" t="s">
        <v>645</v>
      </c>
      <c r="D197" s="254" t="s">
        <v>457</v>
      </c>
      <c r="E197" s="255" t="s">
        <v>1722</v>
      </c>
      <c r="F197" s="256" t="s">
        <v>1723</v>
      </c>
      <c r="G197" s="257" t="s">
        <v>426</v>
      </c>
      <c r="H197" s="258">
        <v>307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42</v>
      </c>
      <c r="O197" s="94"/>
      <c r="P197" s="245">
        <f>O197*H197</f>
        <v>0</v>
      </c>
      <c r="Q197" s="245">
        <v>0.00042000000000000002</v>
      </c>
      <c r="R197" s="245">
        <f>Q197*H197</f>
        <v>0.12894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443</v>
      </c>
      <c r="AT197" s="247" t="s">
        <v>457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1724</v>
      </c>
    </row>
    <row r="198" s="2" customFormat="1" ht="23.4566" customHeight="1">
      <c r="A198" s="35"/>
      <c r="B198" s="36"/>
      <c r="C198" s="235" t="s">
        <v>649</v>
      </c>
      <c r="D198" s="235" t="s">
        <v>382</v>
      </c>
      <c r="E198" s="236" t="s">
        <v>496</v>
      </c>
      <c r="F198" s="237" t="s">
        <v>497</v>
      </c>
      <c r="G198" s="238" t="s">
        <v>426</v>
      </c>
      <c r="H198" s="239">
        <v>10.800000000000001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1.0000000000000001E-05</v>
      </c>
      <c r="R198" s="245">
        <f>Q198*H198</f>
        <v>0.00010800000000000001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498</v>
      </c>
    </row>
    <row r="199" s="2" customFormat="1" ht="23.4566" customHeight="1">
      <c r="A199" s="35"/>
      <c r="B199" s="36"/>
      <c r="C199" s="254" t="s">
        <v>653</v>
      </c>
      <c r="D199" s="254" t="s">
        <v>457</v>
      </c>
      <c r="E199" s="255" t="s">
        <v>500</v>
      </c>
      <c r="F199" s="256" t="s">
        <v>1725</v>
      </c>
      <c r="G199" s="257" t="s">
        <v>502</v>
      </c>
      <c r="H199" s="258">
        <v>11.016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0.0045599999999999998</v>
      </c>
      <c r="R199" s="245">
        <f>Q199*H199</f>
        <v>0.05023296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443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503</v>
      </c>
    </row>
    <row r="200" s="2" customFormat="1" ht="23.4566" customHeight="1">
      <c r="A200" s="35"/>
      <c r="B200" s="36"/>
      <c r="C200" s="235" t="s">
        <v>657</v>
      </c>
      <c r="D200" s="235" t="s">
        <v>382</v>
      </c>
      <c r="E200" s="236" t="s">
        <v>505</v>
      </c>
      <c r="F200" s="237" t="s">
        <v>506</v>
      </c>
      <c r="G200" s="238" t="s">
        <v>502</v>
      </c>
      <c r="H200" s="239">
        <v>7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0.34099000000000002</v>
      </c>
      <c r="R200" s="245">
        <f>Q200*H200</f>
        <v>2.38693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1726</v>
      </c>
    </row>
    <row r="201" s="2" customFormat="1" ht="23.4566" customHeight="1">
      <c r="A201" s="35"/>
      <c r="B201" s="36"/>
      <c r="C201" s="254" t="s">
        <v>661</v>
      </c>
      <c r="D201" s="254" t="s">
        <v>457</v>
      </c>
      <c r="E201" s="255" t="s">
        <v>509</v>
      </c>
      <c r="F201" s="256" t="s">
        <v>510</v>
      </c>
      <c r="G201" s="257" t="s">
        <v>502</v>
      </c>
      <c r="H201" s="258">
        <v>13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0.029999999999999999</v>
      </c>
      <c r="R201" s="245">
        <f>Q201*H201</f>
        <v>0.39000000000000001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443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1727</v>
      </c>
    </row>
    <row r="202" s="2" customFormat="1" ht="21.0566" customHeight="1">
      <c r="A202" s="35"/>
      <c r="B202" s="36"/>
      <c r="C202" s="254" t="s">
        <v>665</v>
      </c>
      <c r="D202" s="254" t="s">
        <v>457</v>
      </c>
      <c r="E202" s="255" t="s">
        <v>513</v>
      </c>
      <c r="F202" s="256" t="s">
        <v>514</v>
      </c>
      <c r="G202" s="257" t="s">
        <v>502</v>
      </c>
      <c r="H202" s="258">
        <v>7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0.029999999999999999</v>
      </c>
      <c r="R202" s="245">
        <f>Q202*H202</f>
        <v>0.20999999999999999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443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1728</v>
      </c>
    </row>
    <row r="203" s="2" customFormat="1" ht="23.4566" customHeight="1">
      <c r="A203" s="35"/>
      <c r="B203" s="36"/>
      <c r="C203" s="254" t="s">
        <v>669</v>
      </c>
      <c r="D203" s="254" t="s">
        <v>457</v>
      </c>
      <c r="E203" s="255" t="s">
        <v>517</v>
      </c>
      <c r="F203" s="256" t="s">
        <v>518</v>
      </c>
      <c r="G203" s="257" t="s">
        <v>502</v>
      </c>
      <c r="H203" s="258">
        <v>7</v>
      </c>
      <c r="I203" s="259"/>
      <c r="J203" s="260">
        <f>ROUND(I203*H203,2)</f>
        <v>0</v>
      </c>
      <c r="K203" s="261"/>
      <c r="L203" s="262"/>
      <c r="M203" s="263" t="s">
        <v>1</v>
      </c>
      <c r="N203" s="264" t="s">
        <v>42</v>
      </c>
      <c r="O203" s="94"/>
      <c r="P203" s="245">
        <f>O203*H203</f>
        <v>0</v>
      </c>
      <c r="Q203" s="245">
        <v>0.12</v>
      </c>
      <c r="R203" s="245">
        <f>Q203*H203</f>
        <v>0.83999999999999997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443</v>
      </c>
      <c r="AT203" s="247" t="s">
        <v>457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1729</v>
      </c>
    </row>
    <row r="204" s="2" customFormat="1" ht="23.4566" customHeight="1">
      <c r="A204" s="35"/>
      <c r="B204" s="36"/>
      <c r="C204" s="254" t="s">
        <v>673</v>
      </c>
      <c r="D204" s="254" t="s">
        <v>457</v>
      </c>
      <c r="E204" s="255" t="s">
        <v>525</v>
      </c>
      <c r="F204" s="256" t="s">
        <v>526</v>
      </c>
      <c r="G204" s="257" t="s">
        <v>502</v>
      </c>
      <c r="H204" s="258">
        <v>7</v>
      </c>
      <c r="I204" s="259"/>
      <c r="J204" s="260">
        <f>ROUND(I204*H204,2)</f>
        <v>0</v>
      </c>
      <c r="K204" s="261"/>
      <c r="L204" s="262"/>
      <c r="M204" s="263" t="s">
        <v>1</v>
      </c>
      <c r="N204" s="264" t="s">
        <v>42</v>
      </c>
      <c r="O204" s="94"/>
      <c r="P204" s="245">
        <f>O204*H204</f>
        <v>0</v>
      </c>
      <c r="Q204" s="245">
        <v>0.105</v>
      </c>
      <c r="R204" s="245">
        <f>Q204*H204</f>
        <v>0.73499999999999999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443</v>
      </c>
      <c r="AT204" s="247" t="s">
        <v>457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1730</v>
      </c>
    </row>
    <row r="205" s="2" customFormat="1" ht="16.30189" customHeight="1">
      <c r="A205" s="35"/>
      <c r="B205" s="36"/>
      <c r="C205" s="254" t="s">
        <v>677</v>
      </c>
      <c r="D205" s="254" t="s">
        <v>457</v>
      </c>
      <c r="E205" s="255" t="s">
        <v>529</v>
      </c>
      <c r="F205" s="256" t="s">
        <v>530</v>
      </c>
      <c r="G205" s="257" t="s">
        <v>502</v>
      </c>
      <c r="H205" s="258">
        <v>7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0.036999999999999998</v>
      </c>
      <c r="R205" s="245">
        <f>Q205*H205</f>
        <v>0.25900000000000001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1731</v>
      </c>
    </row>
    <row r="206" s="2" customFormat="1" ht="31.92453" customHeight="1">
      <c r="A206" s="35"/>
      <c r="B206" s="36"/>
      <c r="C206" s="235" t="s">
        <v>681</v>
      </c>
      <c r="D206" s="235" t="s">
        <v>382</v>
      </c>
      <c r="E206" s="236" t="s">
        <v>533</v>
      </c>
      <c r="F206" s="237" t="s">
        <v>534</v>
      </c>
      <c r="G206" s="238" t="s">
        <v>502</v>
      </c>
      <c r="H206" s="239">
        <v>7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0.0083999999999999995</v>
      </c>
      <c r="R206" s="245">
        <f>Q206*H206</f>
        <v>0.058799999999999998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1732</v>
      </c>
    </row>
    <row r="207" s="2" customFormat="1" ht="16.30189" customHeight="1">
      <c r="A207" s="35"/>
      <c r="B207" s="36"/>
      <c r="C207" s="254" t="s">
        <v>685</v>
      </c>
      <c r="D207" s="254" t="s">
        <v>457</v>
      </c>
      <c r="E207" s="255" t="s">
        <v>537</v>
      </c>
      <c r="F207" s="256" t="s">
        <v>538</v>
      </c>
      <c r="G207" s="257" t="s">
        <v>502</v>
      </c>
      <c r="H207" s="258">
        <v>7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0.11</v>
      </c>
      <c r="R207" s="245">
        <f>Q207*H207</f>
        <v>0.77000000000000002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1733</v>
      </c>
    </row>
    <row r="208" s="2" customFormat="1" ht="21.0566" customHeight="1">
      <c r="A208" s="35"/>
      <c r="B208" s="36"/>
      <c r="C208" s="254" t="s">
        <v>689</v>
      </c>
      <c r="D208" s="254" t="s">
        <v>457</v>
      </c>
      <c r="E208" s="255" t="s">
        <v>541</v>
      </c>
      <c r="F208" s="256" t="s">
        <v>542</v>
      </c>
      <c r="G208" s="257" t="s">
        <v>502</v>
      </c>
      <c r="H208" s="258">
        <v>6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443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1734</v>
      </c>
    </row>
    <row r="209" s="2" customFormat="1" ht="21.0566" customHeight="1">
      <c r="A209" s="35"/>
      <c r="B209" s="36"/>
      <c r="C209" s="254" t="s">
        <v>693</v>
      </c>
      <c r="D209" s="254" t="s">
        <v>457</v>
      </c>
      <c r="E209" s="255" t="s">
        <v>1735</v>
      </c>
      <c r="F209" s="256" t="s">
        <v>1736</v>
      </c>
      <c r="G209" s="257" t="s">
        <v>502</v>
      </c>
      <c r="H209" s="258">
        <v>1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1737</v>
      </c>
    </row>
    <row r="210" s="2" customFormat="1" ht="23.4566" customHeight="1">
      <c r="A210" s="35"/>
      <c r="B210" s="36"/>
      <c r="C210" s="235" t="s">
        <v>697</v>
      </c>
      <c r="D210" s="235" t="s">
        <v>382</v>
      </c>
      <c r="E210" s="236" t="s">
        <v>545</v>
      </c>
      <c r="F210" s="237" t="s">
        <v>546</v>
      </c>
      <c r="G210" s="238" t="s">
        <v>502</v>
      </c>
      <c r="H210" s="239">
        <v>2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0.41064</v>
      </c>
      <c r="R210" s="245">
        <f>Q210*H210</f>
        <v>0.82128000000000001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547</v>
      </c>
    </row>
    <row r="211" s="12" customFormat="1" ht="22.8" customHeight="1">
      <c r="A211" s="12"/>
      <c r="B211" s="219"/>
      <c r="C211" s="220"/>
      <c r="D211" s="221" t="s">
        <v>75</v>
      </c>
      <c r="E211" s="233" t="s">
        <v>447</v>
      </c>
      <c r="F211" s="233" t="s">
        <v>560</v>
      </c>
      <c r="G211" s="220"/>
      <c r="H211" s="220"/>
      <c r="I211" s="223"/>
      <c r="J211" s="234">
        <f>BK211</f>
        <v>0</v>
      </c>
      <c r="K211" s="220"/>
      <c r="L211" s="225"/>
      <c r="M211" s="226"/>
      <c r="N211" s="227"/>
      <c r="O211" s="227"/>
      <c r="P211" s="228">
        <f>SUM(P212:P299)</f>
        <v>0</v>
      </c>
      <c r="Q211" s="227"/>
      <c r="R211" s="228">
        <f>SUM(R212:R299)</f>
        <v>1236.549798</v>
      </c>
      <c r="S211" s="227"/>
      <c r="T211" s="229">
        <f>SUM(T212:T299)</f>
        <v>858.70492999999999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84</v>
      </c>
      <c r="AT211" s="231" t="s">
        <v>75</v>
      </c>
      <c r="AU211" s="231" t="s">
        <v>84</v>
      </c>
      <c r="AY211" s="230" t="s">
        <v>379</v>
      </c>
      <c r="BK211" s="232">
        <f>SUM(BK212:BK299)</f>
        <v>0</v>
      </c>
    </row>
    <row r="212" s="2" customFormat="1" ht="23.4566" customHeight="1">
      <c r="A212" s="35"/>
      <c r="B212" s="36"/>
      <c r="C212" s="235" t="s">
        <v>701</v>
      </c>
      <c r="D212" s="235" t="s">
        <v>382</v>
      </c>
      <c r="E212" s="236" t="s">
        <v>1738</v>
      </c>
      <c r="F212" s="237" t="s">
        <v>1739</v>
      </c>
      <c r="G212" s="238" t="s">
        <v>426</v>
      </c>
      <c r="H212" s="239">
        <v>185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0.11254</v>
      </c>
      <c r="R212" s="245">
        <f>Q212*H212</f>
        <v>20.819900000000001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1740</v>
      </c>
    </row>
    <row r="213" s="2" customFormat="1" ht="23.4566" customHeight="1">
      <c r="A213" s="35"/>
      <c r="B213" s="36"/>
      <c r="C213" s="254" t="s">
        <v>705</v>
      </c>
      <c r="D213" s="254" t="s">
        <v>457</v>
      </c>
      <c r="E213" s="255" t="s">
        <v>1703</v>
      </c>
      <c r="F213" s="256" t="s">
        <v>1704</v>
      </c>
      <c r="G213" s="257" t="s">
        <v>426</v>
      </c>
      <c r="H213" s="258">
        <v>185</v>
      </c>
      <c r="I213" s="259"/>
      <c r="J213" s="260">
        <f>ROUND(I213*H213,2)</f>
        <v>0</v>
      </c>
      <c r="K213" s="261"/>
      <c r="L213" s="262"/>
      <c r="M213" s="263" t="s">
        <v>1</v>
      </c>
      <c r="N213" s="264" t="s">
        <v>42</v>
      </c>
      <c r="O213" s="94"/>
      <c r="P213" s="245">
        <f>O213*H213</f>
        <v>0</v>
      </c>
      <c r="Q213" s="245">
        <v>0.017000000000000001</v>
      </c>
      <c r="R213" s="245">
        <f>Q213*H213</f>
        <v>3.145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443</v>
      </c>
      <c r="AT213" s="247" t="s">
        <v>457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1741</v>
      </c>
    </row>
    <row r="214" s="2" customFormat="1" ht="23.4566" customHeight="1">
      <c r="A214" s="35"/>
      <c r="B214" s="36"/>
      <c r="C214" s="254" t="s">
        <v>709</v>
      </c>
      <c r="D214" s="254" t="s">
        <v>457</v>
      </c>
      <c r="E214" s="255" t="s">
        <v>1742</v>
      </c>
      <c r="F214" s="256" t="s">
        <v>1743</v>
      </c>
      <c r="G214" s="257" t="s">
        <v>502</v>
      </c>
      <c r="H214" s="258">
        <v>43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0.00029999999999999997</v>
      </c>
      <c r="R214" s="245">
        <f>Q214*H214</f>
        <v>0.012899999999999998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443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1744</v>
      </c>
    </row>
    <row r="215" s="2" customFormat="1" ht="36.72453" customHeight="1">
      <c r="A215" s="35"/>
      <c r="B215" s="36"/>
      <c r="C215" s="235" t="s">
        <v>713</v>
      </c>
      <c r="D215" s="235" t="s">
        <v>382</v>
      </c>
      <c r="E215" s="236" t="s">
        <v>854</v>
      </c>
      <c r="F215" s="237" t="s">
        <v>855</v>
      </c>
      <c r="G215" s="238" t="s">
        <v>426</v>
      </c>
      <c r="H215" s="239">
        <v>1306.9000000000001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</v>
      </c>
      <c r="R215" s="245">
        <f>Q215*H215</f>
        <v>0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856</v>
      </c>
    </row>
    <row r="216" s="2" customFormat="1" ht="16.30189" customHeight="1">
      <c r="A216" s="35"/>
      <c r="B216" s="36"/>
      <c r="C216" s="254" t="s">
        <v>717</v>
      </c>
      <c r="D216" s="254" t="s">
        <v>457</v>
      </c>
      <c r="E216" s="255" t="s">
        <v>857</v>
      </c>
      <c r="F216" s="256" t="s">
        <v>858</v>
      </c>
      <c r="G216" s="257" t="s">
        <v>426</v>
      </c>
      <c r="H216" s="258">
        <v>1306</v>
      </c>
      <c r="I216" s="259"/>
      <c r="J216" s="260">
        <f>ROUND(I216*H216,2)</f>
        <v>0</v>
      </c>
      <c r="K216" s="261"/>
      <c r="L216" s="262"/>
      <c r="M216" s="263" t="s">
        <v>1</v>
      </c>
      <c r="N216" s="264" t="s">
        <v>42</v>
      </c>
      <c r="O216" s="94"/>
      <c r="P216" s="245">
        <f>O216*H216</f>
        <v>0</v>
      </c>
      <c r="Q216" s="245">
        <v>0.02504</v>
      </c>
      <c r="R216" s="245">
        <f>Q216*H216</f>
        <v>32.702239999999996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443</v>
      </c>
      <c r="AT216" s="247" t="s">
        <v>457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859</v>
      </c>
    </row>
    <row r="217" s="2" customFormat="1" ht="23.4566" customHeight="1">
      <c r="A217" s="35"/>
      <c r="B217" s="36"/>
      <c r="C217" s="235" t="s">
        <v>723</v>
      </c>
      <c r="D217" s="235" t="s">
        <v>382</v>
      </c>
      <c r="E217" s="236" t="s">
        <v>1745</v>
      </c>
      <c r="F217" s="237" t="s">
        <v>1746</v>
      </c>
      <c r="G217" s="238" t="s">
        <v>426</v>
      </c>
      <c r="H217" s="239">
        <v>102.8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0.070499999999999993</v>
      </c>
      <c r="R217" s="245">
        <f>Q217*H217</f>
        <v>7.247399999999999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1747</v>
      </c>
    </row>
    <row r="218" s="2" customFormat="1" ht="23.4566" customHeight="1">
      <c r="A218" s="35"/>
      <c r="B218" s="36"/>
      <c r="C218" s="235" t="s">
        <v>869</v>
      </c>
      <c r="D218" s="235" t="s">
        <v>382</v>
      </c>
      <c r="E218" s="236" t="s">
        <v>860</v>
      </c>
      <c r="F218" s="237" t="s">
        <v>861</v>
      </c>
      <c r="G218" s="238" t="s">
        <v>502</v>
      </c>
      <c r="H218" s="239">
        <v>210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0.15756000000000001</v>
      </c>
      <c r="R218" s="245">
        <f>Q218*H218</f>
        <v>33.087600000000002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862</v>
      </c>
    </row>
    <row r="219" s="2" customFormat="1" ht="21.0566" customHeight="1">
      <c r="A219" s="35"/>
      <c r="B219" s="36"/>
      <c r="C219" s="254" t="s">
        <v>873</v>
      </c>
      <c r="D219" s="254" t="s">
        <v>457</v>
      </c>
      <c r="E219" s="255" t="s">
        <v>863</v>
      </c>
      <c r="F219" s="256" t="s">
        <v>864</v>
      </c>
      <c r="G219" s="257" t="s">
        <v>502</v>
      </c>
      <c r="H219" s="258">
        <v>210</v>
      </c>
      <c r="I219" s="259"/>
      <c r="J219" s="260">
        <f>ROUND(I219*H219,2)</f>
        <v>0</v>
      </c>
      <c r="K219" s="261"/>
      <c r="L219" s="262"/>
      <c r="M219" s="263" t="s">
        <v>1</v>
      </c>
      <c r="N219" s="264" t="s">
        <v>42</v>
      </c>
      <c r="O219" s="94"/>
      <c r="P219" s="245">
        <f>O219*H219</f>
        <v>0</v>
      </c>
      <c r="Q219" s="245">
        <v>0.0015</v>
      </c>
      <c r="R219" s="245">
        <f>Q219*H219</f>
        <v>0.315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443</v>
      </c>
      <c r="AT219" s="247" t="s">
        <v>457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865</v>
      </c>
    </row>
    <row r="220" s="2" customFormat="1" ht="23.4566" customHeight="1">
      <c r="A220" s="35"/>
      <c r="B220" s="36"/>
      <c r="C220" s="235" t="s">
        <v>877</v>
      </c>
      <c r="D220" s="235" t="s">
        <v>382</v>
      </c>
      <c r="E220" s="236" t="s">
        <v>866</v>
      </c>
      <c r="F220" s="237" t="s">
        <v>867</v>
      </c>
      <c r="G220" s="238" t="s">
        <v>502</v>
      </c>
      <c r="H220" s="239">
        <v>46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0.00025000000000000001</v>
      </c>
      <c r="R220" s="245">
        <f>Q220*H220</f>
        <v>0.0115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868</v>
      </c>
    </row>
    <row r="221" s="2" customFormat="1" ht="31.92453" customHeight="1">
      <c r="A221" s="35"/>
      <c r="B221" s="36"/>
      <c r="C221" s="254" t="s">
        <v>881</v>
      </c>
      <c r="D221" s="254" t="s">
        <v>457</v>
      </c>
      <c r="E221" s="255" t="s">
        <v>870</v>
      </c>
      <c r="F221" s="256" t="s">
        <v>871</v>
      </c>
      <c r="G221" s="257" t="s">
        <v>502</v>
      </c>
      <c r="H221" s="258">
        <v>46</v>
      </c>
      <c r="I221" s="259"/>
      <c r="J221" s="260">
        <f>ROUND(I221*H221,2)</f>
        <v>0</v>
      </c>
      <c r="K221" s="261"/>
      <c r="L221" s="262"/>
      <c r="M221" s="263" t="s">
        <v>1</v>
      </c>
      <c r="N221" s="264" t="s">
        <v>42</v>
      </c>
      <c r="O221" s="94"/>
      <c r="P221" s="245">
        <f>O221*H221</f>
        <v>0</v>
      </c>
      <c r="Q221" s="245">
        <v>0.00084999999999999995</v>
      </c>
      <c r="R221" s="245">
        <f>Q221*H221</f>
        <v>0.039099999999999996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443</v>
      </c>
      <c r="AT221" s="247" t="s">
        <v>457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872</v>
      </c>
    </row>
    <row r="222" s="2" customFormat="1" ht="16.30189" customHeight="1">
      <c r="A222" s="35"/>
      <c r="B222" s="36"/>
      <c r="C222" s="235" t="s">
        <v>885</v>
      </c>
      <c r="D222" s="235" t="s">
        <v>382</v>
      </c>
      <c r="E222" s="236" t="s">
        <v>874</v>
      </c>
      <c r="F222" s="237" t="s">
        <v>875</v>
      </c>
      <c r="G222" s="238" t="s">
        <v>502</v>
      </c>
      <c r="H222" s="239">
        <v>768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0.00010000000000000001</v>
      </c>
      <c r="R222" s="245">
        <f>Q222*H222</f>
        <v>0.076800000000000007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876</v>
      </c>
    </row>
    <row r="223" s="2" customFormat="1" ht="23.4566" customHeight="1">
      <c r="A223" s="35"/>
      <c r="B223" s="36"/>
      <c r="C223" s="254" t="s">
        <v>886</v>
      </c>
      <c r="D223" s="254" t="s">
        <v>457</v>
      </c>
      <c r="E223" s="255" t="s">
        <v>878</v>
      </c>
      <c r="F223" s="256" t="s">
        <v>879</v>
      </c>
      <c r="G223" s="257" t="s">
        <v>502</v>
      </c>
      <c r="H223" s="258">
        <v>512</v>
      </c>
      <c r="I223" s="259"/>
      <c r="J223" s="260">
        <f>ROUND(I223*H223,2)</f>
        <v>0</v>
      </c>
      <c r="K223" s="261"/>
      <c r="L223" s="262"/>
      <c r="M223" s="263" t="s">
        <v>1</v>
      </c>
      <c r="N223" s="264" t="s">
        <v>42</v>
      </c>
      <c r="O223" s="94"/>
      <c r="P223" s="245">
        <f>O223*H223</f>
        <v>0</v>
      </c>
      <c r="Q223" s="245">
        <v>0.00010000000000000001</v>
      </c>
      <c r="R223" s="245">
        <f>Q223*H223</f>
        <v>0.051200000000000002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443</v>
      </c>
      <c r="AT223" s="247" t="s">
        <v>457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880</v>
      </c>
    </row>
    <row r="224" s="2" customFormat="1" ht="23.4566" customHeight="1">
      <c r="A224" s="35"/>
      <c r="B224" s="36"/>
      <c r="C224" s="254" t="s">
        <v>888</v>
      </c>
      <c r="D224" s="254" t="s">
        <v>457</v>
      </c>
      <c r="E224" s="255" t="s">
        <v>882</v>
      </c>
      <c r="F224" s="256" t="s">
        <v>883</v>
      </c>
      <c r="G224" s="257" t="s">
        <v>502</v>
      </c>
      <c r="H224" s="258">
        <v>256</v>
      </c>
      <c r="I224" s="259"/>
      <c r="J224" s="260">
        <f>ROUND(I224*H224,2)</f>
        <v>0</v>
      </c>
      <c r="K224" s="261"/>
      <c r="L224" s="262"/>
      <c r="M224" s="263" t="s">
        <v>1</v>
      </c>
      <c r="N224" s="264" t="s">
        <v>42</v>
      </c>
      <c r="O224" s="94"/>
      <c r="P224" s="245">
        <f>O224*H224</f>
        <v>0</v>
      </c>
      <c r="Q224" s="245">
        <v>5.0000000000000002E-05</v>
      </c>
      <c r="R224" s="245">
        <f>Q224*H224</f>
        <v>0.012800000000000001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443</v>
      </c>
      <c r="AT224" s="247" t="s">
        <v>457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884</v>
      </c>
    </row>
    <row r="225" s="2" customFormat="1" ht="23.4566" customHeight="1">
      <c r="A225" s="35"/>
      <c r="B225" s="36"/>
      <c r="C225" s="235" t="s">
        <v>890</v>
      </c>
      <c r="D225" s="235" t="s">
        <v>382</v>
      </c>
      <c r="E225" s="236" t="s">
        <v>562</v>
      </c>
      <c r="F225" s="237" t="s">
        <v>563</v>
      </c>
      <c r="G225" s="238" t="s">
        <v>502</v>
      </c>
      <c r="H225" s="239">
        <v>1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0.22133</v>
      </c>
      <c r="R225" s="245">
        <f>Q225*H225</f>
        <v>0.22133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564</v>
      </c>
    </row>
    <row r="226" s="2" customFormat="1" ht="23.4566" customHeight="1">
      <c r="A226" s="35"/>
      <c r="B226" s="36"/>
      <c r="C226" s="235" t="s">
        <v>894</v>
      </c>
      <c r="D226" s="235" t="s">
        <v>382</v>
      </c>
      <c r="E226" s="236" t="s">
        <v>566</v>
      </c>
      <c r="F226" s="237" t="s">
        <v>567</v>
      </c>
      <c r="G226" s="238" t="s">
        <v>502</v>
      </c>
      <c r="H226" s="239">
        <v>25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0.22133</v>
      </c>
      <c r="R226" s="245">
        <f>Q226*H226</f>
        <v>5.5332499999999998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887</v>
      </c>
    </row>
    <row r="227" s="2" customFormat="1" ht="31.92453" customHeight="1">
      <c r="A227" s="35"/>
      <c r="B227" s="36"/>
      <c r="C227" s="235" t="s">
        <v>896</v>
      </c>
      <c r="D227" s="235" t="s">
        <v>382</v>
      </c>
      <c r="E227" s="236" t="s">
        <v>570</v>
      </c>
      <c r="F227" s="237" t="s">
        <v>571</v>
      </c>
      <c r="G227" s="238" t="s">
        <v>502</v>
      </c>
      <c r="H227" s="239">
        <v>10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3.0000000000000001E-05</v>
      </c>
      <c r="R227" s="245">
        <f>Q227*H227</f>
        <v>0.00030000000000000003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889</v>
      </c>
    </row>
    <row r="228" s="2" customFormat="1" ht="23.4566" customHeight="1">
      <c r="A228" s="35"/>
      <c r="B228" s="36"/>
      <c r="C228" s="254" t="s">
        <v>900</v>
      </c>
      <c r="D228" s="254" t="s">
        <v>457</v>
      </c>
      <c r="E228" s="255" t="s">
        <v>1748</v>
      </c>
      <c r="F228" s="256" t="s">
        <v>1749</v>
      </c>
      <c r="G228" s="257" t="s">
        <v>502</v>
      </c>
      <c r="H228" s="258">
        <v>2</v>
      </c>
      <c r="I228" s="259"/>
      <c r="J228" s="260">
        <f>ROUND(I228*H228,2)</f>
        <v>0</v>
      </c>
      <c r="K228" s="261"/>
      <c r="L228" s="262"/>
      <c r="M228" s="263" t="s">
        <v>1</v>
      </c>
      <c r="N228" s="264" t="s">
        <v>42</v>
      </c>
      <c r="O228" s="94"/>
      <c r="P228" s="245">
        <f>O228*H228</f>
        <v>0</v>
      </c>
      <c r="Q228" s="245">
        <v>0.0011999999999999999</v>
      </c>
      <c r="R228" s="245">
        <f>Q228*H228</f>
        <v>0.0023999999999999998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443</v>
      </c>
      <c r="AT228" s="247" t="s">
        <v>457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1750</v>
      </c>
    </row>
    <row r="229" s="2" customFormat="1" ht="23.4566" customHeight="1">
      <c r="A229" s="35"/>
      <c r="B229" s="36"/>
      <c r="C229" s="254" t="s">
        <v>904</v>
      </c>
      <c r="D229" s="254" t="s">
        <v>457</v>
      </c>
      <c r="E229" s="255" t="s">
        <v>1751</v>
      </c>
      <c r="F229" s="256" t="s">
        <v>1752</v>
      </c>
      <c r="G229" s="257" t="s">
        <v>502</v>
      </c>
      <c r="H229" s="258">
        <v>2</v>
      </c>
      <c r="I229" s="259"/>
      <c r="J229" s="260">
        <f>ROUND(I229*H229,2)</f>
        <v>0</v>
      </c>
      <c r="K229" s="261"/>
      <c r="L229" s="262"/>
      <c r="M229" s="263" t="s">
        <v>1</v>
      </c>
      <c r="N229" s="264" t="s">
        <v>42</v>
      </c>
      <c r="O229" s="94"/>
      <c r="P229" s="245">
        <f>O229*H229</f>
        <v>0</v>
      </c>
      <c r="Q229" s="245">
        <v>0.0011999999999999999</v>
      </c>
      <c r="R229" s="245">
        <f>Q229*H229</f>
        <v>0.0023999999999999998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443</v>
      </c>
      <c r="AT229" s="247" t="s">
        <v>457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895</v>
      </c>
    </row>
    <row r="230" s="2" customFormat="1" ht="31.92453" customHeight="1">
      <c r="A230" s="35"/>
      <c r="B230" s="36"/>
      <c r="C230" s="254" t="s">
        <v>908</v>
      </c>
      <c r="D230" s="254" t="s">
        <v>457</v>
      </c>
      <c r="E230" s="255" t="s">
        <v>897</v>
      </c>
      <c r="F230" s="256" t="s">
        <v>898</v>
      </c>
      <c r="G230" s="257" t="s">
        <v>502</v>
      </c>
      <c r="H230" s="258">
        <v>3</v>
      </c>
      <c r="I230" s="259"/>
      <c r="J230" s="260">
        <f>ROUND(I230*H230,2)</f>
        <v>0</v>
      </c>
      <c r="K230" s="261"/>
      <c r="L230" s="262"/>
      <c r="M230" s="263" t="s">
        <v>1</v>
      </c>
      <c r="N230" s="264" t="s">
        <v>42</v>
      </c>
      <c r="O230" s="94"/>
      <c r="P230" s="245">
        <f>O230*H230</f>
        <v>0</v>
      </c>
      <c r="Q230" s="245">
        <v>0.0011999999999999999</v>
      </c>
      <c r="R230" s="245">
        <f>Q230*H230</f>
        <v>0.0035999999999999999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443</v>
      </c>
      <c r="AT230" s="247" t="s">
        <v>457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899</v>
      </c>
    </row>
    <row r="231" s="2" customFormat="1" ht="31.92453" customHeight="1">
      <c r="A231" s="35"/>
      <c r="B231" s="36"/>
      <c r="C231" s="254" t="s">
        <v>912</v>
      </c>
      <c r="D231" s="254" t="s">
        <v>457</v>
      </c>
      <c r="E231" s="255" t="s">
        <v>1753</v>
      </c>
      <c r="F231" s="256" t="s">
        <v>1754</v>
      </c>
      <c r="G231" s="257" t="s">
        <v>502</v>
      </c>
      <c r="H231" s="258">
        <v>1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42</v>
      </c>
      <c r="O231" s="94"/>
      <c r="P231" s="245">
        <f>O231*H231</f>
        <v>0</v>
      </c>
      <c r="Q231" s="245">
        <v>0.0022000000000000001</v>
      </c>
      <c r="R231" s="245">
        <f>Q231*H231</f>
        <v>0.0022000000000000001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443</v>
      </c>
      <c r="AT231" s="247" t="s">
        <v>457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1755</v>
      </c>
    </row>
    <row r="232" s="2" customFormat="1" ht="31.92453" customHeight="1">
      <c r="A232" s="35"/>
      <c r="B232" s="36"/>
      <c r="C232" s="254" t="s">
        <v>914</v>
      </c>
      <c r="D232" s="254" t="s">
        <v>457</v>
      </c>
      <c r="E232" s="255" t="s">
        <v>590</v>
      </c>
      <c r="F232" s="256" t="s">
        <v>591</v>
      </c>
      <c r="G232" s="257" t="s">
        <v>502</v>
      </c>
      <c r="H232" s="258">
        <v>6</v>
      </c>
      <c r="I232" s="259"/>
      <c r="J232" s="260">
        <f>ROUND(I232*H232,2)</f>
        <v>0</v>
      </c>
      <c r="K232" s="261"/>
      <c r="L232" s="262"/>
      <c r="M232" s="263" t="s">
        <v>1</v>
      </c>
      <c r="N232" s="264" t="s">
        <v>42</v>
      </c>
      <c r="O232" s="94"/>
      <c r="P232" s="245">
        <f>O232*H232</f>
        <v>0</v>
      </c>
      <c r="Q232" s="245">
        <v>0.0025999999999999999</v>
      </c>
      <c r="R232" s="245">
        <f>Q232*H232</f>
        <v>0.015599999999999999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443</v>
      </c>
      <c r="AT232" s="247" t="s">
        <v>457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919</v>
      </c>
    </row>
    <row r="233" s="2" customFormat="1" ht="31.92453" customHeight="1">
      <c r="A233" s="35"/>
      <c r="B233" s="36"/>
      <c r="C233" s="254" t="s">
        <v>918</v>
      </c>
      <c r="D233" s="254" t="s">
        <v>457</v>
      </c>
      <c r="E233" s="255" t="s">
        <v>594</v>
      </c>
      <c r="F233" s="256" t="s">
        <v>595</v>
      </c>
      <c r="G233" s="257" t="s">
        <v>502</v>
      </c>
      <c r="H233" s="258">
        <v>3</v>
      </c>
      <c r="I233" s="259"/>
      <c r="J233" s="260">
        <f>ROUND(I233*H233,2)</f>
        <v>0</v>
      </c>
      <c r="K233" s="261"/>
      <c r="L233" s="262"/>
      <c r="M233" s="263" t="s">
        <v>1</v>
      </c>
      <c r="N233" s="264" t="s">
        <v>42</v>
      </c>
      <c r="O233" s="94"/>
      <c r="P233" s="245">
        <f>O233*H233</f>
        <v>0</v>
      </c>
      <c r="Q233" s="245">
        <v>0.0025999999999999999</v>
      </c>
      <c r="R233" s="245">
        <f>Q233*H233</f>
        <v>0.0077999999999999996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443</v>
      </c>
      <c r="AT233" s="247" t="s">
        <v>457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921</v>
      </c>
    </row>
    <row r="234" s="2" customFormat="1" ht="31.92453" customHeight="1">
      <c r="A234" s="35"/>
      <c r="B234" s="36"/>
      <c r="C234" s="254" t="s">
        <v>920</v>
      </c>
      <c r="D234" s="254" t="s">
        <v>457</v>
      </c>
      <c r="E234" s="255" t="s">
        <v>598</v>
      </c>
      <c r="F234" s="256" t="s">
        <v>599</v>
      </c>
      <c r="G234" s="257" t="s">
        <v>502</v>
      </c>
      <c r="H234" s="258">
        <v>4</v>
      </c>
      <c r="I234" s="259"/>
      <c r="J234" s="260">
        <f>ROUND(I234*H234,2)</f>
        <v>0</v>
      </c>
      <c r="K234" s="261"/>
      <c r="L234" s="262"/>
      <c r="M234" s="263" t="s">
        <v>1</v>
      </c>
      <c r="N234" s="264" t="s">
        <v>42</v>
      </c>
      <c r="O234" s="94"/>
      <c r="P234" s="245">
        <f>O234*H234</f>
        <v>0</v>
      </c>
      <c r="Q234" s="245">
        <v>0.0025999999999999999</v>
      </c>
      <c r="R234" s="245">
        <f>Q234*H234</f>
        <v>0.0104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443</v>
      </c>
      <c r="AT234" s="247" t="s">
        <v>457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923</v>
      </c>
    </row>
    <row r="235" s="2" customFormat="1" ht="42.79245" customHeight="1">
      <c r="A235" s="35"/>
      <c r="B235" s="36"/>
      <c r="C235" s="254" t="s">
        <v>922</v>
      </c>
      <c r="D235" s="254" t="s">
        <v>457</v>
      </c>
      <c r="E235" s="255" t="s">
        <v>606</v>
      </c>
      <c r="F235" s="256" t="s">
        <v>607</v>
      </c>
      <c r="G235" s="257" t="s">
        <v>502</v>
      </c>
      <c r="H235" s="258">
        <v>2</v>
      </c>
      <c r="I235" s="259"/>
      <c r="J235" s="260">
        <f>ROUND(I235*H235,2)</f>
        <v>0</v>
      </c>
      <c r="K235" s="261"/>
      <c r="L235" s="262"/>
      <c r="M235" s="263" t="s">
        <v>1</v>
      </c>
      <c r="N235" s="264" t="s">
        <v>42</v>
      </c>
      <c r="O235" s="94"/>
      <c r="P235" s="245">
        <f>O235*H235</f>
        <v>0</v>
      </c>
      <c r="Q235" s="245">
        <v>0.0224</v>
      </c>
      <c r="R235" s="245">
        <f>Q235*H235</f>
        <v>0.0448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443</v>
      </c>
      <c r="AT235" s="247" t="s">
        <v>457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933</v>
      </c>
    </row>
    <row r="236" s="2" customFormat="1" ht="53.66038" customHeight="1">
      <c r="A236" s="35"/>
      <c r="B236" s="36"/>
      <c r="C236" s="254" t="s">
        <v>924</v>
      </c>
      <c r="D236" s="254" t="s">
        <v>457</v>
      </c>
      <c r="E236" s="255" t="s">
        <v>935</v>
      </c>
      <c r="F236" s="256" t="s">
        <v>936</v>
      </c>
      <c r="G236" s="257" t="s">
        <v>502</v>
      </c>
      <c r="H236" s="258">
        <v>1</v>
      </c>
      <c r="I236" s="259"/>
      <c r="J236" s="260">
        <f>ROUND(I236*H236,2)</f>
        <v>0</v>
      </c>
      <c r="K236" s="261"/>
      <c r="L236" s="262"/>
      <c r="M236" s="263" t="s">
        <v>1</v>
      </c>
      <c r="N236" s="264" t="s">
        <v>42</v>
      </c>
      <c r="O236" s="94"/>
      <c r="P236" s="245">
        <f>O236*H236</f>
        <v>0</v>
      </c>
      <c r="Q236" s="245">
        <v>0.0224</v>
      </c>
      <c r="R236" s="245">
        <f>Q236*H236</f>
        <v>0.0224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443</v>
      </c>
      <c r="AT236" s="247" t="s">
        <v>457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937</v>
      </c>
    </row>
    <row r="237" s="2" customFormat="1" ht="42.79245" customHeight="1">
      <c r="A237" s="35"/>
      <c r="B237" s="36"/>
      <c r="C237" s="254" t="s">
        <v>928</v>
      </c>
      <c r="D237" s="254" t="s">
        <v>457</v>
      </c>
      <c r="E237" s="255" t="s">
        <v>938</v>
      </c>
      <c r="F237" s="256" t="s">
        <v>939</v>
      </c>
      <c r="G237" s="257" t="s">
        <v>502</v>
      </c>
      <c r="H237" s="258">
        <v>3</v>
      </c>
      <c r="I237" s="259"/>
      <c r="J237" s="260">
        <f>ROUND(I237*H237,2)</f>
        <v>0</v>
      </c>
      <c r="K237" s="261"/>
      <c r="L237" s="262"/>
      <c r="M237" s="263" t="s">
        <v>1</v>
      </c>
      <c r="N237" s="264" t="s">
        <v>42</v>
      </c>
      <c r="O237" s="94"/>
      <c r="P237" s="245">
        <f>O237*H237</f>
        <v>0</v>
      </c>
      <c r="Q237" s="245">
        <v>0.0061000000000000004</v>
      </c>
      <c r="R237" s="245">
        <f>Q237*H237</f>
        <v>0.0183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443</v>
      </c>
      <c r="AT237" s="247" t="s">
        <v>457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940</v>
      </c>
    </row>
    <row r="238" s="2" customFormat="1" ht="36.72453" customHeight="1">
      <c r="A238" s="35"/>
      <c r="B238" s="36"/>
      <c r="C238" s="254" t="s">
        <v>932</v>
      </c>
      <c r="D238" s="254" t="s">
        <v>457</v>
      </c>
      <c r="E238" s="255" t="s">
        <v>942</v>
      </c>
      <c r="F238" s="256" t="s">
        <v>943</v>
      </c>
      <c r="G238" s="257" t="s">
        <v>502</v>
      </c>
      <c r="H238" s="258">
        <v>1</v>
      </c>
      <c r="I238" s="259"/>
      <c r="J238" s="260">
        <f>ROUND(I238*H238,2)</f>
        <v>0</v>
      </c>
      <c r="K238" s="261"/>
      <c r="L238" s="262"/>
      <c r="M238" s="263" t="s">
        <v>1</v>
      </c>
      <c r="N238" s="264" t="s">
        <v>42</v>
      </c>
      <c r="O238" s="94"/>
      <c r="P238" s="245">
        <f>O238*H238</f>
        <v>0</v>
      </c>
      <c r="Q238" s="245">
        <v>0.015299999999999999</v>
      </c>
      <c r="R238" s="245">
        <f>Q238*H238</f>
        <v>0.015299999999999999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443</v>
      </c>
      <c r="AT238" s="247" t="s">
        <v>457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944</v>
      </c>
    </row>
    <row r="239" s="2" customFormat="1" ht="42.79245" customHeight="1">
      <c r="A239" s="35"/>
      <c r="B239" s="36"/>
      <c r="C239" s="254" t="s">
        <v>934</v>
      </c>
      <c r="D239" s="254" t="s">
        <v>457</v>
      </c>
      <c r="E239" s="255" t="s">
        <v>946</v>
      </c>
      <c r="F239" s="256" t="s">
        <v>947</v>
      </c>
      <c r="G239" s="257" t="s">
        <v>502</v>
      </c>
      <c r="H239" s="258">
        <v>1</v>
      </c>
      <c r="I239" s="259"/>
      <c r="J239" s="260">
        <f>ROUND(I239*H239,2)</f>
        <v>0</v>
      </c>
      <c r="K239" s="261"/>
      <c r="L239" s="262"/>
      <c r="M239" s="263" t="s">
        <v>1</v>
      </c>
      <c r="N239" s="264" t="s">
        <v>42</v>
      </c>
      <c r="O239" s="94"/>
      <c r="P239" s="245">
        <f>O239*H239</f>
        <v>0</v>
      </c>
      <c r="Q239" s="245">
        <v>0.015299999999999999</v>
      </c>
      <c r="R239" s="245">
        <f>Q239*H239</f>
        <v>0.015299999999999999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443</v>
      </c>
      <c r="AT239" s="247" t="s">
        <v>457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948</v>
      </c>
    </row>
    <row r="240" s="2" customFormat="1" ht="42.79245" customHeight="1">
      <c r="A240" s="35"/>
      <c r="B240" s="36"/>
      <c r="C240" s="254" t="s">
        <v>721</v>
      </c>
      <c r="D240" s="254" t="s">
        <v>457</v>
      </c>
      <c r="E240" s="255" t="s">
        <v>614</v>
      </c>
      <c r="F240" s="256" t="s">
        <v>615</v>
      </c>
      <c r="G240" s="257" t="s">
        <v>502</v>
      </c>
      <c r="H240" s="258">
        <v>2</v>
      </c>
      <c r="I240" s="259"/>
      <c r="J240" s="260">
        <f>ROUND(I240*H240,2)</f>
        <v>0</v>
      </c>
      <c r="K240" s="261"/>
      <c r="L240" s="262"/>
      <c r="M240" s="263" t="s">
        <v>1</v>
      </c>
      <c r="N240" s="264" t="s">
        <v>42</v>
      </c>
      <c r="O240" s="94"/>
      <c r="P240" s="245">
        <f>O240*H240</f>
        <v>0</v>
      </c>
      <c r="Q240" s="245">
        <v>0.017100000000000001</v>
      </c>
      <c r="R240" s="245">
        <f>Q240*H240</f>
        <v>0.034200000000000001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443</v>
      </c>
      <c r="AT240" s="247" t="s">
        <v>457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962</v>
      </c>
    </row>
    <row r="241" s="2" customFormat="1" ht="31.92453" customHeight="1">
      <c r="A241" s="35"/>
      <c r="B241" s="36"/>
      <c r="C241" s="254" t="s">
        <v>941</v>
      </c>
      <c r="D241" s="254" t="s">
        <v>457</v>
      </c>
      <c r="E241" s="255" t="s">
        <v>1756</v>
      </c>
      <c r="F241" s="256" t="s">
        <v>1757</v>
      </c>
      <c r="G241" s="257" t="s">
        <v>502</v>
      </c>
      <c r="H241" s="258">
        <v>4</v>
      </c>
      <c r="I241" s="259"/>
      <c r="J241" s="260">
        <f>ROUND(I241*H241,2)</f>
        <v>0</v>
      </c>
      <c r="K241" s="261"/>
      <c r="L241" s="262"/>
      <c r="M241" s="263" t="s">
        <v>1</v>
      </c>
      <c r="N241" s="264" t="s">
        <v>42</v>
      </c>
      <c r="O241" s="94"/>
      <c r="P241" s="245">
        <f>O241*H241</f>
        <v>0</v>
      </c>
      <c r="Q241" s="245">
        <v>0.0025999999999999999</v>
      </c>
      <c r="R241" s="245">
        <f>Q241*H241</f>
        <v>0.0104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443</v>
      </c>
      <c r="AT241" s="247" t="s">
        <v>457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1758</v>
      </c>
    </row>
    <row r="242" s="2" customFormat="1" ht="21.0566" customHeight="1">
      <c r="A242" s="35"/>
      <c r="B242" s="36"/>
      <c r="C242" s="254" t="s">
        <v>945</v>
      </c>
      <c r="D242" s="254" t="s">
        <v>457</v>
      </c>
      <c r="E242" s="255" t="s">
        <v>618</v>
      </c>
      <c r="F242" s="256" t="s">
        <v>619</v>
      </c>
      <c r="G242" s="257" t="s">
        <v>502</v>
      </c>
      <c r="H242" s="258">
        <v>22</v>
      </c>
      <c r="I242" s="259"/>
      <c r="J242" s="260">
        <f>ROUND(I242*H242,2)</f>
        <v>0</v>
      </c>
      <c r="K242" s="261"/>
      <c r="L242" s="262"/>
      <c r="M242" s="263" t="s">
        <v>1</v>
      </c>
      <c r="N242" s="264" t="s">
        <v>42</v>
      </c>
      <c r="O242" s="94"/>
      <c r="P242" s="245">
        <f>O242*H242</f>
        <v>0</v>
      </c>
      <c r="Q242" s="245">
        <v>0.0044000000000000003</v>
      </c>
      <c r="R242" s="245">
        <f>Q242*H242</f>
        <v>0.096800000000000011</v>
      </c>
      <c r="S242" s="245">
        <v>0</v>
      </c>
      <c r="T242" s="24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443</v>
      </c>
      <c r="AT242" s="247" t="s">
        <v>457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964</v>
      </c>
    </row>
    <row r="243" s="2" customFormat="1" ht="21.0566" customHeight="1">
      <c r="A243" s="35"/>
      <c r="B243" s="36"/>
      <c r="C243" s="254" t="s">
        <v>949</v>
      </c>
      <c r="D243" s="254" t="s">
        <v>457</v>
      </c>
      <c r="E243" s="255" t="s">
        <v>966</v>
      </c>
      <c r="F243" s="256" t="s">
        <v>967</v>
      </c>
      <c r="G243" s="257" t="s">
        <v>502</v>
      </c>
      <c r="H243" s="258">
        <v>3</v>
      </c>
      <c r="I243" s="259"/>
      <c r="J243" s="260">
        <f>ROUND(I243*H243,2)</f>
        <v>0</v>
      </c>
      <c r="K243" s="261"/>
      <c r="L243" s="262"/>
      <c r="M243" s="263" t="s">
        <v>1</v>
      </c>
      <c r="N243" s="264" t="s">
        <v>42</v>
      </c>
      <c r="O243" s="94"/>
      <c r="P243" s="245">
        <f>O243*H243</f>
        <v>0</v>
      </c>
      <c r="Q243" s="245">
        <v>0.0028</v>
      </c>
      <c r="R243" s="245">
        <f>Q243*H243</f>
        <v>0.0083999999999999995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443</v>
      </c>
      <c r="AT243" s="247" t="s">
        <v>457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968</v>
      </c>
    </row>
    <row r="244" s="2" customFormat="1" ht="16.30189" customHeight="1">
      <c r="A244" s="35"/>
      <c r="B244" s="36"/>
      <c r="C244" s="254" t="s">
        <v>953</v>
      </c>
      <c r="D244" s="254" t="s">
        <v>457</v>
      </c>
      <c r="E244" s="255" t="s">
        <v>622</v>
      </c>
      <c r="F244" s="256" t="s">
        <v>623</v>
      </c>
      <c r="G244" s="257" t="s">
        <v>502</v>
      </c>
      <c r="H244" s="258">
        <v>22</v>
      </c>
      <c r="I244" s="259"/>
      <c r="J244" s="260">
        <f>ROUND(I244*H244,2)</f>
        <v>0</v>
      </c>
      <c r="K244" s="261"/>
      <c r="L244" s="262"/>
      <c r="M244" s="263" t="s">
        <v>1</v>
      </c>
      <c r="N244" s="264" t="s">
        <v>42</v>
      </c>
      <c r="O244" s="94"/>
      <c r="P244" s="245">
        <f>O244*H244</f>
        <v>0</v>
      </c>
      <c r="Q244" s="245">
        <v>0</v>
      </c>
      <c r="R244" s="245">
        <f>Q244*H244</f>
        <v>0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443</v>
      </c>
      <c r="AT244" s="247" t="s">
        <v>457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970</v>
      </c>
    </row>
    <row r="245" s="2" customFormat="1" ht="16.30189" customHeight="1">
      <c r="A245" s="35"/>
      <c r="B245" s="36"/>
      <c r="C245" s="254" t="s">
        <v>957</v>
      </c>
      <c r="D245" s="254" t="s">
        <v>457</v>
      </c>
      <c r="E245" s="255" t="s">
        <v>626</v>
      </c>
      <c r="F245" s="256" t="s">
        <v>627</v>
      </c>
      <c r="G245" s="257" t="s">
        <v>502</v>
      </c>
      <c r="H245" s="258">
        <v>70</v>
      </c>
      <c r="I245" s="259"/>
      <c r="J245" s="260">
        <f>ROUND(I245*H245,2)</f>
        <v>0</v>
      </c>
      <c r="K245" s="261"/>
      <c r="L245" s="262"/>
      <c r="M245" s="263" t="s">
        <v>1</v>
      </c>
      <c r="N245" s="264" t="s">
        <v>42</v>
      </c>
      <c r="O245" s="94"/>
      <c r="P245" s="245">
        <f>O245*H245</f>
        <v>0</v>
      </c>
      <c r="Q245" s="245">
        <v>1.0000000000000001E-05</v>
      </c>
      <c r="R245" s="245">
        <f>Q245*H245</f>
        <v>0.0007000000000000001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443</v>
      </c>
      <c r="AT245" s="247" t="s">
        <v>457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972</v>
      </c>
    </row>
    <row r="246" s="2" customFormat="1" ht="23.4566" customHeight="1">
      <c r="A246" s="35"/>
      <c r="B246" s="36"/>
      <c r="C246" s="235" t="s">
        <v>961</v>
      </c>
      <c r="D246" s="235" t="s">
        <v>382</v>
      </c>
      <c r="E246" s="236" t="s">
        <v>630</v>
      </c>
      <c r="F246" s="237" t="s">
        <v>631</v>
      </c>
      <c r="G246" s="238" t="s">
        <v>426</v>
      </c>
      <c r="H246" s="239">
        <v>18</v>
      </c>
      <c r="I246" s="240"/>
      <c r="J246" s="241">
        <f>ROUND(I246*H246,2)</f>
        <v>0</v>
      </c>
      <c r="K246" s="242"/>
      <c r="L246" s="41"/>
      <c r="M246" s="243" t="s">
        <v>1</v>
      </c>
      <c r="N246" s="244" t="s">
        <v>42</v>
      </c>
      <c r="O246" s="94"/>
      <c r="P246" s="245">
        <f>O246*H246</f>
        <v>0</v>
      </c>
      <c r="Q246" s="245">
        <v>0.0025500000000000002</v>
      </c>
      <c r="R246" s="245">
        <f>Q246*H246</f>
        <v>0.045900000000000003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396</v>
      </c>
      <c r="AT246" s="247" t="s">
        <v>382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632</v>
      </c>
    </row>
    <row r="247" s="2" customFormat="1" ht="31.92453" customHeight="1">
      <c r="A247" s="35"/>
      <c r="B247" s="36"/>
      <c r="C247" s="235" t="s">
        <v>963</v>
      </c>
      <c r="D247" s="235" t="s">
        <v>382</v>
      </c>
      <c r="E247" s="236" t="s">
        <v>975</v>
      </c>
      <c r="F247" s="237" t="s">
        <v>976</v>
      </c>
      <c r="G247" s="238" t="s">
        <v>426</v>
      </c>
      <c r="H247" s="239">
        <v>1151</v>
      </c>
      <c r="I247" s="240"/>
      <c r="J247" s="241">
        <f>ROUND(I247*H247,2)</f>
        <v>0</v>
      </c>
      <c r="K247" s="242"/>
      <c r="L247" s="41"/>
      <c r="M247" s="243" t="s">
        <v>1</v>
      </c>
      <c r="N247" s="244" t="s">
        <v>42</v>
      </c>
      <c r="O247" s="94"/>
      <c r="P247" s="245">
        <f>O247*H247</f>
        <v>0</v>
      </c>
      <c r="Q247" s="245">
        <v>0.00025000000000000001</v>
      </c>
      <c r="R247" s="245">
        <f>Q247*H247</f>
        <v>0.28775000000000001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396</v>
      </c>
      <c r="AT247" s="247" t="s">
        <v>382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977</v>
      </c>
    </row>
    <row r="248" s="2" customFormat="1" ht="36.72453" customHeight="1">
      <c r="A248" s="35"/>
      <c r="B248" s="36"/>
      <c r="C248" s="235" t="s">
        <v>965</v>
      </c>
      <c r="D248" s="235" t="s">
        <v>382</v>
      </c>
      <c r="E248" s="236" t="s">
        <v>634</v>
      </c>
      <c r="F248" s="237" t="s">
        <v>635</v>
      </c>
      <c r="G248" s="238" t="s">
        <v>426</v>
      </c>
      <c r="H248" s="239">
        <v>2512</v>
      </c>
      <c r="I248" s="240"/>
      <c r="J248" s="241">
        <f>ROUND(I248*H248,2)</f>
        <v>0</v>
      </c>
      <c r="K248" s="242"/>
      <c r="L248" s="41"/>
      <c r="M248" s="243" t="s">
        <v>1</v>
      </c>
      <c r="N248" s="244" t="s">
        <v>42</v>
      </c>
      <c r="O248" s="94"/>
      <c r="P248" s="245">
        <f>O248*H248</f>
        <v>0</v>
      </c>
      <c r="Q248" s="245">
        <v>9.0000000000000006E-05</v>
      </c>
      <c r="R248" s="245">
        <f>Q248*H248</f>
        <v>0.22608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396</v>
      </c>
      <c r="AT248" s="247" t="s">
        <v>382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636</v>
      </c>
    </row>
    <row r="249" s="2" customFormat="1" ht="31.92453" customHeight="1">
      <c r="A249" s="35"/>
      <c r="B249" s="36"/>
      <c r="C249" s="235" t="s">
        <v>969</v>
      </c>
      <c r="D249" s="235" t="s">
        <v>382</v>
      </c>
      <c r="E249" s="236" t="s">
        <v>638</v>
      </c>
      <c r="F249" s="237" t="s">
        <v>639</v>
      </c>
      <c r="G249" s="238" t="s">
        <v>426</v>
      </c>
      <c r="H249" s="239">
        <v>5088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0.00051000000000000004</v>
      </c>
      <c r="R249" s="245">
        <f>Q249*H249</f>
        <v>2.5948800000000003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640</v>
      </c>
    </row>
    <row r="250" s="2" customFormat="1" ht="36.72453" customHeight="1">
      <c r="A250" s="35"/>
      <c r="B250" s="36"/>
      <c r="C250" s="235" t="s">
        <v>971</v>
      </c>
      <c r="D250" s="235" t="s">
        <v>382</v>
      </c>
      <c r="E250" s="236" t="s">
        <v>642</v>
      </c>
      <c r="F250" s="237" t="s">
        <v>643</v>
      </c>
      <c r="G250" s="238" t="s">
        <v>426</v>
      </c>
      <c r="H250" s="239">
        <v>748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0.00017000000000000001</v>
      </c>
      <c r="R250" s="245">
        <f>Q250*H250</f>
        <v>0.12716</v>
      </c>
      <c r="S250" s="245">
        <v>0</v>
      </c>
      <c r="T250" s="24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644</v>
      </c>
    </row>
    <row r="251" s="2" customFormat="1" ht="31.92453" customHeight="1">
      <c r="A251" s="35"/>
      <c r="B251" s="36"/>
      <c r="C251" s="235" t="s">
        <v>973</v>
      </c>
      <c r="D251" s="235" t="s">
        <v>382</v>
      </c>
      <c r="E251" s="236" t="s">
        <v>646</v>
      </c>
      <c r="F251" s="237" t="s">
        <v>647</v>
      </c>
      <c r="G251" s="238" t="s">
        <v>419</v>
      </c>
      <c r="H251" s="239">
        <v>54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0.00089999999999999998</v>
      </c>
      <c r="R251" s="245">
        <f>Q251*H251</f>
        <v>0.048599999999999997</v>
      </c>
      <c r="S251" s="245">
        <v>0</v>
      </c>
      <c r="T251" s="24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648</v>
      </c>
    </row>
    <row r="252" s="2" customFormat="1" ht="23.4566" customHeight="1">
      <c r="A252" s="35"/>
      <c r="B252" s="36"/>
      <c r="C252" s="235" t="s">
        <v>974</v>
      </c>
      <c r="D252" s="235" t="s">
        <v>382</v>
      </c>
      <c r="E252" s="236" t="s">
        <v>650</v>
      </c>
      <c r="F252" s="237" t="s">
        <v>651</v>
      </c>
      <c r="G252" s="238" t="s">
        <v>426</v>
      </c>
      <c r="H252" s="239">
        <v>9499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0</v>
      </c>
      <c r="R252" s="245">
        <f>Q252*H252</f>
        <v>0</v>
      </c>
      <c r="S252" s="245">
        <v>0</v>
      </c>
      <c r="T252" s="24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652</v>
      </c>
    </row>
    <row r="253" s="2" customFormat="1" ht="23.4566" customHeight="1">
      <c r="A253" s="35"/>
      <c r="B253" s="36"/>
      <c r="C253" s="235" t="s">
        <v>978</v>
      </c>
      <c r="D253" s="235" t="s">
        <v>382</v>
      </c>
      <c r="E253" s="236" t="s">
        <v>654</v>
      </c>
      <c r="F253" s="237" t="s">
        <v>655</v>
      </c>
      <c r="G253" s="238" t="s">
        <v>419</v>
      </c>
      <c r="H253" s="239">
        <v>54</v>
      </c>
      <c r="I253" s="240"/>
      <c r="J253" s="241">
        <f>ROUND(I253*H253,2)</f>
        <v>0</v>
      </c>
      <c r="K253" s="242"/>
      <c r="L253" s="41"/>
      <c r="M253" s="243" t="s">
        <v>1</v>
      </c>
      <c r="N253" s="244" t="s">
        <v>42</v>
      </c>
      <c r="O253" s="94"/>
      <c r="P253" s="245">
        <f>O253*H253</f>
        <v>0</v>
      </c>
      <c r="Q253" s="245">
        <v>1.0000000000000001E-05</v>
      </c>
      <c r="R253" s="245">
        <f>Q253*H253</f>
        <v>0.00054000000000000001</v>
      </c>
      <c r="S253" s="245">
        <v>0</v>
      </c>
      <c r="T253" s="24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396</v>
      </c>
      <c r="AT253" s="247" t="s">
        <v>382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396</v>
      </c>
      <c r="BM253" s="247" t="s">
        <v>656</v>
      </c>
    </row>
    <row r="254" s="2" customFormat="1" ht="31.92453" customHeight="1">
      <c r="A254" s="35"/>
      <c r="B254" s="36"/>
      <c r="C254" s="235" t="s">
        <v>979</v>
      </c>
      <c r="D254" s="235" t="s">
        <v>382</v>
      </c>
      <c r="E254" s="236" t="s">
        <v>658</v>
      </c>
      <c r="F254" s="237" t="s">
        <v>659</v>
      </c>
      <c r="G254" s="238" t="s">
        <v>426</v>
      </c>
      <c r="H254" s="239">
        <v>511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0.15112999999999999</v>
      </c>
      <c r="R254" s="245">
        <f>Q254*H254</f>
        <v>77.227429999999998</v>
      </c>
      <c r="S254" s="245">
        <v>0</v>
      </c>
      <c r="T254" s="24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660</v>
      </c>
    </row>
    <row r="255" s="2" customFormat="1" ht="21.0566" customHeight="1">
      <c r="A255" s="35"/>
      <c r="B255" s="36"/>
      <c r="C255" s="254" t="s">
        <v>980</v>
      </c>
      <c r="D255" s="254" t="s">
        <v>457</v>
      </c>
      <c r="E255" s="255" t="s">
        <v>662</v>
      </c>
      <c r="F255" s="256" t="s">
        <v>663</v>
      </c>
      <c r="G255" s="257" t="s">
        <v>502</v>
      </c>
      <c r="H255" s="258">
        <v>417.13</v>
      </c>
      <c r="I255" s="259"/>
      <c r="J255" s="260">
        <f>ROUND(I255*H255,2)</f>
        <v>0</v>
      </c>
      <c r="K255" s="261"/>
      <c r="L255" s="262"/>
      <c r="M255" s="263" t="s">
        <v>1</v>
      </c>
      <c r="N255" s="264" t="s">
        <v>42</v>
      </c>
      <c r="O255" s="94"/>
      <c r="P255" s="245">
        <f>O255*H255</f>
        <v>0</v>
      </c>
      <c r="Q255" s="245">
        <v>0.085000000000000006</v>
      </c>
      <c r="R255" s="245">
        <f>Q255*H255</f>
        <v>35.456050000000005</v>
      </c>
      <c r="S255" s="245">
        <v>0</v>
      </c>
      <c r="T255" s="24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443</v>
      </c>
      <c r="AT255" s="247" t="s">
        <v>457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396</v>
      </c>
      <c r="BM255" s="247" t="s">
        <v>664</v>
      </c>
    </row>
    <row r="256" s="2" customFormat="1" ht="21.0566" customHeight="1">
      <c r="A256" s="35"/>
      <c r="B256" s="36"/>
      <c r="C256" s="254" t="s">
        <v>981</v>
      </c>
      <c r="D256" s="254" t="s">
        <v>457</v>
      </c>
      <c r="E256" s="255" t="s">
        <v>1759</v>
      </c>
      <c r="F256" s="256" t="s">
        <v>1760</v>
      </c>
      <c r="G256" s="257" t="s">
        <v>502</v>
      </c>
      <c r="H256" s="258">
        <v>26.260000000000002</v>
      </c>
      <c r="I256" s="259"/>
      <c r="J256" s="260">
        <f>ROUND(I256*H256,2)</f>
        <v>0</v>
      </c>
      <c r="K256" s="261"/>
      <c r="L256" s="262"/>
      <c r="M256" s="263" t="s">
        <v>1</v>
      </c>
      <c r="N256" s="264" t="s">
        <v>42</v>
      </c>
      <c r="O256" s="94"/>
      <c r="P256" s="245">
        <f>O256*H256</f>
        <v>0</v>
      </c>
      <c r="Q256" s="245">
        <v>0.0848</v>
      </c>
      <c r="R256" s="245">
        <f>Q256*H256</f>
        <v>2.2268479999999999</v>
      </c>
      <c r="S256" s="245">
        <v>0</v>
      </c>
      <c r="T256" s="24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7" t="s">
        <v>443</v>
      </c>
      <c r="AT256" s="247" t="s">
        <v>457</v>
      </c>
      <c r="AU256" s="247" t="s">
        <v>92</v>
      </c>
      <c r="AY256" s="14" t="s">
        <v>379</v>
      </c>
      <c r="BE256" s="248">
        <f>IF(N256="základná",J256,0)</f>
        <v>0</v>
      </c>
      <c r="BF256" s="248">
        <f>IF(N256="znížená",J256,0)</f>
        <v>0</v>
      </c>
      <c r="BG256" s="248">
        <f>IF(N256="zákl. prenesená",J256,0)</f>
        <v>0</v>
      </c>
      <c r="BH256" s="248">
        <f>IF(N256="zníž. prenesená",J256,0)</f>
        <v>0</v>
      </c>
      <c r="BI256" s="248">
        <f>IF(N256="nulová",J256,0)</f>
        <v>0</v>
      </c>
      <c r="BJ256" s="14" t="s">
        <v>92</v>
      </c>
      <c r="BK256" s="248">
        <f>ROUND(I256*H256,2)</f>
        <v>0</v>
      </c>
      <c r="BL256" s="14" t="s">
        <v>396</v>
      </c>
      <c r="BM256" s="247" t="s">
        <v>1761</v>
      </c>
    </row>
    <row r="257" s="2" customFormat="1" ht="21.0566" customHeight="1">
      <c r="A257" s="35"/>
      <c r="B257" s="36"/>
      <c r="C257" s="254" t="s">
        <v>982</v>
      </c>
      <c r="D257" s="254" t="s">
        <v>457</v>
      </c>
      <c r="E257" s="255" t="s">
        <v>1762</v>
      </c>
      <c r="F257" s="256" t="s">
        <v>1763</v>
      </c>
      <c r="G257" s="257" t="s">
        <v>502</v>
      </c>
      <c r="H257" s="258">
        <v>72.719999999999999</v>
      </c>
      <c r="I257" s="259"/>
      <c r="J257" s="260">
        <f>ROUND(I257*H257,2)</f>
        <v>0</v>
      </c>
      <c r="K257" s="261"/>
      <c r="L257" s="262"/>
      <c r="M257" s="263" t="s">
        <v>1</v>
      </c>
      <c r="N257" s="264" t="s">
        <v>42</v>
      </c>
      <c r="O257" s="94"/>
      <c r="P257" s="245">
        <f>O257*H257</f>
        <v>0</v>
      </c>
      <c r="Q257" s="245">
        <v>0.065000000000000002</v>
      </c>
      <c r="R257" s="245">
        <f>Q257*H257</f>
        <v>4.7267999999999999</v>
      </c>
      <c r="S257" s="245">
        <v>0</v>
      </c>
      <c r="T257" s="24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443</v>
      </c>
      <c r="AT257" s="247" t="s">
        <v>457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396</v>
      </c>
      <c r="BM257" s="247" t="s">
        <v>1764</v>
      </c>
    </row>
    <row r="258" s="2" customFormat="1" ht="36.72453" customHeight="1">
      <c r="A258" s="35"/>
      <c r="B258" s="36"/>
      <c r="C258" s="235" t="s">
        <v>983</v>
      </c>
      <c r="D258" s="235" t="s">
        <v>382</v>
      </c>
      <c r="E258" s="236" t="s">
        <v>666</v>
      </c>
      <c r="F258" s="237" t="s">
        <v>667</v>
      </c>
      <c r="G258" s="238" t="s">
        <v>426</v>
      </c>
      <c r="H258" s="239">
        <v>2918</v>
      </c>
      <c r="I258" s="240"/>
      <c r="J258" s="241">
        <f>ROUND(I258*H258,2)</f>
        <v>0</v>
      </c>
      <c r="K258" s="242"/>
      <c r="L258" s="41"/>
      <c r="M258" s="243" t="s">
        <v>1</v>
      </c>
      <c r="N258" s="244" t="s">
        <v>42</v>
      </c>
      <c r="O258" s="94"/>
      <c r="P258" s="245">
        <f>O258*H258</f>
        <v>0</v>
      </c>
      <c r="Q258" s="245">
        <v>0</v>
      </c>
      <c r="R258" s="245">
        <f>Q258*H258</f>
        <v>0</v>
      </c>
      <c r="S258" s="245">
        <v>0</v>
      </c>
      <c r="T258" s="24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396</v>
      </c>
      <c r="AT258" s="247" t="s">
        <v>382</v>
      </c>
      <c r="AU258" s="247" t="s">
        <v>92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396</v>
      </c>
      <c r="BM258" s="247" t="s">
        <v>668</v>
      </c>
    </row>
    <row r="259" s="2" customFormat="1" ht="31.92453" customHeight="1">
      <c r="A259" s="35"/>
      <c r="B259" s="36"/>
      <c r="C259" s="235" t="s">
        <v>984</v>
      </c>
      <c r="D259" s="235" t="s">
        <v>382</v>
      </c>
      <c r="E259" s="236" t="s">
        <v>670</v>
      </c>
      <c r="F259" s="237" t="s">
        <v>671</v>
      </c>
      <c r="G259" s="238" t="s">
        <v>426</v>
      </c>
      <c r="H259" s="239">
        <v>2918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0.00011</v>
      </c>
      <c r="R259" s="245">
        <f>Q259*H259</f>
        <v>0.32097999999999999</v>
      </c>
      <c r="S259" s="245">
        <v>0</v>
      </c>
      <c r="T259" s="24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396</v>
      </c>
      <c r="AT259" s="247" t="s">
        <v>382</v>
      </c>
      <c r="AU259" s="247" t="s">
        <v>92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396</v>
      </c>
      <c r="BM259" s="247" t="s">
        <v>672</v>
      </c>
    </row>
    <row r="260" s="2" customFormat="1" ht="23.4566" customHeight="1">
      <c r="A260" s="35"/>
      <c r="B260" s="36"/>
      <c r="C260" s="235" t="s">
        <v>985</v>
      </c>
      <c r="D260" s="235" t="s">
        <v>382</v>
      </c>
      <c r="E260" s="236" t="s">
        <v>674</v>
      </c>
      <c r="F260" s="237" t="s">
        <v>675</v>
      </c>
      <c r="G260" s="238" t="s">
        <v>426</v>
      </c>
      <c r="H260" s="239">
        <v>45</v>
      </c>
      <c r="I260" s="240"/>
      <c r="J260" s="241">
        <f>ROUND(I260*H260,2)</f>
        <v>0</v>
      </c>
      <c r="K260" s="242"/>
      <c r="L260" s="41"/>
      <c r="M260" s="243" t="s">
        <v>1</v>
      </c>
      <c r="N260" s="244" t="s">
        <v>42</v>
      </c>
      <c r="O260" s="94"/>
      <c r="P260" s="245">
        <f>O260*H260</f>
        <v>0</v>
      </c>
      <c r="Q260" s="245">
        <v>0</v>
      </c>
      <c r="R260" s="245">
        <f>Q260*H260</f>
        <v>0</v>
      </c>
      <c r="S260" s="245">
        <v>0</v>
      </c>
      <c r="T260" s="24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396</v>
      </c>
      <c r="AT260" s="247" t="s">
        <v>382</v>
      </c>
      <c r="AU260" s="247" t="s">
        <v>92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396</v>
      </c>
      <c r="BM260" s="247" t="s">
        <v>676</v>
      </c>
    </row>
    <row r="261" s="2" customFormat="1" ht="23.4566" customHeight="1">
      <c r="A261" s="35"/>
      <c r="B261" s="36"/>
      <c r="C261" s="235" t="s">
        <v>986</v>
      </c>
      <c r="D261" s="235" t="s">
        <v>382</v>
      </c>
      <c r="E261" s="236" t="s">
        <v>1659</v>
      </c>
      <c r="F261" s="237" t="s">
        <v>1660</v>
      </c>
      <c r="G261" s="238" t="s">
        <v>426</v>
      </c>
      <c r="H261" s="239">
        <v>25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6.9999999999999994E-05</v>
      </c>
      <c r="R261" s="245">
        <f>Q261*H261</f>
        <v>0.0017499999999999998</v>
      </c>
      <c r="S261" s="245">
        <v>0</v>
      </c>
      <c r="T261" s="24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396</v>
      </c>
      <c r="AT261" s="247" t="s">
        <v>382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396</v>
      </c>
      <c r="BM261" s="247" t="s">
        <v>1661</v>
      </c>
    </row>
    <row r="262" s="2" customFormat="1" ht="16.30189" customHeight="1">
      <c r="A262" s="35"/>
      <c r="B262" s="36"/>
      <c r="C262" s="235" t="s">
        <v>990</v>
      </c>
      <c r="D262" s="235" t="s">
        <v>382</v>
      </c>
      <c r="E262" s="236" t="s">
        <v>678</v>
      </c>
      <c r="F262" s="237" t="s">
        <v>679</v>
      </c>
      <c r="G262" s="238" t="s">
        <v>426</v>
      </c>
      <c r="H262" s="239">
        <v>45</v>
      </c>
      <c r="I262" s="240"/>
      <c r="J262" s="241">
        <f>ROUND(I262*H262,2)</f>
        <v>0</v>
      </c>
      <c r="K262" s="242"/>
      <c r="L262" s="41"/>
      <c r="M262" s="243" t="s">
        <v>1</v>
      </c>
      <c r="N262" s="244" t="s">
        <v>42</v>
      </c>
      <c r="O262" s="94"/>
      <c r="P262" s="245">
        <f>O262*H262</f>
        <v>0</v>
      </c>
      <c r="Q262" s="245">
        <v>2.0000000000000002E-05</v>
      </c>
      <c r="R262" s="245">
        <f>Q262*H262</f>
        <v>0.00090000000000000008</v>
      </c>
      <c r="S262" s="245">
        <v>0</v>
      </c>
      <c r="T262" s="24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396</v>
      </c>
      <c r="AT262" s="247" t="s">
        <v>382</v>
      </c>
      <c r="AU262" s="247" t="s">
        <v>92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396</v>
      </c>
      <c r="BM262" s="247" t="s">
        <v>680</v>
      </c>
    </row>
    <row r="263" s="2" customFormat="1" ht="31.92453" customHeight="1">
      <c r="A263" s="35"/>
      <c r="B263" s="36"/>
      <c r="C263" s="235" t="s">
        <v>994</v>
      </c>
      <c r="D263" s="235" t="s">
        <v>382</v>
      </c>
      <c r="E263" s="236" t="s">
        <v>682</v>
      </c>
      <c r="F263" s="237" t="s">
        <v>683</v>
      </c>
      <c r="G263" s="238" t="s">
        <v>502</v>
      </c>
      <c r="H263" s="239">
        <v>9</v>
      </c>
      <c r="I263" s="240"/>
      <c r="J263" s="241">
        <f>ROUND(I263*H263,2)</f>
        <v>0</v>
      </c>
      <c r="K263" s="242"/>
      <c r="L263" s="41"/>
      <c r="M263" s="243" t="s">
        <v>1</v>
      </c>
      <c r="N263" s="244" t="s">
        <v>42</v>
      </c>
      <c r="O263" s="94"/>
      <c r="P263" s="245">
        <f>O263*H263</f>
        <v>0</v>
      </c>
      <c r="Q263" s="245">
        <v>1.61679</v>
      </c>
      <c r="R263" s="245">
        <f>Q263*H263</f>
        <v>14.55111</v>
      </c>
      <c r="S263" s="245">
        <v>0</v>
      </c>
      <c r="T263" s="24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396</v>
      </c>
      <c r="AT263" s="247" t="s">
        <v>382</v>
      </c>
      <c r="AU263" s="247" t="s">
        <v>92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396</v>
      </c>
      <c r="BM263" s="247" t="s">
        <v>684</v>
      </c>
    </row>
    <row r="264" s="2" customFormat="1" ht="23.4566" customHeight="1">
      <c r="A264" s="35"/>
      <c r="B264" s="36"/>
      <c r="C264" s="235" t="s">
        <v>995</v>
      </c>
      <c r="D264" s="235" t="s">
        <v>382</v>
      </c>
      <c r="E264" s="236" t="s">
        <v>1765</v>
      </c>
      <c r="F264" s="237" t="s">
        <v>1766</v>
      </c>
      <c r="G264" s="238" t="s">
        <v>426</v>
      </c>
      <c r="H264" s="239">
        <v>275.5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0.00018000000000000001</v>
      </c>
      <c r="R264" s="245">
        <f>Q264*H264</f>
        <v>0.049590000000000002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396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396</v>
      </c>
      <c r="BM264" s="247" t="s">
        <v>1767</v>
      </c>
    </row>
    <row r="265" s="2" customFormat="1" ht="31.92453" customHeight="1">
      <c r="A265" s="35"/>
      <c r="B265" s="36"/>
      <c r="C265" s="235" t="s">
        <v>996</v>
      </c>
      <c r="D265" s="235" t="s">
        <v>382</v>
      </c>
      <c r="E265" s="236" t="s">
        <v>1008</v>
      </c>
      <c r="F265" s="237" t="s">
        <v>1009</v>
      </c>
      <c r="G265" s="238" t="s">
        <v>419</v>
      </c>
      <c r="H265" s="239">
        <v>2009.5</v>
      </c>
      <c r="I265" s="240"/>
      <c r="J265" s="241">
        <f>ROUND(I265*H265,2)</f>
        <v>0</v>
      </c>
      <c r="K265" s="242"/>
      <c r="L265" s="41"/>
      <c r="M265" s="243" t="s">
        <v>1</v>
      </c>
      <c r="N265" s="244" t="s">
        <v>42</v>
      </c>
      <c r="O265" s="94"/>
      <c r="P265" s="245">
        <f>O265*H265</f>
        <v>0</v>
      </c>
      <c r="Q265" s="245">
        <v>0.023380000000000001</v>
      </c>
      <c r="R265" s="245">
        <f>Q265*H265</f>
        <v>46.982110000000006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396</v>
      </c>
      <c r="AT265" s="247" t="s">
        <v>382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396</v>
      </c>
      <c r="BM265" s="247" t="s">
        <v>1010</v>
      </c>
    </row>
    <row r="266" s="2" customFormat="1" ht="23.4566" customHeight="1">
      <c r="A266" s="35"/>
      <c r="B266" s="36"/>
      <c r="C266" s="235" t="s">
        <v>997</v>
      </c>
      <c r="D266" s="235" t="s">
        <v>382</v>
      </c>
      <c r="E266" s="236" t="s">
        <v>1000</v>
      </c>
      <c r="F266" s="237" t="s">
        <v>1001</v>
      </c>
      <c r="G266" s="238" t="s">
        <v>419</v>
      </c>
      <c r="H266" s="239">
        <v>2009.5</v>
      </c>
      <c r="I266" s="240"/>
      <c r="J266" s="241">
        <f>ROUND(I266*H266,2)</f>
        <v>0</v>
      </c>
      <c r="K266" s="242"/>
      <c r="L266" s="41"/>
      <c r="M266" s="243" t="s">
        <v>1</v>
      </c>
      <c r="N266" s="244" t="s">
        <v>42</v>
      </c>
      <c r="O266" s="94"/>
      <c r="P266" s="245">
        <f>O266*H266</f>
        <v>0</v>
      </c>
      <c r="Q266" s="245">
        <v>0.27382000000000001</v>
      </c>
      <c r="R266" s="245">
        <f>Q266*H266</f>
        <v>550.24129000000005</v>
      </c>
      <c r="S266" s="245">
        <v>0</v>
      </c>
      <c r="T266" s="24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396</v>
      </c>
      <c r="AT266" s="247" t="s">
        <v>382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396</v>
      </c>
      <c r="BM266" s="247" t="s">
        <v>1662</v>
      </c>
    </row>
    <row r="267" s="2" customFormat="1" ht="23.4566" customHeight="1">
      <c r="A267" s="35"/>
      <c r="B267" s="36"/>
      <c r="C267" s="254" t="s">
        <v>998</v>
      </c>
      <c r="D267" s="254" t="s">
        <v>457</v>
      </c>
      <c r="E267" s="255" t="s">
        <v>1004</v>
      </c>
      <c r="F267" s="256" t="s">
        <v>1005</v>
      </c>
      <c r="G267" s="257" t="s">
        <v>502</v>
      </c>
      <c r="H267" s="258">
        <v>16236.76</v>
      </c>
      <c r="I267" s="259"/>
      <c r="J267" s="260">
        <f>ROUND(I267*H267,2)</f>
        <v>0</v>
      </c>
      <c r="K267" s="261"/>
      <c r="L267" s="262"/>
      <c r="M267" s="263" t="s">
        <v>1</v>
      </c>
      <c r="N267" s="264" t="s">
        <v>42</v>
      </c>
      <c r="O267" s="94"/>
      <c r="P267" s="245">
        <f>O267*H267</f>
        <v>0</v>
      </c>
      <c r="Q267" s="245">
        <v>0.024</v>
      </c>
      <c r="R267" s="245">
        <f>Q267*H267</f>
        <v>389.68224000000004</v>
      </c>
      <c r="S267" s="245">
        <v>0</v>
      </c>
      <c r="T267" s="24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443</v>
      </c>
      <c r="AT267" s="247" t="s">
        <v>457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396</v>
      </c>
      <c r="BM267" s="247" t="s">
        <v>1663</v>
      </c>
    </row>
    <row r="268" s="2" customFormat="1" ht="23.4566" customHeight="1">
      <c r="A268" s="35"/>
      <c r="B268" s="36"/>
      <c r="C268" s="235" t="s">
        <v>999</v>
      </c>
      <c r="D268" s="235" t="s">
        <v>382</v>
      </c>
      <c r="E268" s="236" t="s">
        <v>1012</v>
      </c>
      <c r="F268" s="237" t="s">
        <v>1013</v>
      </c>
      <c r="G268" s="238" t="s">
        <v>426</v>
      </c>
      <c r="H268" s="239">
        <v>13</v>
      </c>
      <c r="I268" s="240"/>
      <c r="J268" s="241">
        <f>ROUND(I268*H268,2)</f>
        <v>0</v>
      </c>
      <c r="K268" s="242"/>
      <c r="L268" s="41"/>
      <c r="M268" s="243" t="s">
        <v>1</v>
      </c>
      <c r="N268" s="244" t="s">
        <v>42</v>
      </c>
      <c r="O268" s="94"/>
      <c r="P268" s="245">
        <f>O268*H268</f>
        <v>0</v>
      </c>
      <c r="Q268" s="245">
        <v>0.15992999999999999</v>
      </c>
      <c r="R268" s="245">
        <f>Q268*H268</f>
        <v>2.0790899999999999</v>
      </c>
      <c r="S268" s="245">
        <v>0</v>
      </c>
      <c r="T268" s="24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396</v>
      </c>
      <c r="AT268" s="247" t="s">
        <v>382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396</v>
      </c>
      <c r="BM268" s="247" t="s">
        <v>1014</v>
      </c>
    </row>
    <row r="269" s="2" customFormat="1" ht="23.4566" customHeight="1">
      <c r="A269" s="35"/>
      <c r="B269" s="36"/>
      <c r="C269" s="254" t="s">
        <v>1003</v>
      </c>
      <c r="D269" s="254" t="s">
        <v>457</v>
      </c>
      <c r="E269" s="255" t="s">
        <v>991</v>
      </c>
      <c r="F269" s="256" t="s">
        <v>992</v>
      </c>
      <c r="G269" s="257" t="s">
        <v>502</v>
      </c>
      <c r="H269" s="258">
        <v>43.68</v>
      </c>
      <c r="I269" s="259"/>
      <c r="J269" s="260">
        <f>ROUND(I269*H269,2)</f>
        <v>0</v>
      </c>
      <c r="K269" s="261"/>
      <c r="L269" s="262"/>
      <c r="M269" s="263" t="s">
        <v>1</v>
      </c>
      <c r="N269" s="264" t="s">
        <v>42</v>
      </c>
      <c r="O269" s="94"/>
      <c r="P269" s="245">
        <f>O269*H269</f>
        <v>0</v>
      </c>
      <c r="Q269" s="245">
        <v>0.034000000000000002</v>
      </c>
      <c r="R269" s="245">
        <f>Q269*H269</f>
        <v>1.48512</v>
      </c>
      <c r="S269" s="245">
        <v>0</v>
      </c>
      <c r="T269" s="24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7" t="s">
        <v>443</v>
      </c>
      <c r="AT269" s="247" t="s">
        <v>457</v>
      </c>
      <c r="AU269" s="247" t="s">
        <v>92</v>
      </c>
      <c r="AY269" s="14" t="s">
        <v>379</v>
      </c>
      <c r="BE269" s="248">
        <f>IF(N269="základná",J269,0)</f>
        <v>0</v>
      </c>
      <c r="BF269" s="248">
        <f>IF(N269="znížená",J269,0)</f>
        <v>0</v>
      </c>
      <c r="BG269" s="248">
        <f>IF(N269="zákl. prenesená",J269,0)</f>
        <v>0</v>
      </c>
      <c r="BH269" s="248">
        <f>IF(N269="zníž. prenesená",J269,0)</f>
        <v>0</v>
      </c>
      <c r="BI269" s="248">
        <f>IF(N269="nulová",J269,0)</f>
        <v>0</v>
      </c>
      <c r="BJ269" s="14" t="s">
        <v>92</v>
      </c>
      <c r="BK269" s="248">
        <f>ROUND(I269*H269,2)</f>
        <v>0</v>
      </c>
      <c r="BL269" s="14" t="s">
        <v>396</v>
      </c>
      <c r="BM269" s="247" t="s">
        <v>1016</v>
      </c>
    </row>
    <row r="270" s="2" customFormat="1" ht="36.72453" customHeight="1">
      <c r="A270" s="35"/>
      <c r="B270" s="36"/>
      <c r="C270" s="235" t="s">
        <v>1007</v>
      </c>
      <c r="D270" s="235" t="s">
        <v>382</v>
      </c>
      <c r="E270" s="236" t="s">
        <v>1768</v>
      </c>
      <c r="F270" s="237" t="s">
        <v>1769</v>
      </c>
      <c r="G270" s="238" t="s">
        <v>426</v>
      </c>
      <c r="H270" s="239">
        <v>5</v>
      </c>
      <c r="I270" s="240"/>
      <c r="J270" s="241">
        <f>ROUND(I270*H270,2)</f>
        <v>0</v>
      </c>
      <c r="K270" s="242"/>
      <c r="L270" s="41"/>
      <c r="M270" s="243" t="s">
        <v>1</v>
      </c>
      <c r="N270" s="244" t="s">
        <v>42</v>
      </c>
      <c r="O270" s="94"/>
      <c r="P270" s="245">
        <f>O270*H270</f>
        <v>0</v>
      </c>
      <c r="Q270" s="245">
        <v>0.31356000000000001</v>
      </c>
      <c r="R270" s="245">
        <f>Q270*H270</f>
        <v>1.5678000000000001</v>
      </c>
      <c r="S270" s="245">
        <v>0</v>
      </c>
      <c r="T270" s="24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7" t="s">
        <v>396</v>
      </c>
      <c r="AT270" s="247" t="s">
        <v>382</v>
      </c>
      <c r="AU270" s="247" t="s">
        <v>92</v>
      </c>
      <c r="AY270" s="14" t="s">
        <v>379</v>
      </c>
      <c r="BE270" s="248">
        <f>IF(N270="základná",J270,0)</f>
        <v>0</v>
      </c>
      <c r="BF270" s="248">
        <f>IF(N270="znížená",J270,0)</f>
        <v>0</v>
      </c>
      <c r="BG270" s="248">
        <f>IF(N270="zákl. prenesená",J270,0)</f>
        <v>0</v>
      </c>
      <c r="BH270" s="248">
        <f>IF(N270="zníž. prenesená",J270,0)</f>
        <v>0</v>
      </c>
      <c r="BI270" s="248">
        <f>IF(N270="nulová",J270,0)</f>
        <v>0</v>
      </c>
      <c r="BJ270" s="14" t="s">
        <v>92</v>
      </c>
      <c r="BK270" s="248">
        <f>ROUND(I270*H270,2)</f>
        <v>0</v>
      </c>
      <c r="BL270" s="14" t="s">
        <v>396</v>
      </c>
      <c r="BM270" s="247" t="s">
        <v>1770</v>
      </c>
    </row>
    <row r="271" s="2" customFormat="1" ht="23.4566" customHeight="1">
      <c r="A271" s="35"/>
      <c r="B271" s="36"/>
      <c r="C271" s="254" t="s">
        <v>1011</v>
      </c>
      <c r="D271" s="254" t="s">
        <v>457</v>
      </c>
      <c r="E271" s="255" t="s">
        <v>1771</v>
      </c>
      <c r="F271" s="256" t="s">
        <v>1772</v>
      </c>
      <c r="G271" s="257" t="s">
        <v>502</v>
      </c>
      <c r="H271" s="258">
        <v>2</v>
      </c>
      <c r="I271" s="259"/>
      <c r="J271" s="260">
        <f>ROUND(I271*H271,2)</f>
        <v>0</v>
      </c>
      <c r="K271" s="261"/>
      <c r="L271" s="262"/>
      <c r="M271" s="263" t="s">
        <v>1</v>
      </c>
      <c r="N271" s="264" t="s">
        <v>42</v>
      </c>
      <c r="O271" s="94"/>
      <c r="P271" s="245">
        <f>O271*H271</f>
        <v>0</v>
      </c>
      <c r="Q271" s="245">
        <v>0.00059999999999999995</v>
      </c>
      <c r="R271" s="245">
        <f>Q271*H271</f>
        <v>0.0011999999999999999</v>
      </c>
      <c r="S271" s="245">
        <v>0</v>
      </c>
      <c r="T271" s="24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7" t="s">
        <v>443</v>
      </c>
      <c r="AT271" s="247" t="s">
        <v>457</v>
      </c>
      <c r="AU271" s="247" t="s">
        <v>92</v>
      </c>
      <c r="AY271" s="14" t="s">
        <v>379</v>
      </c>
      <c r="BE271" s="248">
        <f>IF(N271="základná",J271,0)</f>
        <v>0</v>
      </c>
      <c r="BF271" s="248">
        <f>IF(N271="znížená",J271,0)</f>
        <v>0</v>
      </c>
      <c r="BG271" s="248">
        <f>IF(N271="zákl. prenesená",J271,0)</f>
        <v>0</v>
      </c>
      <c r="BH271" s="248">
        <f>IF(N271="zníž. prenesená",J271,0)</f>
        <v>0</v>
      </c>
      <c r="BI271" s="248">
        <f>IF(N271="nulová",J271,0)</f>
        <v>0</v>
      </c>
      <c r="BJ271" s="14" t="s">
        <v>92</v>
      </c>
      <c r="BK271" s="248">
        <f>ROUND(I271*H271,2)</f>
        <v>0</v>
      </c>
      <c r="BL271" s="14" t="s">
        <v>396</v>
      </c>
      <c r="BM271" s="247" t="s">
        <v>1773</v>
      </c>
    </row>
    <row r="272" s="2" customFormat="1" ht="36.72453" customHeight="1">
      <c r="A272" s="35"/>
      <c r="B272" s="36"/>
      <c r="C272" s="254" t="s">
        <v>1015</v>
      </c>
      <c r="D272" s="254" t="s">
        <v>457</v>
      </c>
      <c r="E272" s="255" t="s">
        <v>1774</v>
      </c>
      <c r="F272" s="256" t="s">
        <v>1775</v>
      </c>
      <c r="G272" s="257" t="s">
        <v>502</v>
      </c>
      <c r="H272" s="258">
        <v>10</v>
      </c>
      <c r="I272" s="259"/>
      <c r="J272" s="260">
        <f>ROUND(I272*H272,2)</f>
        <v>0</v>
      </c>
      <c r="K272" s="261"/>
      <c r="L272" s="262"/>
      <c r="M272" s="263" t="s">
        <v>1</v>
      </c>
      <c r="N272" s="264" t="s">
        <v>42</v>
      </c>
      <c r="O272" s="94"/>
      <c r="P272" s="245">
        <f>O272*H272</f>
        <v>0</v>
      </c>
      <c r="Q272" s="245">
        <v>0.0060000000000000001</v>
      </c>
      <c r="R272" s="245">
        <f>Q272*H272</f>
        <v>0.059999999999999998</v>
      </c>
      <c r="S272" s="245">
        <v>0</v>
      </c>
      <c r="T272" s="24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7" t="s">
        <v>443</v>
      </c>
      <c r="AT272" s="247" t="s">
        <v>457</v>
      </c>
      <c r="AU272" s="247" t="s">
        <v>92</v>
      </c>
      <c r="AY272" s="14" t="s">
        <v>379</v>
      </c>
      <c r="BE272" s="248">
        <f>IF(N272="základná",J272,0)</f>
        <v>0</v>
      </c>
      <c r="BF272" s="248">
        <f>IF(N272="znížená",J272,0)</f>
        <v>0</v>
      </c>
      <c r="BG272" s="248">
        <f>IF(N272="zákl. prenesená",J272,0)</f>
        <v>0</v>
      </c>
      <c r="BH272" s="248">
        <f>IF(N272="zníž. prenesená",J272,0)</f>
        <v>0</v>
      </c>
      <c r="BI272" s="248">
        <f>IF(N272="nulová",J272,0)</f>
        <v>0</v>
      </c>
      <c r="BJ272" s="14" t="s">
        <v>92</v>
      </c>
      <c r="BK272" s="248">
        <f>ROUND(I272*H272,2)</f>
        <v>0</v>
      </c>
      <c r="BL272" s="14" t="s">
        <v>396</v>
      </c>
      <c r="BM272" s="247" t="s">
        <v>1776</v>
      </c>
    </row>
    <row r="273" s="2" customFormat="1" ht="31.92453" customHeight="1">
      <c r="A273" s="35"/>
      <c r="B273" s="36"/>
      <c r="C273" s="254" t="s">
        <v>1017</v>
      </c>
      <c r="D273" s="254" t="s">
        <v>457</v>
      </c>
      <c r="E273" s="255" t="s">
        <v>1777</v>
      </c>
      <c r="F273" s="256" t="s">
        <v>1778</v>
      </c>
      <c r="G273" s="257" t="s">
        <v>502</v>
      </c>
      <c r="H273" s="258">
        <v>5</v>
      </c>
      <c r="I273" s="259"/>
      <c r="J273" s="260">
        <f>ROUND(I273*H273,2)</f>
        <v>0</v>
      </c>
      <c r="K273" s="261"/>
      <c r="L273" s="262"/>
      <c r="M273" s="263" t="s">
        <v>1</v>
      </c>
      <c r="N273" s="264" t="s">
        <v>42</v>
      </c>
      <c r="O273" s="94"/>
      <c r="P273" s="245">
        <f>O273*H273</f>
        <v>0</v>
      </c>
      <c r="Q273" s="245">
        <v>0.058500000000000003</v>
      </c>
      <c r="R273" s="245">
        <f>Q273*H273</f>
        <v>0.29250000000000004</v>
      </c>
      <c r="S273" s="245">
        <v>0</v>
      </c>
      <c r="T273" s="24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7" t="s">
        <v>443</v>
      </c>
      <c r="AT273" s="247" t="s">
        <v>457</v>
      </c>
      <c r="AU273" s="247" t="s">
        <v>92</v>
      </c>
      <c r="AY273" s="14" t="s">
        <v>379</v>
      </c>
      <c r="BE273" s="248">
        <f>IF(N273="základná",J273,0)</f>
        <v>0</v>
      </c>
      <c r="BF273" s="248">
        <f>IF(N273="znížená",J273,0)</f>
        <v>0</v>
      </c>
      <c r="BG273" s="248">
        <f>IF(N273="zákl. prenesená",J273,0)</f>
        <v>0</v>
      </c>
      <c r="BH273" s="248">
        <f>IF(N273="zníž. prenesená",J273,0)</f>
        <v>0</v>
      </c>
      <c r="BI273" s="248">
        <f>IF(N273="nulová",J273,0)</f>
        <v>0</v>
      </c>
      <c r="BJ273" s="14" t="s">
        <v>92</v>
      </c>
      <c r="BK273" s="248">
        <f>ROUND(I273*H273,2)</f>
        <v>0</v>
      </c>
      <c r="BL273" s="14" t="s">
        <v>396</v>
      </c>
      <c r="BM273" s="247" t="s">
        <v>1779</v>
      </c>
    </row>
    <row r="274" s="2" customFormat="1" ht="23.4566" customHeight="1">
      <c r="A274" s="35"/>
      <c r="B274" s="36"/>
      <c r="C274" s="235" t="s">
        <v>1019</v>
      </c>
      <c r="D274" s="235" t="s">
        <v>382</v>
      </c>
      <c r="E274" s="236" t="s">
        <v>1780</v>
      </c>
      <c r="F274" s="237" t="s">
        <v>1781</v>
      </c>
      <c r="G274" s="238" t="s">
        <v>419</v>
      </c>
      <c r="H274" s="239">
        <v>447.60000000000002</v>
      </c>
      <c r="I274" s="240"/>
      <c r="J274" s="241">
        <f>ROUND(I274*H274,2)</f>
        <v>0</v>
      </c>
      <c r="K274" s="242"/>
      <c r="L274" s="41"/>
      <c r="M274" s="243" t="s">
        <v>1</v>
      </c>
      <c r="N274" s="244" t="s">
        <v>42</v>
      </c>
      <c r="O274" s="94"/>
      <c r="P274" s="245">
        <f>O274*H274</f>
        <v>0</v>
      </c>
      <c r="Q274" s="245">
        <v>0</v>
      </c>
      <c r="R274" s="245">
        <f>Q274*H274</f>
        <v>0</v>
      </c>
      <c r="S274" s="245">
        <v>0</v>
      </c>
      <c r="T274" s="24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7" t="s">
        <v>396</v>
      </c>
      <c r="AT274" s="247" t="s">
        <v>382</v>
      </c>
      <c r="AU274" s="247" t="s">
        <v>92</v>
      </c>
      <c r="AY274" s="14" t="s">
        <v>379</v>
      </c>
      <c r="BE274" s="248">
        <f>IF(N274="základná",J274,0)</f>
        <v>0</v>
      </c>
      <c r="BF274" s="248">
        <f>IF(N274="znížená",J274,0)</f>
        <v>0</v>
      </c>
      <c r="BG274" s="248">
        <f>IF(N274="zákl. prenesená",J274,0)</f>
        <v>0</v>
      </c>
      <c r="BH274" s="248">
        <f>IF(N274="zníž. prenesená",J274,0)</f>
        <v>0</v>
      </c>
      <c r="BI274" s="248">
        <f>IF(N274="nulová",J274,0)</f>
        <v>0</v>
      </c>
      <c r="BJ274" s="14" t="s">
        <v>92</v>
      </c>
      <c r="BK274" s="248">
        <f>ROUND(I274*H274,2)</f>
        <v>0</v>
      </c>
      <c r="BL274" s="14" t="s">
        <v>396</v>
      </c>
      <c r="BM274" s="247" t="s">
        <v>1782</v>
      </c>
    </row>
    <row r="275" s="2" customFormat="1" ht="21.0566" customHeight="1">
      <c r="A275" s="35"/>
      <c r="B275" s="36"/>
      <c r="C275" s="235" t="s">
        <v>1020</v>
      </c>
      <c r="D275" s="235" t="s">
        <v>382</v>
      </c>
      <c r="E275" s="236" t="s">
        <v>686</v>
      </c>
      <c r="F275" s="237" t="s">
        <v>687</v>
      </c>
      <c r="G275" s="238" t="s">
        <v>426</v>
      </c>
      <c r="H275" s="239">
        <v>25</v>
      </c>
      <c r="I275" s="240"/>
      <c r="J275" s="241">
        <f>ROUND(I275*H275,2)</f>
        <v>0</v>
      </c>
      <c r="K275" s="242"/>
      <c r="L275" s="41"/>
      <c r="M275" s="243" t="s">
        <v>1</v>
      </c>
      <c r="N275" s="244" t="s">
        <v>42</v>
      </c>
      <c r="O275" s="94"/>
      <c r="P275" s="245">
        <f>O275*H275</f>
        <v>0</v>
      </c>
      <c r="Q275" s="245">
        <v>0.0017799999999999999</v>
      </c>
      <c r="R275" s="245">
        <f>Q275*H275</f>
        <v>0.044499999999999998</v>
      </c>
      <c r="S275" s="245">
        <v>0</v>
      </c>
      <c r="T275" s="24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7" t="s">
        <v>396</v>
      </c>
      <c r="AT275" s="247" t="s">
        <v>382</v>
      </c>
      <c r="AU275" s="247" t="s">
        <v>92</v>
      </c>
      <c r="AY275" s="14" t="s">
        <v>379</v>
      </c>
      <c r="BE275" s="248">
        <f>IF(N275="základná",J275,0)</f>
        <v>0</v>
      </c>
      <c r="BF275" s="248">
        <f>IF(N275="znížená",J275,0)</f>
        <v>0</v>
      </c>
      <c r="BG275" s="248">
        <f>IF(N275="zákl. prenesená",J275,0)</f>
        <v>0</v>
      </c>
      <c r="BH275" s="248">
        <f>IF(N275="zníž. prenesená",J275,0)</f>
        <v>0</v>
      </c>
      <c r="BI275" s="248">
        <f>IF(N275="nulová",J275,0)</f>
        <v>0</v>
      </c>
      <c r="BJ275" s="14" t="s">
        <v>92</v>
      </c>
      <c r="BK275" s="248">
        <f>ROUND(I275*H275,2)</f>
        <v>0</v>
      </c>
      <c r="BL275" s="14" t="s">
        <v>396</v>
      </c>
      <c r="BM275" s="247" t="s">
        <v>1783</v>
      </c>
    </row>
    <row r="276" s="2" customFormat="1" ht="31.92453" customHeight="1">
      <c r="A276" s="35"/>
      <c r="B276" s="36"/>
      <c r="C276" s="235" t="s">
        <v>1024</v>
      </c>
      <c r="D276" s="235" t="s">
        <v>382</v>
      </c>
      <c r="E276" s="236" t="s">
        <v>690</v>
      </c>
      <c r="F276" s="237" t="s">
        <v>691</v>
      </c>
      <c r="G276" s="238" t="s">
        <v>419</v>
      </c>
      <c r="H276" s="239">
        <v>20052</v>
      </c>
      <c r="I276" s="240"/>
      <c r="J276" s="241">
        <f>ROUND(I276*H276,2)</f>
        <v>0</v>
      </c>
      <c r="K276" s="242"/>
      <c r="L276" s="41"/>
      <c r="M276" s="243" t="s">
        <v>1</v>
      </c>
      <c r="N276" s="244" t="s">
        <v>42</v>
      </c>
      <c r="O276" s="94"/>
      <c r="P276" s="245">
        <f>O276*H276</f>
        <v>0</v>
      </c>
      <c r="Q276" s="245">
        <v>0</v>
      </c>
      <c r="R276" s="245">
        <f>Q276*H276</f>
        <v>0</v>
      </c>
      <c r="S276" s="245">
        <v>0</v>
      </c>
      <c r="T276" s="24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7" t="s">
        <v>396</v>
      </c>
      <c r="AT276" s="247" t="s">
        <v>382</v>
      </c>
      <c r="AU276" s="247" t="s">
        <v>92</v>
      </c>
      <c r="AY276" s="14" t="s">
        <v>379</v>
      </c>
      <c r="BE276" s="248">
        <f>IF(N276="základná",J276,0)</f>
        <v>0</v>
      </c>
      <c r="BF276" s="248">
        <f>IF(N276="znížená",J276,0)</f>
        <v>0</v>
      </c>
      <c r="BG276" s="248">
        <f>IF(N276="zákl. prenesená",J276,0)</f>
        <v>0</v>
      </c>
      <c r="BH276" s="248">
        <f>IF(N276="zníž. prenesená",J276,0)</f>
        <v>0</v>
      </c>
      <c r="BI276" s="248">
        <f>IF(N276="nulová",J276,0)</f>
        <v>0</v>
      </c>
      <c r="BJ276" s="14" t="s">
        <v>92</v>
      </c>
      <c r="BK276" s="248">
        <f>ROUND(I276*H276,2)</f>
        <v>0</v>
      </c>
      <c r="BL276" s="14" t="s">
        <v>396</v>
      </c>
      <c r="BM276" s="247" t="s">
        <v>692</v>
      </c>
    </row>
    <row r="277" s="2" customFormat="1" ht="36.72453" customHeight="1">
      <c r="A277" s="35"/>
      <c r="B277" s="36"/>
      <c r="C277" s="235" t="s">
        <v>1028</v>
      </c>
      <c r="D277" s="235" t="s">
        <v>382</v>
      </c>
      <c r="E277" s="236" t="s">
        <v>1784</v>
      </c>
      <c r="F277" s="237" t="s">
        <v>1785</v>
      </c>
      <c r="G277" s="238" t="s">
        <v>426</v>
      </c>
      <c r="H277" s="239">
        <v>812</v>
      </c>
      <c r="I277" s="240"/>
      <c r="J277" s="241">
        <f>ROUND(I277*H277,2)</f>
        <v>0</v>
      </c>
      <c r="K277" s="242"/>
      <c r="L277" s="41"/>
      <c r="M277" s="243" t="s">
        <v>1</v>
      </c>
      <c r="N277" s="244" t="s">
        <v>42</v>
      </c>
      <c r="O277" s="94"/>
      <c r="P277" s="245">
        <f>O277*H277</f>
        <v>0</v>
      </c>
      <c r="Q277" s="245">
        <v>0</v>
      </c>
      <c r="R277" s="245">
        <f>Q277*H277</f>
        <v>0</v>
      </c>
      <c r="S277" s="245">
        <v>0.1946</v>
      </c>
      <c r="T277" s="246">
        <f>S277*H277</f>
        <v>158.01519999999999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7" t="s">
        <v>396</v>
      </c>
      <c r="AT277" s="247" t="s">
        <v>382</v>
      </c>
      <c r="AU277" s="247" t="s">
        <v>92</v>
      </c>
      <c r="AY277" s="14" t="s">
        <v>379</v>
      </c>
      <c r="BE277" s="248">
        <f>IF(N277="základná",J277,0)</f>
        <v>0</v>
      </c>
      <c r="BF277" s="248">
        <f>IF(N277="znížená",J277,0)</f>
        <v>0</v>
      </c>
      <c r="BG277" s="248">
        <f>IF(N277="zákl. prenesená",J277,0)</f>
        <v>0</v>
      </c>
      <c r="BH277" s="248">
        <f>IF(N277="zníž. prenesená",J277,0)</f>
        <v>0</v>
      </c>
      <c r="BI277" s="248">
        <f>IF(N277="nulová",J277,0)</f>
        <v>0</v>
      </c>
      <c r="BJ277" s="14" t="s">
        <v>92</v>
      </c>
      <c r="BK277" s="248">
        <f>ROUND(I277*H277,2)</f>
        <v>0</v>
      </c>
      <c r="BL277" s="14" t="s">
        <v>396</v>
      </c>
      <c r="BM277" s="247" t="s">
        <v>1664</v>
      </c>
    </row>
    <row r="278" s="2" customFormat="1" ht="23.4566" customHeight="1">
      <c r="A278" s="35"/>
      <c r="B278" s="36"/>
      <c r="C278" s="235" t="s">
        <v>1029</v>
      </c>
      <c r="D278" s="235" t="s">
        <v>382</v>
      </c>
      <c r="E278" s="236" t="s">
        <v>1665</v>
      </c>
      <c r="F278" s="237" t="s">
        <v>1666</v>
      </c>
      <c r="G278" s="238" t="s">
        <v>426</v>
      </c>
      <c r="H278" s="239">
        <v>92</v>
      </c>
      <c r="I278" s="240"/>
      <c r="J278" s="241">
        <f>ROUND(I278*H278,2)</f>
        <v>0</v>
      </c>
      <c r="K278" s="242"/>
      <c r="L278" s="41"/>
      <c r="M278" s="243" t="s">
        <v>1</v>
      </c>
      <c r="N278" s="244" t="s">
        <v>42</v>
      </c>
      <c r="O278" s="94"/>
      <c r="P278" s="245">
        <f>O278*H278</f>
        <v>0</v>
      </c>
      <c r="Q278" s="245">
        <v>0</v>
      </c>
      <c r="R278" s="245">
        <f>Q278*H278</f>
        <v>0</v>
      </c>
      <c r="S278" s="245">
        <v>0.1946</v>
      </c>
      <c r="T278" s="246">
        <f>S278*H278</f>
        <v>17.903199999999998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7" t="s">
        <v>396</v>
      </c>
      <c r="AT278" s="247" t="s">
        <v>382</v>
      </c>
      <c r="AU278" s="247" t="s">
        <v>92</v>
      </c>
      <c r="AY278" s="14" t="s">
        <v>379</v>
      </c>
      <c r="BE278" s="248">
        <f>IF(N278="základná",J278,0)</f>
        <v>0</v>
      </c>
      <c r="BF278" s="248">
        <f>IF(N278="znížená",J278,0)</f>
        <v>0</v>
      </c>
      <c r="BG278" s="248">
        <f>IF(N278="zákl. prenesená",J278,0)</f>
        <v>0</v>
      </c>
      <c r="BH278" s="248">
        <f>IF(N278="zníž. prenesená",J278,0)</f>
        <v>0</v>
      </c>
      <c r="BI278" s="248">
        <f>IF(N278="nulová",J278,0)</f>
        <v>0</v>
      </c>
      <c r="BJ278" s="14" t="s">
        <v>92</v>
      </c>
      <c r="BK278" s="248">
        <f>ROUND(I278*H278,2)</f>
        <v>0</v>
      </c>
      <c r="BL278" s="14" t="s">
        <v>396</v>
      </c>
      <c r="BM278" s="247" t="s">
        <v>1667</v>
      </c>
    </row>
    <row r="279" s="2" customFormat="1" ht="23.4566" customHeight="1">
      <c r="A279" s="35"/>
      <c r="B279" s="36"/>
      <c r="C279" s="235" t="s">
        <v>1030</v>
      </c>
      <c r="D279" s="235" t="s">
        <v>382</v>
      </c>
      <c r="E279" s="236" t="s">
        <v>1021</v>
      </c>
      <c r="F279" s="237" t="s">
        <v>1022</v>
      </c>
      <c r="G279" s="238" t="s">
        <v>419</v>
      </c>
      <c r="H279" s="239">
        <v>3408</v>
      </c>
      <c r="I279" s="240"/>
      <c r="J279" s="241">
        <f>ROUND(I279*H279,2)</f>
        <v>0</v>
      </c>
      <c r="K279" s="242"/>
      <c r="L279" s="41"/>
      <c r="M279" s="243" t="s">
        <v>1</v>
      </c>
      <c r="N279" s="244" t="s">
        <v>42</v>
      </c>
      <c r="O279" s="94"/>
      <c r="P279" s="245">
        <f>O279*H279</f>
        <v>0</v>
      </c>
      <c r="Q279" s="245">
        <v>0</v>
      </c>
      <c r="R279" s="245">
        <f>Q279*H279</f>
        <v>0</v>
      </c>
      <c r="S279" s="245">
        <v>0.126</v>
      </c>
      <c r="T279" s="246">
        <f>S279*H279</f>
        <v>429.40800000000002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7" t="s">
        <v>396</v>
      </c>
      <c r="AT279" s="247" t="s">
        <v>382</v>
      </c>
      <c r="AU279" s="247" t="s">
        <v>92</v>
      </c>
      <c r="AY279" s="14" t="s">
        <v>379</v>
      </c>
      <c r="BE279" s="248">
        <f>IF(N279="základná",J279,0)</f>
        <v>0</v>
      </c>
      <c r="BF279" s="248">
        <f>IF(N279="znížená",J279,0)</f>
        <v>0</v>
      </c>
      <c r="BG279" s="248">
        <f>IF(N279="zákl. prenesená",J279,0)</f>
        <v>0</v>
      </c>
      <c r="BH279" s="248">
        <f>IF(N279="zníž. prenesená",J279,0)</f>
        <v>0</v>
      </c>
      <c r="BI279" s="248">
        <f>IF(N279="nulová",J279,0)</f>
        <v>0</v>
      </c>
      <c r="BJ279" s="14" t="s">
        <v>92</v>
      </c>
      <c r="BK279" s="248">
        <f>ROUND(I279*H279,2)</f>
        <v>0</v>
      </c>
      <c r="BL279" s="14" t="s">
        <v>396</v>
      </c>
      <c r="BM279" s="247" t="s">
        <v>1023</v>
      </c>
    </row>
    <row r="280" s="2" customFormat="1" ht="23.4566" customHeight="1">
      <c r="A280" s="35"/>
      <c r="B280" s="36"/>
      <c r="C280" s="235" t="s">
        <v>1031</v>
      </c>
      <c r="D280" s="235" t="s">
        <v>382</v>
      </c>
      <c r="E280" s="236" t="s">
        <v>1169</v>
      </c>
      <c r="F280" s="237" t="s">
        <v>1170</v>
      </c>
      <c r="G280" s="238" t="s">
        <v>426</v>
      </c>
      <c r="H280" s="239">
        <v>135</v>
      </c>
      <c r="I280" s="240"/>
      <c r="J280" s="241">
        <f>ROUND(I280*H280,2)</f>
        <v>0</v>
      </c>
      <c r="K280" s="242"/>
      <c r="L280" s="41"/>
      <c r="M280" s="243" t="s">
        <v>1</v>
      </c>
      <c r="N280" s="244" t="s">
        <v>42</v>
      </c>
      <c r="O280" s="94"/>
      <c r="P280" s="245">
        <f>O280*H280</f>
        <v>0</v>
      </c>
      <c r="Q280" s="245">
        <v>0</v>
      </c>
      <c r="R280" s="245">
        <f>Q280*H280</f>
        <v>0</v>
      </c>
      <c r="S280" s="245">
        <v>0.057110000000000001</v>
      </c>
      <c r="T280" s="246">
        <f>S280*H280</f>
        <v>7.7098500000000003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7" t="s">
        <v>396</v>
      </c>
      <c r="AT280" s="247" t="s">
        <v>382</v>
      </c>
      <c r="AU280" s="247" t="s">
        <v>92</v>
      </c>
      <c r="AY280" s="14" t="s">
        <v>379</v>
      </c>
      <c r="BE280" s="248">
        <f>IF(N280="základná",J280,0)</f>
        <v>0</v>
      </c>
      <c r="BF280" s="248">
        <f>IF(N280="znížená",J280,0)</f>
        <v>0</v>
      </c>
      <c r="BG280" s="248">
        <f>IF(N280="zákl. prenesená",J280,0)</f>
        <v>0</v>
      </c>
      <c r="BH280" s="248">
        <f>IF(N280="zníž. prenesená",J280,0)</f>
        <v>0</v>
      </c>
      <c r="BI280" s="248">
        <f>IF(N280="nulová",J280,0)</f>
        <v>0</v>
      </c>
      <c r="BJ280" s="14" t="s">
        <v>92</v>
      </c>
      <c r="BK280" s="248">
        <f>ROUND(I280*H280,2)</f>
        <v>0</v>
      </c>
      <c r="BL280" s="14" t="s">
        <v>396</v>
      </c>
      <c r="BM280" s="247" t="s">
        <v>1668</v>
      </c>
    </row>
    <row r="281" s="2" customFormat="1" ht="36.72453" customHeight="1">
      <c r="A281" s="35"/>
      <c r="B281" s="36"/>
      <c r="C281" s="235" t="s">
        <v>1032</v>
      </c>
      <c r="D281" s="235" t="s">
        <v>382</v>
      </c>
      <c r="E281" s="236" t="s">
        <v>1786</v>
      </c>
      <c r="F281" s="237" t="s">
        <v>1787</v>
      </c>
      <c r="G281" s="238" t="s">
        <v>502</v>
      </c>
      <c r="H281" s="239">
        <v>312</v>
      </c>
      <c r="I281" s="240"/>
      <c r="J281" s="241">
        <f>ROUND(I281*H281,2)</f>
        <v>0</v>
      </c>
      <c r="K281" s="242"/>
      <c r="L281" s="41"/>
      <c r="M281" s="243" t="s">
        <v>1</v>
      </c>
      <c r="N281" s="244" t="s">
        <v>42</v>
      </c>
      <c r="O281" s="94"/>
      <c r="P281" s="245">
        <f>O281*H281</f>
        <v>0</v>
      </c>
      <c r="Q281" s="245">
        <v>0.00012999999999999999</v>
      </c>
      <c r="R281" s="245">
        <f>Q281*H281</f>
        <v>0.040559999999999999</v>
      </c>
      <c r="S281" s="245">
        <v>0</v>
      </c>
      <c r="T281" s="24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7" t="s">
        <v>396</v>
      </c>
      <c r="AT281" s="247" t="s">
        <v>382</v>
      </c>
      <c r="AU281" s="247" t="s">
        <v>92</v>
      </c>
      <c r="AY281" s="14" t="s">
        <v>379</v>
      </c>
      <c r="BE281" s="248">
        <f>IF(N281="základná",J281,0)</f>
        <v>0</v>
      </c>
      <c r="BF281" s="248">
        <f>IF(N281="znížená",J281,0)</f>
        <v>0</v>
      </c>
      <c r="BG281" s="248">
        <f>IF(N281="zákl. prenesená",J281,0)</f>
        <v>0</v>
      </c>
      <c r="BH281" s="248">
        <f>IF(N281="zníž. prenesená",J281,0)</f>
        <v>0</v>
      </c>
      <c r="BI281" s="248">
        <f>IF(N281="nulová",J281,0)</f>
        <v>0</v>
      </c>
      <c r="BJ281" s="14" t="s">
        <v>92</v>
      </c>
      <c r="BK281" s="248">
        <f>ROUND(I281*H281,2)</f>
        <v>0</v>
      </c>
      <c r="BL281" s="14" t="s">
        <v>396</v>
      </c>
      <c r="BM281" s="247" t="s">
        <v>1788</v>
      </c>
    </row>
    <row r="282" s="2" customFormat="1" ht="36.72453" customHeight="1">
      <c r="A282" s="35"/>
      <c r="B282" s="36"/>
      <c r="C282" s="235" t="s">
        <v>1033</v>
      </c>
      <c r="D282" s="235" t="s">
        <v>382</v>
      </c>
      <c r="E282" s="236" t="s">
        <v>1789</v>
      </c>
      <c r="F282" s="237" t="s">
        <v>1790</v>
      </c>
      <c r="G282" s="238" t="s">
        <v>502</v>
      </c>
      <c r="H282" s="239">
        <v>7500</v>
      </c>
      <c r="I282" s="240"/>
      <c r="J282" s="241">
        <f>ROUND(I282*H282,2)</f>
        <v>0</v>
      </c>
      <c r="K282" s="242"/>
      <c r="L282" s="41"/>
      <c r="M282" s="243" t="s">
        <v>1</v>
      </c>
      <c r="N282" s="244" t="s">
        <v>42</v>
      </c>
      <c r="O282" s="94"/>
      <c r="P282" s="245">
        <f>O282*H282</f>
        <v>0</v>
      </c>
      <c r="Q282" s="245">
        <v>0.00032000000000000003</v>
      </c>
      <c r="R282" s="245">
        <f>Q282*H282</f>
        <v>2.4000000000000004</v>
      </c>
      <c r="S282" s="245">
        <v>0</v>
      </c>
      <c r="T282" s="24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7" t="s">
        <v>396</v>
      </c>
      <c r="AT282" s="247" t="s">
        <v>382</v>
      </c>
      <c r="AU282" s="247" t="s">
        <v>92</v>
      </c>
      <c r="AY282" s="14" t="s">
        <v>379</v>
      </c>
      <c r="BE282" s="248">
        <f>IF(N282="základná",J282,0)</f>
        <v>0</v>
      </c>
      <c r="BF282" s="248">
        <f>IF(N282="znížená",J282,0)</f>
        <v>0</v>
      </c>
      <c r="BG282" s="248">
        <f>IF(N282="zákl. prenesená",J282,0)</f>
        <v>0</v>
      </c>
      <c r="BH282" s="248">
        <f>IF(N282="zníž. prenesená",J282,0)</f>
        <v>0</v>
      </c>
      <c r="BI282" s="248">
        <f>IF(N282="nulová",J282,0)</f>
        <v>0</v>
      </c>
      <c r="BJ282" s="14" t="s">
        <v>92</v>
      </c>
      <c r="BK282" s="248">
        <f>ROUND(I282*H282,2)</f>
        <v>0</v>
      </c>
      <c r="BL282" s="14" t="s">
        <v>396</v>
      </c>
      <c r="BM282" s="247" t="s">
        <v>1791</v>
      </c>
    </row>
    <row r="283" s="2" customFormat="1" ht="36.72453" customHeight="1">
      <c r="A283" s="35"/>
      <c r="B283" s="36"/>
      <c r="C283" s="235" t="s">
        <v>1034</v>
      </c>
      <c r="D283" s="235" t="s">
        <v>382</v>
      </c>
      <c r="E283" s="236" t="s">
        <v>1792</v>
      </c>
      <c r="F283" s="237" t="s">
        <v>1793</v>
      </c>
      <c r="G283" s="238" t="s">
        <v>502</v>
      </c>
      <c r="H283" s="239">
        <v>212</v>
      </c>
      <c r="I283" s="240"/>
      <c r="J283" s="241">
        <f>ROUND(I283*H283,2)</f>
        <v>0</v>
      </c>
      <c r="K283" s="242"/>
      <c r="L283" s="41"/>
      <c r="M283" s="243" t="s">
        <v>1</v>
      </c>
      <c r="N283" s="244" t="s">
        <v>42</v>
      </c>
      <c r="O283" s="94"/>
      <c r="P283" s="245">
        <f>O283*H283</f>
        <v>0</v>
      </c>
      <c r="Q283" s="245">
        <v>0.00035</v>
      </c>
      <c r="R283" s="245">
        <f>Q283*H283</f>
        <v>0.074200000000000002</v>
      </c>
      <c r="S283" s="245">
        <v>0</v>
      </c>
      <c r="T283" s="246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7" t="s">
        <v>396</v>
      </c>
      <c r="AT283" s="247" t="s">
        <v>382</v>
      </c>
      <c r="AU283" s="247" t="s">
        <v>92</v>
      </c>
      <c r="AY283" s="14" t="s">
        <v>379</v>
      </c>
      <c r="BE283" s="248">
        <f>IF(N283="základná",J283,0)</f>
        <v>0</v>
      </c>
      <c r="BF283" s="248">
        <f>IF(N283="znížená",J283,0)</f>
        <v>0</v>
      </c>
      <c r="BG283" s="248">
        <f>IF(N283="zákl. prenesená",J283,0)</f>
        <v>0</v>
      </c>
      <c r="BH283" s="248">
        <f>IF(N283="zníž. prenesená",J283,0)</f>
        <v>0</v>
      </c>
      <c r="BI283" s="248">
        <f>IF(N283="nulová",J283,0)</f>
        <v>0</v>
      </c>
      <c r="BJ283" s="14" t="s">
        <v>92</v>
      </c>
      <c r="BK283" s="248">
        <f>ROUND(I283*H283,2)</f>
        <v>0</v>
      </c>
      <c r="BL283" s="14" t="s">
        <v>396</v>
      </c>
      <c r="BM283" s="247" t="s">
        <v>1794</v>
      </c>
    </row>
    <row r="284" s="2" customFormat="1" ht="36.72453" customHeight="1">
      <c r="A284" s="35"/>
      <c r="B284" s="36"/>
      <c r="C284" s="235" t="s">
        <v>1035</v>
      </c>
      <c r="D284" s="235" t="s">
        <v>382</v>
      </c>
      <c r="E284" s="236" t="s">
        <v>1795</v>
      </c>
      <c r="F284" s="237" t="s">
        <v>1796</v>
      </c>
      <c r="G284" s="238" t="s">
        <v>430</v>
      </c>
      <c r="H284" s="239">
        <v>27.199999999999999</v>
      </c>
      <c r="I284" s="240"/>
      <c r="J284" s="241">
        <f>ROUND(I284*H284,2)</f>
        <v>0</v>
      </c>
      <c r="K284" s="242"/>
      <c r="L284" s="41"/>
      <c r="M284" s="243" t="s">
        <v>1</v>
      </c>
      <c r="N284" s="244" t="s">
        <v>42</v>
      </c>
      <c r="O284" s="94"/>
      <c r="P284" s="245">
        <f>O284*H284</f>
        <v>0</v>
      </c>
      <c r="Q284" s="245">
        <v>0</v>
      </c>
      <c r="R284" s="245">
        <f>Q284*H284</f>
        <v>0</v>
      </c>
      <c r="S284" s="245">
        <v>2.2000000000000002</v>
      </c>
      <c r="T284" s="246">
        <f>S284*H284</f>
        <v>59.840000000000003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7" t="s">
        <v>396</v>
      </c>
      <c r="AT284" s="247" t="s">
        <v>382</v>
      </c>
      <c r="AU284" s="247" t="s">
        <v>92</v>
      </c>
      <c r="AY284" s="14" t="s">
        <v>379</v>
      </c>
      <c r="BE284" s="248">
        <f>IF(N284="základná",J284,0)</f>
        <v>0</v>
      </c>
      <c r="BF284" s="248">
        <f>IF(N284="znížená",J284,0)</f>
        <v>0</v>
      </c>
      <c r="BG284" s="248">
        <f>IF(N284="zákl. prenesená",J284,0)</f>
        <v>0</v>
      </c>
      <c r="BH284" s="248">
        <f>IF(N284="zníž. prenesená",J284,0)</f>
        <v>0</v>
      </c>
      <c r="BI284" s="248">
        <f>IF(N284="nulová",J284,0)</f>
        <v>0</v>
      </c>
      <c r="BJ284" s="14" t="s">
        <v>92</v>
      </c>
      <c r="BK284" s="248">
        <f>ROUND(I284*H284,2)</f>
        <v>0</v>
      </c>
      <c r="BL284" s="14" t="s">
        <v>396</v>
      </c>
      <c r="BM284" s="247" t="s">
        <v>1797</v>
      </c>
    </row>
    <row r="285" s="2" customFormat="1" ht="31.92453" customHeight="1">
      <c r="A285" s="35"/>
      <c r="B285" s="36"/>
      <c r="C285" s="235" t="s">
        <v>1039</v>
      </c>
      <c r="D285" s="235" t="s">
        <v>382</v>
      </c>
      <c r="E285" s="236" t="s">
        <v>1798</v>
      </c>
      <c r="F285" s="237" t="s">
        <v>1799</v>
      </c>
      <c r="G285" s="238" t="s">
        <v>430</v>
      </c>
      <c r="H285" s="239">
        <v>56.390000000000001</v>
      </c>
      <c r="I285" s="240"/>
      <c r="J285" s="241">
        <f>ROUND(I285*H285,2)</f>
        <v>0</v>
      </c>
      <c r="K285" s="242"/>
      <c r="L285" s="41"/>
      <c r="M285" s="243" t="s">
        <v>1</v>
      </c>
      <c r="N285" s="244" t="s">
        <v>42</v>
      </c>
      <c r="O285" s="94"/>
      <c r="P285" s="245">
        <f>O285*H285</f>
        <v>0</v>
      </c>
      <c r="Q285" s="245">
        <v>0</v>
      </c>
      <c r="R285" s="245">
        <f>Q285*H285</f>
        <v>0</v>
      </c>
      <c r="S285" s="245">
        <v>2.3999999999999999</v>
      </c>
      <c r="T285" s="246">
        <f>S285*H285</f>
        <v>135.33599999999998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7" t="s">
        <v>396</v>
      </c>
      <c r="AT285" s="247" t="s">
        <v>382</v>
      </c>
      <c r="AU285" s="247" t="s">
        <v>92</v>
      </c>
      <c r="AY285" s="14" t="s">
        <v>379</v>
      </c>
      <c r="BE285" s="248">
        <f>IF(N285="základná",J285,0)</f>
        <v>0</v>
      </c>
      <c r="BF285" s="248">
        <f>IF(N285="znížená",J285,0)</f>
        <v>0</v>
      </c>
      <c r="BG285" s="248">
        <f>IF(N285="zákl. prenesená",J285,0)</f>
        <v>0</v>
      </c>
      <c r="BH285" s="248">
        <f>IF(N285="zníž. prenesená",J285,0)</f>
        <v>0</v>
      </c>
      <c r="BI285" s="248">
        <f>IF(N285="nulová",J285,0)</f>
        <v>0</v>
      </c>
      <c r="BJ285" s="14" t="s">
        <v>92</v>
      </c>
      <c r="BK285" s="248">
        <f>ROUND(I285*H285,2)</f>
        <v>0</v>
      </c>
      <c r="BL285" s="14" t="s">
        <v>396</v>
      </c>
      <c r="BM285" s="247" t="s">
        <v>1800</v>
      </c>
    </row>
    <row r="286" s="2" customFormat="1" ht="23.4566" customHeight="1">
      <c r="A286" s="35"/>
      <c r="B286" s="36"/>
      <c r="C286" s="235" t="s">
        <v>1044</v>
      </c>
      <c r="D286" s="235" t="s">
        <v>382</v>
      </c>
      <c r="E286" s="236" t="s">
        <v>1801</v>
      </c>
      <c r="F286" s="237" t="s">
        <v>1802</v>
      </c>
      <c r="G286" s="238" t="s">
        <v>426</v>
      </c>
      <c r="H286" s="239">
        <v>185</v>
      </c>
      <c r="I286" s="240"/>
      <c r="J286" s="241">
        <f>ROUND(I286*H286,2)</f>
        <v>0</v>
      </c>
      <c r="K286" s="242"/>
      <c r="L286" s="41"/>
      <c r="M286" s="243" t="s">
        <v>1</v>
      </c>
      <c r="N286" s="244" t="s">
        <v>42</v>
      </c>
      <c r="O286" s="94"/>
      <c r="P286" s="245">
        <f>O286*H286</f>
        <v>0</v>
      </c>
      <c r="Q286" s="245">
        <v>0</v>
      </c>
      <c r="R286" s="245">
        <f>Q286*H286</f>
        <v>0</v>
      </c>
      <c r="S286" s="245">
        <v>0.035000000000000003</v>
      </c>
      <c r="T286" s="246">
        <f>S286*H286</f>
        <v>6.4750000000000005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7" t="s">
        <v>396</v>
      </c>
      <c r="AT286" s="247" t="s">
        <v>382</v>
      </c>
      <c r="AU286" s="247" t="s">
        <v>92</v>
      </c>
      <c r="AY286" s="14" t="s">
        <v>379</v>
      </c>
      <c r="BE286" s="248">
        <f>IF(N286="základná",J286,0)</f>
        <v>0</v>
      </c>
      <c r="BF286" s="248">
        <f>IF(N286="znížená",J286,0)</f>
        <v>0</v>
      </c>
      <c r="BG286" s="248">
        <f>IF(N286="zákl. prenesená",J286,0)</f>
        <v>0</v>
      </c>
      <c r="BH286" s="248">
        <f>IF(N286="zníž. prenesená",J286,0)</f>
        <v>0</v>
      </c>
      <c r="BI286" s="248">
        <f>IF(N286="nulová",J286,0)</f>
        <v>0</v>
      </c>
      <c r="BJ286" s="14" t="s">
        <v>92</v>
      </c>
      <c r="BK286" s="248">
        <f>ROUND(I286*H286,2)</f>
        <v>0</v>
      </c>
      <c r="BL286" s="14" t="s">
        <v>396</v>
      </c>
      <c r="BM286" s="247" t="s">
        <v>1803</v>
      </c>
    </row>
    <row r="287" s="2" customFormat="1" ht="23.4566" customHeight="1">
      <c r="A287" s="35"/>
      <c r="B287" s="36"/>
      <c r="C287" s="235" t="s">
        <v>1048</v>
      </c>
      <c r="D287" s="235" t="s">
        <v>382</v>
      </c>
      <c r="E287" s="236" t="s">
        <v>1025</v>
      </c>
      <c r="F287" s="237" t="s">
        <v>1026</v>
      </c>
      <c r="G287" s="238" t="s">
        <v>426</v>
      </c>
      <c r="H287" s="239">
        <v>814</v>
      </c>
      <c r="I287" s="240"/>
      <c r="J287" s="241">
        <f>ROUND(I287*H287,2)</f>
        <v>0</v>
      </c>
      <c r="K287" s="242"/>
      <c r="L287" s="41"/>
      <c r="M287" s="243" t="s">
        <v>1</v>
      </c>
      <c r="N287" s="244" t="s">
        <v>42</v>
      </c>
      <c r="O287" s="94"/>
      <c r="P287" s="245">
        <f>O287*H287</f>
        <v>0</v>
      </c>
      <c r="Q287" s="245">
        <v>9.0000000000000006E-05</v>
      </c>
      <c r="R287" s="245">
        <f>Q287*H287</f>
        <v>0.073260000000000006</v>
      </c>
      <c r="S287" s="245">
        <v>0.042000000000000003</v>
      </c>
      <c r="T287" s="246">
        <f>S287*H287</f>
        <v>34.188000000000002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7" t="s">
        <v>396</v>
      </c>
      <c r="AT287" s="247" t="s">
        <v>382</v>
      </c>
      <c r="AU287" s="247" t="s">
        <v>92</v>
      </c>
      <c r="AY287" s="14" t="s">
        <v>379</v>
      </c>
      <c r="BE287" s="248">
        <f>IF(N287="základná",J287,0)</f>
        <v>0</v>
      </c>
      <c r="BF287" s="248">
        <f>IF(N287="znížená",J287,0)</f>
        <v>0</v>
      </c>
      <c r="BG287" s="248">
        <f>IF(N287="zákl. prenesená",J287,0)</f>
        <v>0</v>
      </c>
      <c r="BH287" s="248">
        <f>IF(N287="zníž. prenesená",J287,0)</f>
        <v>0</v>
      </c>
      <c r="BI287" s="248">
        <f>IF(N287="nulová",J287,0)</f>
        <v>0</v>
      </c>
      <c r="BJ287" s="14" t="s">
        <v>92</v>
      </c>
      <c r="BK287" s="248">
        <f>ROUND(I287*H287,2)</f>
        <v>0</v>
      </c>
      <c r="BL287" s="14" t="s">
        <v>396</v>
      </c>
      <c r="BM287" s="247" t="s">
        <v>1027</v>
      </c>
    </row>
    <row r="288" s="2" customFormat="1" ht="23.4566" customHeight="1">
      <c r="A288" s="35"/>
      <c r="B288" s="36"/>
      <c r="C288" s="235" t="s">
        <v>1052</v>
      </c>
      <c r="D288" s="235" t="s">
        <v>382</v>
      </c>
      <c r="E288" s="236" t="s">
        <v>694</v>
      </c>
      <c r="F288" s="237" t="s">
        <v>695</v>
      </c>
      <c r="G288" s="238" t="s">
        <v>502</v>
      </c>
      <c r="H288" s="239">
        <v>28</v>
      </c>
      <c r="I288" s="240"/>
      <c r="J288" s="241">
        <f>ROUND(I288*H288,2)</f>
        <v>0</v>
      </c>
      <c r="K288" s="242"/>
      <c r="L288" s="41"/>
      <c r="M288" s="243" t="s">
        <v>1</v>
      </c>
      <c r="N288" s="244" t="s">
        <v>42</v>
      </c>
      <c r="O288" s="94"/>
      <c r="P288" s="245">
        <f>O288*H288</f>
        <v>0</v>
      </c>
      <c r="Q288" s="245">
        <v>0</v>
      </c>
      <c r="R288" s="245">
        <f>Q288*H288</f>
        <v>0</v>
      </c>
      <c r="S288" s="245">
        <v>0.082000000000000003</v>
      </c>
      <c r="T288" s="246">
        <f>S288*H288</f>
        <v>2.2960000000000003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7" t="s">
        <v>396</v>
      </c>
      <c r="AT288" s="247" t="s">
        <v>382</v>
      </c>
      <c r="AU288" s="247" t="s">
        <v>92</v>
      </c>
      <c r="AY288" s="14" t="s">
        <v>379</v>
      </c>
      <c r="BE288" s="248">
        <f>IF(N288="základná",J288,0)</f>
        <v>0</v>
      </c>
      <c r="BF288" s="248">
        <f>IF(N288="znížená",J288,0)</f>
        <v>0</v>
      </c>
      <c r="BG288" s="248">
        <f>IF(N288="zákl. prenesená",J288,0)</f>
        <v>0</v>
      </c>
      <c r="BH288" s="248">
        <f>IF(N288="zníž. prenesená",J288,0)</f>
        <v>0</v>
      </c>
      <c r="BI288" s="248">
        <f>IF(N288="nulová",J288,0)</f>
        <v>0</v>
      </c>
      <c r="BJ288" s="14" t="s">
        <v>92</v>
      </c>
      <c r="BK288" s="248">
        <f>ROUND(I288*H288,2)</f>
        <v>0</v>
      </c>
      <c r="BL288" s="14" t="s">
        <v>396</v>
      </c>
      <c r="BM288" s="247" t="s">
        <v>696</v>
      </c>
    </row>
    <row r="289" s="2" customFormat="1" ht="31.92453" customHeight="1">
      <c r="A289" s="35"/>
      <c r="B289" s="36"/>
      <c r="C289" s="235" t="s">
        <v>1056</v>
      </c>
      <c r="D289" s="235" t="s">
        <v>382</v>
      </c>
      <c r="E289" s="236" t="s">
        <v>698</v>
      </c>
      <c r="F289" s="237" t="s">
        <v>699</v>
      </c>
      <c r="G289" s="238" t="s">
        <v>502</v>
      </c>
      <c r="H289" s="239">
        <v>58</v>
      </c>
      <c r="I289" s="240"/>
      <c r="J289" s="241">
        <f>ROUND(I289*H289,2)</f>
        <v>0</v>
      </c>
      <c r="K289" s="242"/>
      <c r="L289" s="41"/>
      <c r="M289" s="243" t="s">
        <v>1</v>
      </c>
      <c r="N289" s="244" t="s">
        <v>42</v>
      </c>
      <c r="O289" s="94"/>
      <c r="P289" s="245">
        <f>O289*H289</f>
        <v>0</v>
      </c>
      <c r="Q289" s="245">
        <v>0</v>
      </c>
      <c r="R289" s="245">
        <f>Q289*H289</f>
        <v>0</v>
      </c>
      <c r="S289" s="245">
        <v>0.036999999999999998</v>
      </c>
      <c r="T289" s="246">
        <f>S289*H289</f>
        <v>2.1459999999999999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7" t="s">
        <v>396</v>
      </c>
      <c r="AT289" s="247" t="s">
        <v>382</v>
      </c>
      <c r="AU289" s="247" t="s">
        <v>92</v>
      </c>
      <c r="AY289" s="14" t="s">
        <v>379</v>
      </c>
      <c r="BE289" s="248">
        <f>IF(N289="základná",J289,0)</f>
        <v>0</v>
      </c>
      <c r="BF289" s="248">
        <f>IF(N289="znížená",J289,0)</f>
        <v>0</v>
      </c>
      <c r="BG289" s="248">
        <f>IF(N289="zákl. prenesená",J289,0)</f>
        <v>0</v>
      </c>
      <c r="BH289" s="248">
        <f>IF(N289="zníž. prenesená",J289,0)</f>
        <v>0</v>
      </c>
      <c r="BI289" s="248">
        <f>IF(N289="nulová",J289,0)</f>
        <v>0</v>
      </c>
      <c r="BJ289" s="14" t="s">
        <v>92</v>
      </c>
      <c r="BK289" s="248">
        <f>ROUND(I289*H289,2)</f>
        <v>0</v>
      </c>
      <c r="BL289" s="14" t="s">
        <v>396</v>
      </c>
      <c r="BM289" s="247" t="s">
        <v>700</v>
      </c>
    </row>
    <row r="290" s="2" customFormat="1" ht="23.4566" customHeight="1">
      <c r="A290" s="35"/>
      <c r="B290" s="36"/>
      <c r="C290" s="235" t="s">
        <v>1804</v>
      </c>
      <c r="D290" s="235" t="s">
        <v>382</v>
      </c>
      <c r="E290" s="236" t="s">
        <v>702</v>
      </c>
      <c r="F290" s="237" t="s">
        <v>703</v>
      </c>
      <c r="G290" s="238" t="s">
        <v>502</v>
      </c>
      <c r="H290" s="239">
        <v>29</v>
      </c>
      <c r="I290" s="240"/>
      <c r="J290" s="241">
        <f>ROUND(I290*H290,2)</f>
        <v>0</v>
      </c>
      <c r="K290" s="242"/>
      <c r="L290" s="41"/>
      <c r="M290" s="243" t="s">
        <v>1</v>
      </c>
      <c r="N290" s="244" t="s">
        <v>42</v>
      </c>
      <c r="O290" s="94"/>
      <c r="P290" s="245">
        <f>O290*H290</f>
        <v>0</v>
      </c>
      <c r="Q290" s="245">
        <v>0</v>
      </c>
      <c r="R290" s="245">
        <f>Q290*H290</f>
        <v>0</v>
      </c>
      <c r="S290" s="245">
        <v>0.0040000000000000001</v>
      </c>
      <c r="T290" s="246">
        <f>S290*H290</f>
        <v>0.11600000000000001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7" t="s">
        <v>396</v>
      </c>
      <c r="AT290" s="247" t="s">
        <v>382</v>
      </c>
      <c r="AU290" s="247" t="s">
        <v>92</v>
      </c>
      <c r="AY290" s="14" t="s">
        <v>379</v>
      </c>
      <c r="BE290" s="248">
        <f>IF(N290="základná",J290,0)</f>
        <v>0</v>
      </c>
      <c r="BF290" s="248">
        <f>IF(N290="znížená",J290,0)</f>
        <v>0</v>
      </c>
      <c r="BG290" s="248">
        <f>IF(N290="zákl. prenesená",J290,0)</f>
        <v>0</v>
      </c>
      <c r="BH290" s="248">
        <f>IF(N290="zníž. prenesená",J290,0)</f>
        <v>0</v>
      </c>
      <c r="BI290" s="248">
        <f>IF(N290="nulová",J290,0)</f>
        <v>0</v>
      </c>
      <c r="BJ290" s="14" t="s">
        <v>92</v>
      </c>
      <c r="BK290" s="248">
        <f>ROUND(I290*H290,2)</f>
        <v>0</v>
      </c>
      <c r="BL290" s="14" t="s">
        <v>396</v>
      </c>
      <c r="BM290" s="247" t="s">
        <v>704</v>
      </c>
    </row>
    <row r="291" s="2" customFormat="1" ht="31.92453" customHeight="1">
      <c r="A291" s="35"/>
      <c r="B291" s="36"/>
      <c r="C291" s="235" t="s">
        <v>1805</v>
      </c>
      <c r="D291" s="235" t="s">
        <v>382</v>
      </c>
      <c r="E291" s="236" t="s">
        <v>1806</v>
      </c>
      <c r="F291" s="237" t="s">
        <v>1807</v>
      </c>
      <c r="G291" s="238" t="s">
        <v>426</v>
      </c>
      <c r="H291" s="239">
        <v>153</v>
      </c>
      <c r="I291" s="240"/>
      <c r="J291" s="241">
        <f>ROUND(I291*H291,2)</f>
        <v>0</v>
      </c>
      <c r="K291" s="242"/>
      <c r="L291" s="41"/>
      <c r="M291" s="243" t="s">
        <v>1</v>
      </c>
      <c r="N291" s="244" t="s">
        <v>42</v>
      </c>
      <c r="O291" s="94"/>
      <c r="P291" s="245">
        <f>O291*H291</f>
        <v>0</v>
      </c>
      <c r="Q291" s="245">
        <v>8.0000000000000007E-05</v>
      </c>
      <c r="R291" s="245">
        <f>Q291*H291</f>
        <v>0.012240000000000001</v>
      </c>
      <c r="S291" s="245">
        <v>0.017999999999999999</v>
      </c>
      <c r="T291" s="246">
        <f>S291*H291</f>
        <v>2.754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7" t="s">
        <v>396</v>
      </c>
      <c r="AT291" s="247" t="s">
        <v>382</v>
      </c>
      <c r="AU291" s="247" t="s">
        <v>92</v>
      </c>
      <c r="AY291" s="14" t="s">
        <v>379</v>
      </c>
      <c r="BE291" s="248">
        <f>IF(N291="základná",J291,0)</f>
        <v>0</v>
      </c>
      <c r="BF291" s="248">
        <f>IF(N291="znížená",J291,0)</f>
        <v>0</v>
      </c>
      <c r="BG291" s="248">
        <f>IF(N291="zákl. prenesená",J291,0)</f>
        <v>0</v>
      </c>
      <c r="BH291" s="248">
        <f>IF(N291="zníž. prenesená",J291,0)</f>
        <v>0</v>
      </c>
      <c r="BI291" s="248">
        <f>IF(N291="nulová",J291,0)</f>
        <v>0</v>
      </c>
      <c r="BJ291" s="14" t="s">
        <v>92</v>
      </c>
      <c r="BK291" s="248">
        <f>ROUND(I291*H291,2)</f>
        <v>0</v>
      </c>
      <c r="BL291" s="14" t="s">
        <v>396</v>
      </c>
      <c r="BM291" s="247" t="s">
        <v>1808</v>
      </c>
    </row>
    <row r="292" s="2" customFormat="1" ht="23.4566" customHeight="1">
      <c r="A292" s="35"/>
      <c r="B292" s="36"/>
      <c r="C292" s="235" t="s">
        <v>1809</v>
      </c>
      <c r="D292" s="235" t="s">
        <v>382</v>
      </c>
      <c r="E292" s="236" t="s">
        <v>1810</v>
      </c>
      <c r="F292" s="237" t="s">
        <v>1811</v>
      </c>
      <c r="G292" s="238" t="s">
        <v>426</v>
      </c>
      <c r="H292" s="239">
        <v>15</v>
      </c>
      <c r="I292" s="240"/>
      <c r="J292" s="241">
        <f>ROUND(I292*H292,2)</f>
        <v>0</v>
      </c>
      <c r="K292" s="242"/>
      <c r="L292" s="41"/>
      <c r="M292" s="243" t="s">
        <v>1</v>
      </c>
      <c r="N292" s="244" t="s">
        <v>42</v>
      </c>
      <c r="O292" s="94"/>
      <c r="P292" s="245">
        <f>O292*H292</f>
        <v>0</v>
      </c>
      <c r="Q292" s="245">
        <v>0</v>
      </c>
      <c r="R292" s="245">
        <f>Q292*H292</f>
        <v>0</v>
      </c>
      <c r="S292" s="245">
        <v>0.036999999999999998</v>
      </c>
      <c r="T292" s="246">
        <f>S292*H292</f>
        <v>0.55499999999999994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7" t="s">
        <v>396</v>
      </c>
      <c r="AT292" s="247" t="s">
        <v>382</v>
      </c>
      <c r="AU292" s="247" t="s">
        <v>92</v>
      </c>
      <c r="AY292" s="14" t="s">
        <v>379</v>
      </c>
      <c r="BE292" s="248">
        <f>IF(N292="základná",J292,0)</f>
        <v>0</v>
      </c>
      <c r="BF292" s="248">
        <f>IF(N292="znížená",J292,0)</f>
        <v>0</v>
      </c>
      <c r="BG292" s="248">
        <f>IF(N292="zákl. prenesená",J292,0)</f>
        <v>0</v>
      </c>
      <c r="BH292" s="248">
        <f>IF(N292="zníž. prenesená",J292,0)</f>
        <v>0</v>
      </c>
      <c r="BI292" s="248">
        <f>IF(N292="nulová",J292,0)</f>
        <v>0</v>
      </c>
      <c r="BJ292" s="14" t="s">
        <v>92</v>
      </c>
      <c r="BK292" s="248">
        <f>ROUND(I292*H292,2)</f>
        <v>0</v>
      </c>
      <c r="BL292" s="14" t="s">
        <v>396</v>
      </c>
      <c r="BM292" s="247" t="s">
        <v>1812</v>
      </c>
    </row>
    <row r="293" s="2" customFormat="1" ht="16.30189" customHeight="1">
      <c r="A293" s="35"/>
      <c r="B293" s="36"/>
      <c r="C293" s="235" t="s">
        <v>1813</v>
      </c>
      <c r="D293" s="235" t="s">
        <v>382</v>
      </c>
      <c r="E293" s="236" t="s">
        <v>706</v>
      </c>
      <c r="F293" s="237" t="s">
        <v>707</v>
      </c>
      <c r="G293" s="238" t="s">
        <v>502</v>
      </c>
      <c r="H293" s="239">
        <v>5</v>
      </c>
      <c r="I293" s="240"/>
      <c r="J293" s="241">
        <f>ROUND(I293*H293,2)</f>
        <v>0</v>
      </c>
      <c r="K293" s="242"/>
      <c r="L293" s="41"/>
      <c r="M293" s="243" t="s">
        <v>1</v>
      </c>
      <c r="N293" s="244" t="s">
        <v>42</v>
      </c>
      <c r="O293" s="94"/>
      <c r="P293" s="245">
        <f>O293*H293</f>
        <v>0</v>
      </c>
      <c r="Q293" s="245">
        <v>0</v>
      </c>
      <c r="R293" s="245">
        <f>Q293*H293</f>
        <v>0</v>
      </c>
      <c r="S293" s="245">
        <v>0.092999999999999999</v>
      </c>
      <c r="T293" s="246">
        <f>S293*H293</f>
        <v>0.46499999999999997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7" t="s">
        <v>396</v>
      </c>
      <c r="AT293" s="247" t="s">
        <v>382</v>
      </c>
      <c r="AU293" s="247" t="s">
        <v>92</v>
      </c>
      <c r="AY293" s="14" t="s">
        <v>379</v>
      </c>
      <c r="BE293" s="248">
        <f>IF(N293="základná",J293,0)</f>
        <v>0</v>
      </c>
      <c r="BF293" s="248">
        <f>IF(N293="znížená",J293,0)</f>
        <v>0</v>
      </c>
      <c r="BG293" s="248">
        <f>IF(N293="zákl. prenesená",J293,0)</f>
        <v>0</v>
      </c>
      <c r="BH293" s="248">
        <f>IF(N293="zníž. prenesená",J293,0)</f>
        <v>0</v>
      </c>
      <c r="BI293" s="248">
        <f>IF(N293="nulová",J293,0)</f>
        <v>0</v>
      </c>
      <c r="BJ293" s="14" t="s">
        <v>92</v>
      </c>
      <c r="BK293" s="248">
        <f>ROUND(I293*H293,2)</f>
        <v>0</v>
      </c>
      <c r="BL293" s="14" t="s">
        <v>396</v>
      </c>
      <c r="BM293" s="247" t="s">
        <v>708</v>
      </c>
    </row>
    <row r="294" s="2" customFormat="1" ht="23.4566" customHeight="1">
      <c r="A294" s="35"/>
      <c r="B294" s="36"/>
      <c r="C294" s="235" t="s">
        <v>1814</v>
      </c>
      <c r="D294" s="235" t="s">
        <v>382</v>
      </c>
      <c r="E294" s="236" t="s">
        <v>1815</v>
      </c>
      <c r="F294" s="237" t="s">
        <v>1816</v>
      </c>
      <c r="G294" s="238" t="s">
        <v>1817</v>
      </c>
      <c r="H294" s="239">
        <v>68968</v>
      </c>
      <c r="I294" s="240"/>
      <c r="J294" s="241">
        <f>ROUND(I294*H294,2)</f>
        <v>0</v>
      </c>
      <c r="K294" s="242"/>
      <c r="L294" s="41"/>
      <c r="M294" s="243" t="s">
        <v>1</v>
      </c>
      <c r="N294" s="244" t="s">
        <v>42</v>
      </c>
      <c r="O294" s="94"/>
      <c r="P294" s="245">
        <f>O294*H294</f>
        <v>0</v>
      </c>
      <c r="Q294" s="245">
        <v>0</v>
      </c>
      <c r="R294" s="245">
        <f>Q294*H294</f>
        <v>0</v>
      </c>
      <c r="S294" s="245">
        <v>1.0000000000000001E-05</v>
      </c>
      <c r="T294" s="246">
        <f>S294*H294</f>
        <v>0.68968000000000007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7" t="s">
        <v>396</v>
      </c>
      <c r="AT294" s="247" t="s">
        <v>382</v>
      </c>
      <c r="AU294" s="247" t="s">
        <v>92</v>
      </c>
      <c r="AY294" s="14" t="s">
        <v>379</v>
      </c>
      <c r="BE294" s="248">
        <f>IF(N294="základná",J294,0)</f>
        <v>0</v>
      </c>
      <c r="BF294" s="248">
        <f>IF(N294="znížená",J294,0)</f>
        <v>0</v>
      </c>
      <c r="BG294" s="248">
        <f>IF(N294="zákl. prenesená",J294,0)</f>
        <v>0</v>
      </c>
      <c r="BH294" s="248">
        <f>IF(N294="zníž. prenesená",J294,0)</f>
        <v>0</v>
      </c>
      <c r="BI294" s="248">
        <f>IF(N294="nulová",J294,0)</f>
        <v>0</v>
      </c>
      <c r="BJ294" s="14" t="s">
        <v>92</v>
      </c>
      <c r="BK294" s="248">
        <f>ROUND(I294*H294,2)</f>
        <v>0</v>
      </c>
      <c r="BL294" s="14" t="s">
        <v>396</v>
      </c>
      <c r="BM294" s="247" t="s">
        <v>1818</v>
      </c>
    </row>
    <row r="295" s="2" customFormat="1" ht="23.4566" customHeight="1">
      <c r="A295" s="35"/>
      <c r="B295" s="36"/>
      <c r="C295" s="235" t="s">
        <v>1819</v>
      </c>
      <c r="D295" s="235" t="s">
        <v>382</v>
      </c>
      <c r="E295" s="236" t="s">
        <v>1820</v>
      </c>
      <c r="F295" s="237" t="s">
        <v>1821</v>
      </c>
      <c r="G295" s="238" t="s">
        <v>1817</v>
      </c>
      <c r="H295" s="239">
        <v>3100</v>
      </c>
      <c r="I295" s="240"/>
      <c r="J295" s="241">
        <f>ROUND(I295*H295,2)</f>
        <v>0</v>
      </c>
      <c r="K295" s="242"/>
      <c r="L295" s="41"/>
      <c r="M295" s="243" t="s">
        <v>1</v>
      </c>
      <c r="N295" s="244" t="s">
        <v>42</v>
      </c>
      <c r="O295" s="94"/>
      <c r="P295" s="245">
        <f>O295*H295</f>
        <v>0</v>
      </c>
      <c r="Q295" s="245">
        <v>1.0000000000000001E-05</v>
      </c>
      <c r="R295" s="245">
        <f>Q295*H295</f>
        <v>0.031000000000000003</v>
      </c>
      <c r="S295" s="245">
        <v>0.00023000000000000001</v>
      </c>
      <c r="T295" s="246">
        <f>S295*H295</f>
        <v>0.71299999999999997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7" t="s">
        <v>396</v>
      </c>
      <c r="AT295" s="247" t="s">
        <v>382</v>
      </c>
      <c r="AU295" s="247" t="s">
        <v>92</v>
      </c>
      <c r="AY295" s="14" t="s">
        <v>379</v>
      </c>
      <c r="BE295" s="248">
        <f>IF(N295="základná",J295,0)</f>
        <v>0</v>
      </c>
      <c r="BF295" s="248">
        <f>IF(N295="znížená",J295,0)</f>
        <v>0</v>
      </c>
      <c r="BG295" s="248">
        <f>IF(N295="zákl. prenesená",J295,0)</f>
        <v>0</v>
      </c>
      <c r="BH295" s="248">
        <f>IF(N295="zníž. prenesená",J295,0)</f>
        <v>0</v>
      </c>
      <c r="BI295" s="248">
        <f>IF(N295="nulová",J295,0)</f>
        <v>0</v>
      </c>
      <c r="BJ295" s="14" t="s">
        <v>92</v>
      </c>
      <c r="BK295" s="248">
        <f>ROUND(I295*H295,2)</f>
        <v>0</v>
      </c>
      <c r="BL295" s="14" t="s">
        <v>396</v>
      </c>
      <c r="BM295" s="247" t="s">
        <v>1822</v>
      </c>
    </row>
    <row r="296" s="2" customFormat="1" ht="23.4566" customHeight="1">
      <c r="A296" s="35"/>
      <c r="B296" s="36"/>
      <c r="C296" s="235" t="s">
        <v>1823</v>
      </c>
      <c r="D296" s="235" t="s">
        <v>382</v>
      </c>
      <c r="E296" s="236" t="s">
        <v>1824</v>
      </c>
      <c r="F296" s="237" t="s">
        <v>1825</v>
      </c>
      <c r="G296" s="238" t="s">
        <v>1817</v>
      </c>
      <c r="H296" s="239">
        <v>100</v>
      </c>
      <c r="I296" s="240"/>
      <c r="J296" s="241">
        <f>ROUND(I296*H296,2)</f>
        <v>0</v>
      </c>
      <c r="K296" s="242"/>
      <c r="L296" s="41"/>
      <c r="M296" s="243" t="s">
        <v>1</v>
      </c>
      <c r="N296" s="244" t="s">
        <v>42</v>
      </c>
      <c r="O296" s="94"/>
      <c r="P296" s="245">
        <f>O296*H296</f>
        <v>0</v>
      </c>
      <c r="Q296" s="245">
        <v>3.0000000000000001E-05</v>
      </c>
      <c r="R296" s="245">
        <f>Q296*H296</f>
        <v>0.0030000000000000001</v>
      </c>
      <c r="S296" s="245">
        <v>0.00095</v>
      </c>
      <c r="T296" s="246">
        <f>S296*H296</f>
        <v>0.095000000000000001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7" t="s">
        <v>396</v>
      </c>
      <c r="AT296" s="247" t="s">
        <v>382</v>
      </c>
      <c r="AU296" s="247" t="s">
        <v>92</v>
      </c>
      <c r="AY296" s="14" t="s">
        <v>379</v>
      </c>
      <c r="BE296" s="248">
        <f>IF(N296="základná",J296,0)</f>
        <v>0</v>
      </c>
      <c r="BF296" s="248">
        <f>IF(N296="znížená",J296,0)</f>
        <v>0</v>
      </c>
      <c r="BG296" s="248">
        <f>IF(N296="zákl. prenesená",J296,0)</f>
        <v>0</v>
      </c>
      <c r="BH296" s="248">
        <f>IF(N296="zníž. prenesená",J296,0)</f>
        <v>0</v>
      </c>
      <c r="BI296" s="248">
        <f>IF(N296="nulová",J296,0)</f>
        <v>0</v>
      </c>
      <c r="BJ296" s="14" t="s">
        <v>92</v>
      </c>
      <c r="BK296" s="248">
        <f>ROUND(I296*H296,2)</f>
        <v>0</v>
      </c>
      <c r="BL296" s="14" t="s">
        <v>396</v>
      </c>
      <c r="BM296" s="247" t="s">
        <v>1826</v>
      </c>
    </row>
    <row r="297" s="2" customFormat="1" ht="23.4566" customHeight="1">
      <c r="A297" s="35"/>
      <c r="B297" s="36"/>
      <c r="C297" s="235" t="s">
        <v>1827</v>
      </c>
      <c r="D297" s="235" t="s">
        <v>382</v>
      </c>
      <c r="E297" s="236" t="s">
        <v>710</v>
      </c>
      <c r="F297" s="237" t="s">
        <v>711</v>
      </c>
      <c r="G297" s="238" t="s">
        <v>450</v>
      </c>
      <c r="H297" s="239">
        <v>6052.9709999999995</v>
      </c>
      <c r="I297" s="240"/>
      <c r="J297" s="241">
        <f>ROUND(I297*H297,2)</f>
        <v>0</v>
      </c>
      <c r="K297" s="242"/>
      <c r="L297" s="41"/>
      <c r="M297" s="243" t="s">
        <v>1</v>
      </c>
      <c r="N297" s="244" t="s">
        <v>42</v>
      </c>
      <c r="O297" s="94"/>
      <c r="P297" s="245">
        <f>O297*H297</f>
        <v>0</v>
      </c>
      <c r="Q297" s="245">
        <v>0</v>
      </c>
      <c r="R297" s="245">
        <f>Q297*H297</f>
        <v>0</v>
      </c>
      <c r="S297" s="245">
        <v>0</v>
      </c>
      <c r="T297" s="246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7" t="s">
        <v>396</v>
      </c>
      <c r="AT297" s="247" t="s">
        <v>382</v>
      </c>
      <c r="AU297" s="247" t="s">
        <v>92</v>
      </c>
      <c r="AY297" s="14" t="s">
        <v>379</v>
      </c>
      <c r="BE297" s="248">
        <f>IF(N297="základná",J297,0)</f>
        <v>0</v>
      </c>
      <c r="BF297" s="248">
        <f>IF(N297="znížená",J297,0)</f>
        <v>0</v>
      </c>
      <c r="BG297" s="248">
        <f>IF(N297="zákl. prenesená",J297,0)</f>
        <v>0</v>
      </c>
      <c r="BH297" s="248">
        <f>IF(N297="zníž. prenesená",J297,0)</f>
        <v>0</v>
      </c>
      <c r="BI297" s="248">
        <f>IF(N297="nulová",J297,0)</f>
        <v>0</v>
      </c>
      <c r="BJ297" s="14" t="s">
        <v>92</v>
      </c>
      <c r="BK297" s="248">
        <f>ROUND(I297*H297,2)</f>
        <v>0</v>
      </c>
      <c r="BL297" s="14" t="s">
        <v>396</v>
      </c>
      <c r="BM297" s="247" t="s">
        <v>712</v>
      </c>
    </row>
    <row r="298" s="2" customFormat="1" ht="23.4566" customHeight="1">
      <c r="A298" s="35"/>
      <c r="B298" s="36"/>
      <c r="C298" s="235" t="s">
        <v>1828</v>
      </c>
      <c r="D298" s="235" t="s">
        <v>382</v>
      </c>
      <c r="E298" s="236" t="s">
        <v>714</v>
      </c>
      <c r="F298" s="237" t="s">
        <v>715</v>
      </c>
      <c r="G298" s="238" t="s">
        <v>450</v>
      </c>
      <c r="H298" s="239">
        <v>104098.769</v>
      </c>
      <c r="I298" s="240"/>
      <c r="J298" s="241">
        <f>ROUND(I298*H298,2)</f>
        <v>0</v>
      </c>
      <c r="K298" s="242"/>
      <c r="L298" s="41"/>
      <c r="M298" s="243" t="s">
        <v>1</v>
      </c>
      <c r="N298" s="244" t="s">
        <v>42</v>
      </c>
      <c r="O298" s="94"/>
      <c r="P298" s="245">
        <f>O298*H298</f>
        <v>0</v>
      </c>
      <c r="Q298" s="245">
        <v>0</v>
      </c>
      <c r="R298" s="245">
        <f>Q298*H298</f>
        <v>0</v>
      </c>
      <c r="S298" s="245">
        <v>0</v>
      </c>
      <c r="T298" s="246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7" t="s">
        <v>396</v>
      </c>
      <c r="AT298" s="247" t="s">
        <v>382</v>
      </c>
      <c r="AU298" s="247" t="s">
        <v>92</v>
      </c>
      <c r="AY298" s="14" t="s">
        <v>379</v>
      </c>
      <c r="BE298" s="248">
        <f>IF(N298="základná",J298,0)</f>
        <v>0</v>
      </c>
      <c r="BF298" s="248">
        <f>IF(N298="znížená",J298,0)</f>
        <v>0</v>
      </c>
      <c r="BG298" s="248">
        <f>IF(N298="zákl. prenesená",J298,0)</f>
        <v>0</v>
      </c>
      <c r="BH298" s="248">
        <f>IF(N298="zníž. prenesená",J298,0)</f>
        <v>0</v>
      </c>
      <c r="BI298" s="248">
        <f>IF(N298="nulová",J298,0)</f>
        <v>0</v>
      </c>
      <c r="BJ298" s="14" t="s">
        <v>92</v>
      </c>
      <c r="BK298" s="248">
        <f>ROUND(I298*H298,2)</f>
        <v>0</v>
      </c>
      <c r="BL298" s="14" t="s">
        <v>396</v>
      </c>
      <c r="BM298" s="247" t="s">
        <v>716</v>
      </c>
    </row>
    <row r="299" s="2" customFormat="1" ht="23.4566" customHeight="1">
      <c r="A299" s="35"/>
      <c r="B299" s="36"/>
      <c r="C299" s="235" t="s">
        <v>1829</v>
      </c>
      <c r="D299" s="235" t="s">
        <v>382</v>
      </c>
      <c r="E299" s="236" t="s">
        <v>718</v>
      </c>
      <c r="F299" s="237" t="s">
        <v>719</v>
      </c>
      <c r="G299" s="238" t="s">
        <v>450</v>
      </c>
      <c r="H299" s="239">
        <v>872.96100000000001</v>
      </c>
      <c r="I299" s="240"/>
      <c r="J299" s="241">
        <f>ROUND(I299*H299,2)</f>
        <v>0</v>
      </c>
      <c r="K299" s="242"/>
      <c r="L299" s="41"/>
      <c r="M299" s="243" t="s">
        <v>1</v>
      </c>
      <c r="N299" s="244" t="s">
        <v>42</v>
      </c>
      <c r="O299" s="94"/>
      <c r="P299" s="245">
        <f>O299*H299</f>
        <v>0</v>
      </c>
      <c r="Q299" s="245">
        <v>0</v>
      </c>
      <c r="R299" s="245">
        <f>Q299*H299</f>
        <v>0</v>
      </c>
      <c r="S299" s="245">
        <v>0</v>
      </c>
      <c r="T299" s="246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7" t="s">
        <v>396</v>
      </c>
      <c r="AT299" s="247" t="s">
        <v>382</v>
      </c>
      <c r="AU299" s="247" t="s">
        <v>92</v>
      </c>
      <c r="AY299" s="14" t="s">
        <v>379</v>
      </c>
      <c r="BE299" s="248">
        <f>IF(N299="základná",J299,0)</f>
        <v>0</v>
      </c>
      <c r="BF299" s="248">
        <f>IF(N299="znížená",J299,0)</f>
        <v>0</v>
      </c>
      <c r="BG299" s="248">
        <f>IF(N299="zákl. prenesená",J299,0)</f>
        <v>0</v>
      </c>
      <c r="BH299" s="248">
        <f>IF(N299="zníž. prenesená",J299,0)</f>
        <v>0</v>
      </c>
      <c r="BI299" s="248">
        <f>IF(N299="nulová",J299,0)</f>
        <v>0</v>
      </c>
      <c r="BJ299" s="14" t="s">
        <v>92</v>
      </c>
      <c r="BK299" s="248">
        <f>ROUND(I299*H299,2)</f>
        <v>0</v>
      </c>
      <c r="BL299" s="14" t="s">
        <v>396</v>
      </c>
      <c r="BM299" s="247" t="s">
        <v>720</v>
      </c>
    </row>
    <row r="300" s="12" customFormat="1" ht="22.8" customHeight="1">
      <c r="A300" s="12"/>
      <c r="B300" s="219"/>
      <c r="C300" s="220"/>
      <c r="D300" s="221" t="s">
        <v>75</v>
      </c>
      <c r="E300" s="233" t="s">
        <v>721</v>
      </c>
      <c r="F300" s="233" t="s">
        <v>722</v>
      </c>
      <c r="G300" s="220"/>
      <c r="H300" s="220"/>
      <c r="I300" s="223"/>
      <c r="J300" s="234">
        <f>BK300</f>
        <v>0</v>
      </c>
      <c r="K300" s="220"/>
      <c r="L300" s="225"/>
      <c r="M300" s="226"/>
      <c r="N300" s="227"/>
      <c r="O300" s="227"/>
      <c r="P300" s="228">
        <f>P301</f>
        <v>0</v>
      </c>
      <c r="Q300" s="227"/>
      <c r="R300" s="228">
        <f>R301</f>
        <v>0</v>
      </c>
      <c r="S300" s="227"/>
      <c r="T300" s="229">
        <f>T301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30" t="s">
        <v>84</v>
      </c>
      <c r="AT300" s="231" t="s">
        <v>75</v>
      </c>
      <c r="AU300" s="231" t="s">
        <v>84</v>
      </c>
      <c r="AY300" s="230" t="s">
        <v>379</v>
      </c>
      <c r="BK300" s="232">
        <f>BK301</f>
        <v>0</v>
      </c>
    </row>
    <row r="301" s="2" customFormat="1" ht="23.4566" customHeight="1">
      <c r="A301" s="35"/>
      <c r="B301" s="36"/>
      <c r="C301" s="235" t="s">
        <v>1830</v>
      </c>
      <c r="D301" s="235" t="s">
        <v>382</v>
      </c>
      <c r="E301" s="236" t="s">
        <v>724</v>
      </c>
      <c r="F301" s="237" t="s">
        <v>725</v>
      </c>
      <c r="G301" s="238" t="s">
        <v>450</v>
      </c>
      <c r="H301" s="239">
        <v>10811.721</v>
      </c>
      <c r="I301" s="240"/>
      <c r="J301" s="241">
        <f>ROUND(I301*H301,2)</f>
        <v>0</v>
      </c>
      <c r="K301" s="242"/>
      <c r="L301" s="41"/>
      <c r="M301" s="243" t="s">
        <v>1</v>
      </c>
      <c r="N301" s="244" t="s">
        <v>42</v>
      </c>
      <c r="O301" s="94"/>
      <c r="P301" s="245">
        <f>O301*H301</f>
        <v>0</v>
      </c>
      <c r="Q301" s="245">
        <v>0</v>
      </c>
      <c r="R301" s="245">
        <f>Q301*H301</f>
        <v>0</v>
      </c>
      <c r="S301" s="245">
        <v>0</v>
      </c>
      <c r="T301" s="246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7" t="s">
        <v>396</v>
      </c>
      <c r="AT301" s="247" t="s">
        <v>382</v>
      </c>
      <c r="AU301" s="247" t="s">
        <v>92</v>
      </c>
      <c r="AY301" s="14" t="s">
        <v>379</v>
      </c>
      <c r="BE301" s="248">
        <f>IF(N301="základná",J301,0)</f>
        <v>0</v>
      </c>
      <c r="BF301" s="248">
        <f>IF(N301="znížená",J301,0)</f>
        <v>0</v>
      </c>
      <c r="BG301" s="248">
        <f>IF(N301="zákl. prenesená",J301,0)</f>
        <v>0</v>
      </c>
      <c r="BH301" s="248">
        <f>IF(N301="zníž. prenesená",J301,0)</f>
        <v>0</v>
      </c>
      <c r="BI301" s="248">
        <f>IF(N301="nulová",J301,0)</f>
        <v>0</v>
      </c>
      <c r="BJ301" s="14" t="s">
        <v>92</v>
      </c>
      <c r="BK301" s="248">
        <f>ROUND(I301*H301,2)</f>
        <v>0</v>
      </c>
      <c r="BL301" s="14" t="s">
        <v>396</v>
      </c>
      <c r="BM301" s="247" t="s">
        <v>726</v>
      </c>
    </row>
    <row r="302" s="12" customFormat="1" ht="25.92" customHeight="1">
      <c r="A302" s="12"/>
      <c r="B302" s="219"/>
      <c r="C302" s="220"/>
      <c r="D302" s="221" t="s">
        <v>75</v>
      </c>
      <c r="E302" s="222" t="s">
        <v>1040</v>
      </c>
      <c r="F302" s="222" t="s">
        <v>1041</v>
      </c>
      <c r="G302" s="220"/>
      <c r="H302" s="220"/>
      <c r="I302" s="223"/>
      <c r="J302" s="224">
        <f>BK302</f>
        <v>0</v>
      </c>
      <c r="K302" s="220"/>
      <c r="L302" s="225"/>
      <c r="M302" s="226"/>
      <c r="N302" s="227"/>
      <c r="O302" s="227"/>
      <c r="P302" s="228">
        <f>P303</f>
        <v>0</v>
      </c>
      <c r="Q302" s="227"/>
      <c r="R302" s="228">
        <f>R303</f>
        <v>1.3066260000000001</v>
      </c>
      <c r="S302" s="227"/>
      <c r="T302" s="229">
        <f>T303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30" t="s">
        <v>92</v>
      </c>
      <c r="AT302" s="231" t="s">
        <v>75</v>
      </c>
      <c r="AU302" s="231" t="s">
        <v>76</v>
      </c>
      <c r="AY302" s="230" t="s">
        <v>379</v>
      </c>
      <c r="BK302" s="232">
        <f>BK303</f>
        <v>0</v>
      </c>
    </row>
    <row r="303" s="12" customFormat="1" ht="22.8" customHeight="1">
      <c r="A303" s="12"/>
      <c r="B303" s="219"/>
      <c r="C303" s="220"/>
      <c r="D303" s="221" t="s">
        <v>75</v>
      </c>
      <c r="E303" s="233" t="s">
        <v>1042</v>
      </c>
      <c r="F303" s="233" t="s">
        <v>1043</v>
      </c>
      <c r="G303" s="220"/>
      <c r="H303" s="220"/>
      <c r="I303" s="223"/>
      <c r="J303" s="234">
        <f>BK303</f>
        <v>0</v>
      </c>
      <c r="K303" s="220"/>
      <c r="L303" s="225"/>
      <c r="M303" s="226"/>
      <c r="N303" s="227"/>
      <c r="O303" s="227"/>
      <c r="P303" s="228">
        <f>SUM(P304:P307)</f>
        <v>0</v>
      </c>
      <c r="Q303" s="227"/>
      <c r="R303" s="228">
        <f>SUM(R304:R307)</f>
        <v>1.3066260000000001</v>
      </c>
      <c r="S303" s="227"/>
      <c r="T303" s="229">
        <f>SUM(T304:T307)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30" t="s">
        <v>92</v>
      </c>
      <c r="AT303" s="231" t="s">
        <v>75</v>
      </c>
      <c r="AU303" s="231" t="s">
        <v>84</v>
      </c>
      <c r="AY303" s="230" t="s">
        <v>379</v>
      </c>
      <c r="BK303" s="232">
        <f>SUM(BK304:BK307)</f>
        <v>0</v>
      </c>
    </row>
    <row r="304" s="2" customFormat="1" ht="23.4566" customHeight="1">
      <c r="A304" s="35"/>
      <c r="B304" s="36"/>
      <c r="C304" s="235" t="s">
        <v>1831</v>
      </c>
      <c r="D304" s="235" t="s">
        <v>382</v>
      </c>
      <c r="E304" s="236" t="s">
        <v>1045</v>
      </c>
      <c r="F304" s="237" t="s">
        <v>1046</v>
      </c>
      <c r="G304" s="238" t="s">
        <v>419</v>
      </c>
      <c r="H304" s="239">
        <v>280.05000000000001</v>
      </c>
      <c r="I304" s="240"/>
      <c r="J304" s="241">
        <f>ROUND(I304*H304,2)</f>
        <v>0</v>
      </c>
      <c r="K304" s="242"/>
      <c r="L304" s="41"/>
      <c r="M304" s="243" t="s">
        <v>1</v>
      </c>
      <c r="N304" s="244" t="s">
        <v>42</v>
      </c>
      <c r="O304" s="94"/>
      <c r="P304" s="245">
        <f>O304*H304</f>
        <v>0</v>
      </c>
      <c r="Q304" s="245">
        <v>0</v>
      </c>
      <c r="R304" s="245">
        <f>Q304*H304</f>
        <v>0</v>
      </c>
      <c r="S304" s="245">
        <v>0</v>
      </c>
      <c r="T304" s="246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7" t="s">
        <v>479</v>
      </c>
      <c r="AT304" s="247" t="s">
        <v>382</v>
      </c>
      <c r="AU304" s="247" t="s">
        <v>92</v>
      </c>
      <c r="AY304" s="14" t="s">
        <v>379</v>
      </c>
      <c r="BE304" s="248">
        <f>IF(N304="základná",J304,0)</f>
        <v>0</v>
      </c>
      <c r="BF304" s="248">
        <f>IF(N304="znížená",J304,0)</f>
        <v>0</v>
      </c>
      <c r="BG304" s="248">
        <f>IF(N304="zákl. prenesená",J304,0)</f>
        <v>0</v>
      </c>
      <c r="BH304" s="248">
        <f>IF(N304="zníž. prenesená",J304,0)</f>
        <v>0</v>
      </c>
      <c r="BI304" s="248">
        <f>IF(N304="nulová",J304,0)</f>
        <v>0</v>
      </c>
      <c r="BJ304" s="14" t="s">
        <v>92</v>
      </c>
      <c r="BK304" s="248">
        <f>ROUND(I304*H304,2)</f>
        <v>0</v>
      </c>
      <c r="BL304" s="14" t="s">
        <v>479</v>
      </c>
      <c r="BM304" s="247" t="s">
        <v>1047</v>
      </c>
    </row>
    <row r="305" s="2" customFormat="1" ht="16.30189" customHeight="1">
      <c r="A305" s="35"/>
      <c r="B305" s="36"/>
      <c r="C305" s="254" t="s">
        <v>1832</v>
      </c>
      <c r="D305" s="254" t="s">
        <v>457</v>
      </c>
      <c r="E305" s="255" t="s">
        <v>1049</v>
      </c>
      <c r="F305" s="256" t="s">
        <v>1050</v>
      </c>
      <c r="G305" s="257" t="s">
        <v>450</v>
      </c>
      <c r="H305" s="258">
        <v>0.20899999999999999</v>
      </c>
      <c r="I305" s="259"/>
      <c r="J305" s="260">
        <f>ROUND(I305*H305,2)</f>
        <v>0</v>
      </c>
      <c r="K305" s="261"/>
      <c r="L305" s="262"/>
      <c r="M305" s="263" t="s">
        <v>1</v>
      </c>
      <c r="N305" s="264" t="s">
        <v>42</v>
      </c>
      <c r="O305" s="94"/>
      <c r="P305" s="245">
        <f>O305*H305</f>
        <v>0</v>
      </c>
      <c r="Q305" s="245">
        <v>1</v>
      </c>
      <c r="R305" s="245">
        <f>Q305*H305</f>
        <v>0.20899999999999999</v>
      </c>
      <c r="S305" s="245">
        <v>0</v>
      </c>
      <c r="T305" s="246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7" t="s">
        <v>544</v>
      </c>
      <c r="AT305" s="247" t="s">
        <v>457</v>
      </c>
      <c r="AU305" s="247" t="s">
        <v>92</v>
      </c>
      <c r="AY305" s="14" t="s">
        <v>379</v>
      </c>
      <c r="BE305" s="248">
        <f>IF(N305="základná",J305,0)</f>
        <v>0</v>
      </c>
      <c r="BF305" s="248">
        <f>IF(N305="znížená",J305,0)</f>
        <v>0</v>
      </c>
      <c r="BG305" s="248">
        <f>IF(N305="zákl. prenesená",J305,0)</f>
        <v>0</v>
      </c>
      <c r="BH305" s="248">
        <f>IF(N305="zníž. prenesená",J305,0)</f>
        <v>0</v>
      </c>
      <c r="BI305" s="248">
        <f>IF(N305="nulová",J305,0)</f>
        <v>0</v>
      </c>
      <c r="BJ305" s="14" t="s">
        <v>92</v>
      </c>
      <c r="BK305" s="248">
        <f>ROUND(I305*H305,2)</f>
        <v>0</v>
      </c>
      <c r="BL305" s="14" t="s">
        <v>479</v>
      </c>
      <c r="BM305" s="247" t="s">
        <v>1051</v>
      </c>
    </row>
    <row r="306" s="2" customFormat="1" ht="23.4566" customHeight="1">
      <c r="A306" s="35"/>
      <c r="B306" s="36"/>
      <c r="C306" s="235" t="s">
        <v>1833</v>
      </c>
      <c r="D306" s="235" t="s">
        <v>382</v>
      </c>
      <c r="E306" s="236" t="s">
        <v>1053</v>
      </c>
      <c r="F306" s="237" t="s">
        <v>1054</v>
      </c>
      <c r="G306" s="238" t="s">
        <v>419</v>
      </c>
      <c r="H306" s="239">
        <v>560.10000000000002</v>
      </c>
      <c r="I306" s="240"/>
      <c r="J306" s="241">
        <f>ROUND(I306*H306,2)</f>
        <v>0</v>
      </c>
      <c r="K306" s="242"/>
      <c r="L306" s="41"/>
      <c r="M306" s="243" t="s">
        <v>1</v>
      </c>
      <c r="N306" s="244" t="s">
        <v>42</v>
      </c>
      <c r="O306" s="94"/>
      <c r="P306" s="245">
        <f>O306*H306</f>
        <v>0</v>
      </c>
      <c r="Q306" s="245">
        <v>0.00025999999999999998</v>
      </c>
      <c r="R306" s="245">
        <f>Q306*H306</f>
        <v>0.14562600000000001</v>
      </c>
      <c r="S306" s="245">
        <v>0</v>
      </c>
      <c r="T306" s="246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7" t="s">
        <v>479</v>
      </c>
      <c r="AT306" s="247" t="s">
        <v>382</v>
      </c>
      <c r="AU306" s="247" t="s">
        <v>92</v>
      </c>
      <c r="AY306" s="14" t="s">
        <v>379</v>
      </c>
      <c r="BE306" s="248">
        <f>IF(N306="základná",J306,0)</f>
        <v>0</v>
      </c>
      <c r="BF306" s="248">
        <f>IF(N306="znížená",J306,0)</f>
        <v>0</v>
      </c>
      <c r="BG306" s="248">
        <f>IF(N306="zákl. prenesená",J306,0)</f>
        <v>0</v>
      </c>
      <c r="BH306" s="248">
        <f>IF(N306="zníž. prenesená",J306,0)</f>
        <v>0</v>
      </c>
      <c r="BI306" s="248">
        <f>IF(N306="nulová",J306,0)</f>
        <v>0</v>
      </c>
      <c r="BJ306" s="14" t="s">
        <v>92</v>
      </c>
      <c r="BK306" s="248">
        <f>ROUND(I306*H306,2)</f>
        <v>0</v>
      </c>
      <c r="BL306" s="14" t="s">
        <v>479</v>
      </c>
      <c r="BM306" s="247" t="s">
        <v>1055</v>
      </c>
    </row>
    <row r="307" s="2" customFormat="1" ht="16.30189" customHeight="1">
      <c r="A307" s="35"/>
      <c r="B307" s="36"/>
      <c r="C307" s="254" t="s">
        <v>1834</v>
      </c>
      <c r="D307" s="254" t="s">
        <v>457</v>
      </c>
      <c r="E307" s="255" t="s">
        <v>1057</v>
      </c>
      <c r="F307" s="256" t="s">
        <v>1058</v>
      </c>
      <c r="G307" s="257" t="s">
        <v>450</v>
      </c>
      <c r="H307" s="258">
        <v>0.95199999999999996</v>
      </c>
      <c r="I307" s="259"/>
      <c r="J307" s="260">
        <f>ROUND(I307*H307,2)</f>
        <v>0</v>
      </c>
      <c r="K307" s="261"/>
      <c r="L307" s="262"/>
      <c r="M307" s="265" t="s">
        <v>1</v>
      </c>
      <c r="N307" s="266" t="s">
        <v>42</v>
      </c>
      <c r="O307" s="251"/>
      <c r="P307" s="252">
        <f>O307*H307</f>
        <v>0</v>
      </c>
      <c r="Q307" s="252">
        <v>1</v>
      </c>
      <c r="R307" s="252">
        <f>Q307*H307</f>
        <v>0.95199999999999996</v>
      </c>
      <c r="S307" s="252">
        <v>0</v>
      </c>
      <c r="T307" s="25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7" t="s">
        <v>544</v>
      </c>
      <c r="AT307" s="247" t="s">
        <v>457</v>
      </c>
      <c r="AU307" s="247" t="s">
        <v>92</v>
      </c>
      <c r="AY307" s="14" t="s">
        <v>379</v>
      </c>
      <c r="BE307" s="248">
        <f>IF(N307="základná",J307,0)</f>
        <v>0</v>
      </c>
      <c r="BF307" s="248">
        <f>IF(N307="znížená",J307,0)</f>
        <v>0</v>
      </c>
      <c r="BG307" s="248">
        <f>IF(N307="zákl. prenesená",J307,0)</f>
        <v>0</v>
      </c>
      <c r="BH307" s="248">
        <f>IF(N307="zníž. prenesená",J307,0)</f>
        <v>0</v>
      </c>
      <c r="BI307" s="248">
        <f>IF(N307="nulová",J307,0)</f>
        <v>0</v>
      </c>
      <c r="BJ307" s="14" t="s">
        <v>92</v>
      </c>
      <c r="BK307" s="248">
        <f>ROUND(I307*H307,2)</f>
        <v>0</v>
      </c>
      <c r="BL307" s="14" t="s">
        <v>479</v>
      </c>
      <c r="BM307" s="247" t="s">
        <v>1059</v>
      </c>
    </row>
    <row r="308" s="2" customFormat="1" ht="6.96" customHeight="1">
      <c r="A308" s="35"/>
      <c r="B308" s="69"/>
      <c r="C308" s="70"/>
      <c r="D308" s="70"/>
      <c r="E308" s="70"/>
      <c r="F308" s="70"/>
      <c r="G308" s="70"/>
      <c r="H308" s="70"/>
      <c r="I308" s="70"/>
      <c r="J308" s="70"/>
      <c r="K308" s="70"/>
      <c r="L308" s="41"/>
      <c r="M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</row>
  </sheetData>
  <sheetProtection sheet="1" autoFilter="0" formatColumns="0" formatRows="0" objects="1" scenarios="1" spinCount="100000" saltValue="Op7oOi93hNTafRZ0ApDyYm0i5bnwEbM6z8irHYH1OaED4QvedT4fAuA6T3l1xqvUusQJzoEfmULFWfU/eh7tDw==" hashValue="D//lgV1uU48PJX59/T7e3QNKlHegy9xpwJCIrreq9kJjG33kaT9h7Qx1GxNhPtx/Ew9bQrjessnXmvZsb6hV/w==" algorithmName="SHA-512" password="CC35"/>
  <autoFilter ref="C131:K30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1836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ROUND((SUM(BE133:BE199)),  2)</f>
        <v>0</v>
      </c>
      <c r="G37" s="169"/>
      <c r="H37" s="169"/>
      <c r="I37" s="170">
        <v>0.20000000000000001</v>
      </c>
      <c r="J37" s="168">
        <f>ROUND(((SUM(BE133:BE199))*I37),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ROUND((SUM(BF133:BF199)),  2)</f>
        <v>0</v>
      </c>
      <c r="G38" s="169"/>
      <c r="H38" s="169"/>
      <c r="I38" s="170">
        <v>0.20000000000000001</v>
      </c>
      <c r="J38" s="168">
        <f>ROUND(((SUM(BF133:BF199))*I38),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ROUND((SUM(BG133:BG199)),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ROUND((SUM(BH133:BH199)),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ROUND((SUM(BI133:BI199)),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02066 - Priepust č.6 v km 4,884 - P18871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J170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J191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J193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J194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02066 - Priepust č.6 v km 4,884 - P18871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P134+P193</f>
        <v>0</v>
      </c>
      <c r="Q133" s="107"/>
      <c r="R133" s="216">
        <f>R134+R193</f>
        <v>176.44636611000001</v>
      </c>
      <c r="S133" s="107"/>
      <c r="T133" s="217">
        <f>T134+T193</f>
        <v>49.108412000000001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BK134+BK193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P135+P146+P158+P166+P170+P191</f>
        <v>0</v>
      </c>
      <c r="Q134" s="227"/>
      <c r="R134" s="228">
        <f>R135+R146+R158+R166+R170+R191</f>
        <v>176.21318211000002</v>
      </c>
      <c r="S134" s="227"/>
      <c r="T134" s="229">
        <f>T135+T146+T158+T166+T170+T191</f>
        <v>49.108412000000001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BK135+BK146+BK158+BK166+BK170+BK191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SUM(P136:P145)</f>
        <v>0</v>
      </c>
      <c r="Q135" s="227"/>
      <c r="R135" s="228">
        <f>SUM(R136:R145)</f>
        <v>0</v>
      </c>
      <c r="S135" s="227"/>
      <c r="T135" s="229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SUM(BK136:BK145)</f>
        <v>0</v>
      </c>
    </row>
    <row r="136" s="2" customFormat="1" ht="23.4566" customHeight="1">
      <c r="A136" s="35"/>
      <c r="B136" s="36"/>
      <c r="C136" s="235" t="s">
        <v>84</v>
      </c>
      <c r="D136" s="235" t="s">
        <v>382</v>
      </c>
      <c r="E136" s="236" t="s">
        <v>1065</v>
      </c>
      <c r="F136" s="237" t="s">
        <v>1066</v>
      </c>
      <c r="G136" s="238" t="s">
        <v>419</v>
      </c>
      <c r="H136" s="239">
        <v>30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1067</v>
      </c>
    </row>
    <row r="137" s="2" customFormat="1" ht="21.0566" customHeight="1">
      <c r="A137" s="35"/>
      <c r="B137" s="36"/>
      <c r="C137" s="235" t="s">
        <v>92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5.8049999999999997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1837</v>
      </c>
    </row>
    <row r="138" s="2" customFormat="1" ht="36.72453" customHeight="1">
      <c r="A138" s="35"/>
      <c r="B138" s="36"/>
      <c r="C138" s="235" t="s">
        <v>102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1.742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1838</v>
      </c>
    </row>
    <row r="139" s="2" customFormat="1" ht="16.30189" customHeight="1">
      <c r="A139" s="35"/>
      <c r="B139" s="36"/>
      <c r="C139" s="235" t="s">
        <v>396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91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1072</v>
      </c>
    </row>
    <row r="140" s="2" customFormat="1" ht="36.72453" customHeight="1">
      <c r="A140" s="35"/>
      <c r="B140" s="36"/>
      <c r="C140" s="235" t="s">
        <v>378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27.300000000000001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1073</v>
      </c>
    </row>
    <row r="141" s="2" customFormat="1" ht="31.92453" customHeight="1">
      <c r="A141" s="35"/>
      <c r="B141" s="36"/>
      <c r="C141" s="235" t="s">
        <v>435</v>
      </c>
      <c r="D141" s="235" t="s">
        <v>382</v>
      </c>
      <c r="E141" s="236" t="s">
        <v>1074</v>
      </c>
      <c r="F141" s="237" t="s">
        <v>1075</v>
      </c>
      <c r="G141" s="238" t="s">
        <v>430</v>
      </c>
      <c r="H141" s="239">
        <v>48.805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1076</v>
      </c>
    </row>
    <row r="142" s="2" customFormat="1" ht="36.72453" customHeight="1">
      <c r="A142" s="35"/>
      <c r="B142" s="36"/>
      <c r="C142" s="235" t="s">
        <v>439</v>
      </c>
      <c r="D142" s="235" t="s">
        <v>382</v>
      </c>
      <c r="E142" s="236" t="s">
        <v>1077</v>
      </c>
      <c r="F142" s="237" t="s">
        <v>1078</v>
      </c>
      <c r="G142" s="238" t="s">
        <v>430</v>
      </c>
      <c r="H142" s="239">
        <v>341.63499999999999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1079</v>
      </c>
    </row>
    <row r="143" s="2" customFormat="1" ht="16.30189" customHeight="1">
      <c r="A143" s="35"/>
      <c r="B143" s="36"/>
      <c r="C143" s="235" t="s">
        <v>443</v>
      </c>
      <c r="D143" s="235" t="s">
        <v>382</v>
      </c>
      <c r="E143" s="236" t="s">
        <v>1080</v>
      </c>
      <c r="F143" s="237" t="s">
        <v>1081</v>
      </c>
      <c r="G143" s="238" t="s">
        <v>430</v>
      </c>
      <c r="H143" s="239">
        <v>48.805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1082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1083</v>
      </c>
      <c r="F144" s="237" t="s">
        <v>449</v>
      </c>
      <c r="G144" s="238" t="s">
        <v>450</v>
      </c>
      <c r="H144" s="239">
        <v>68.188999999999993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1084</v>
      </c>
    </row>
    <row r="145" s="2" customFormat="1" ht="23.4566" customHeight="1">
      <c r="A145" s="35"/>
      <c r="B145" s="36"/>
      <c r="C145" s="235" t="s">
        <v>452</v>
      </c>
      <c r="D145" s="235" t="s">
        <v>382</v>
      </c>
      <c r="E145" s="236" t="s">
        <v>1085</v>
      </c>
      <c r="F145" s="237" t="s">
        <v>454</v>
      </c>
      <c r="G145" s="238" t="s">
        <v>430</v>
      </c>
      <c r="H145" s="239">
        <v>48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1086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102</v>
      </c>
      <c r="F146" s="233" t="s">
        <v>1087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SUM(P147:P157)</f>
        <v>0</v>
      </c>
      <c r="Q146" s="227"/>
      <c r="R146" s="228">
        <f>SUM(R147:R157)</f>
        <v>90.047771540000014</v>
      </c>
      <c r="S146" s="227"/>
      <c r="T146" s="229">
        <f>SUM(T147:T157)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SUM(BK147:BK157)</f>
        <v>0</v>
      </c>
    </row>
    <row r="147" s="2" customFormat="1" ht="21.0566" customHeight="1">
      <c r="A147" s="35"/>
      <c r="B147" s="36"/>
      <c r="C147" s="235" t="s">
        <v>456</v>
      </c>
      <c r="D147" s="235" t="s">
        <v>382</v>
      </c>
      <c r="E147" s="236" t="s">
        <v>1088</v>
      </c>
      <c r="F147" s="237" t="s">
        <v>1089</v>
      </c>
      <c r="G147" s="238" t="s">
        <v>430</v>
      </c>
      <c r="H147" s="239">
        <v>3.1800000000000002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2.3855499999999998</v>
      </c>
      <c r="R147" s="245">
        <f>Q147*H147</f>
        <v>7.586049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1839</v>
      </c>
    </row>
    <row r="148" s="2" customFormat="1" ht="21.0566" customHeight="1">
      <c r="A148" s="35"/>
      <c r="B148" s="36"/>
      <c r="C148" s="235" t="s">
        <v>461</v>
      </c>
      <c r="D148" s="235" t="s">
        <v>382</v>
      </c>
      <c r="E148" s="236" t="s">
        <v>1091</v>
      </c>
      <c r="F148" s="237" t="s">
        <v>1092</v>
      </c>
      <c r="G148" s="238" t="s">
        <v>419</v>
      </c>
      <c r="H148" s="239">
        <v>10.298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0.038350000000000002</v>
      </c>
      <c r="R148" s="245">
        <f>Q148*H148</f>
        <v>0.39492830000000001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1840</v>
      </c>
    </row>
    <row r="149" s="2" customFormat="1" ht="21.0566" customHeight="1">
      <c r="A149" s="35"/>
      <c r="B149" s="36"/>
      <c r="C149" s="235" t="s">
        <v>466</v>
      </c>
      <c r="D149" s="235" t="s">
        <v>382</v>
      </c>
      <c r="E149" s="236" t="s">
        <v>1094</v>
      </c>
      <c r="F149" s="237" t="s">
        <v>1095</v>
      </c>
      <c r="G149" s="238" t="s">
        <v>419</v>
      </c>
      <c r="H149" s="239">
        <v>10.298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1.0000000000000001E-05</v>
      </c>
      <c r="R149" s="245">
        <f>Q149*H149</f>
        <v>0.00010298000000000001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1841</v>
      </c>
    </row>
    <row r="150" s="2" customFormat="1" ht="21.0566" customHeight="1">
      <c r="A150" s="35"/>
      <c r="B150" s="36"/>
      <c r="C150" s="235" t="s">
        <v>470</v>
      </c>
      <c r="D150" s="235" t="s">
        <v>382</v>
      </c>
      <c r="E150" s="236" t="s">
        <v>1097</v>
      </c>
      <c r="F150" s="237" t="s">
        <v>1098</v>
      </c>
      <c r="G150" s="238" t="s">
        <v>450</v>
      </c>
      <c r="H150" s="239">
        <v>0.52800000000000002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1.03704</v>
      </c>
      <c r="R150" s="245">
        <f>Q150*H150</f>
        <v>0.54755712000000001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1842</v>
      </c>
    </row>
    <row r="151" s="2" customFormat="1" ht="16.30189" customHeight="1">
      <c r="A151" s="35"/>
      <c r="B151" s="36"/>
      <c r="C151" s="254" t="s">
        <v>475</v>
      </c>
      <c r="D151" s="254" t="s">
        <v>457</v>
      </c>
      <c r="E151" s="255" t="s">
        <v>1100</v>
      </c>
      <c r="F151" s="256" t="s">
        <v>1101</v>
      </c>
      <c r="G151" s="257" t="s">
        <v>1102</v>
      </c>
      <c r="H151" s="258">
        <v>75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1843</v>
      </c>
    </row>
    <row r="152" s="2" customFormat="1" ht="16.30189" customHeight="1">
      <c r="A152" s="35"/>
      <c r="B152" s="36"/>
      <c r="C152" s="235" t="s">
        <v>479</v>
      </c>
      <c r="D152" s="235" t="s">
        <v>382</v>
      </c>
      <c r="E152" s="236" t="s">
        <v>1104</v>
      </c>
      <c r="F152" s="237" t="s">
        <v>1105</v>
      </c>
      <c r="G152" s="238" t="s">
        <v>430</v>
      </c>
      <c r="H152" s="239">
        <v>34.856000000000002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2.3225600000000002</v>
      </c>
      <c r="R152" s="245">
        <f>Q152*H152</f>
        <v>80.955151360000016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1844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1107</v>
      </c>
      <c r="F153" s="237" t="s">
        <v>1108</v>
      </c>
      <c r="G153" s="238" t="s">
        <v>419</v>
      </c>
      <c r="H153" s="239">
        <v>75.977999999999994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0.00346</v>
      </c>
      <c r="R153" s="245">
        <f>Q153*H153</f>
        <v>0.26288387999999996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1845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1110</v>
      </c>
      <c r="F154" s="237" t="s">
        <v>1111</v>
      </c>
      <c r="G154" s="238" t="s">
        <v>419</v>
      </c>
      <c r="H154" s="239">
        <v>75.977999999999994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5.0000000000000002E-05</v>
      </c>
      <c r="R154" s="245">
        <f>Q154*H154</f>
        <v>0.0037989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1846</v>
      </c>
    </row>
    <row r="155" s="2" customFormat="1" ht="23.4566" customHeight="1">
      <c r="A155" s="35"/>
      <c r="B155" s="36"/>
      <c r="C155" s="235" t="s">
        <v>491</v>
      </c>
      <c r="D155" s="235" t="s">
        <v>382</v>
      </c>
      <c r="E155" s="236" t="s">
        <v>1204</v>
      </c>
      <c r="F155" s="237" t="s">
        <v>1205</v>
      </c>
      <c r="G155" s="238" t="s">
        <v>426</v>
      </c>
      <c r="H155" s="239">
        <v>15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0.00282</v>
      </c>
      <c r="R155" s="245">
        <f>Q155*H155</f>
        <v>0.042299999999999997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1206</v>
      </c>
    </row>
    <row r="156" s="2" customFormat="1" ht="21.0566" customHeight="1">
      <c r="A156" s="35"/>
      <c r="B156" s="36"/>
      <c r="C156" s="254" t="s">
        <v>7</v>
      </c>
      <c r="D156" s="254" t="s">
        <v>457</v>
      </c>
      <c r="E156" s="255" t="s">
        <v>1207</v>
      </c>
      <c r="F156" s="256" t="s">
        <v>1208</v>
      </c>
      <c r="G156" s="257" t="s">
        <v>426</v>
      </c>
      <c r="H156" s="258">
        <v>15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0.017000000000000001</v>
      </c>
      <c r="R156" s="245">
        <f>Q156*H156</f>
        <v>0.255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1209</v>
      </c>
    </row>
    <row r="157" s="2" customFormat="1" ht="16.30189" customHeight="1">
      <c r="A157" s="35"/>
      <c r="B157" s="36"/>
      <c r="C157" s="254" t="s">
        <v>499</v>
      </c>
      <c r="D157" s="254" t="s">
        <v>457</v>
      </c>
      <c r="E157" s="255" t="s">
        <v>1210</v>
      </c>
      <c r="F157" s="256" t="s">
        <v>1211</v>
      </c>
      <c r="G157" s="257" t="s">
        <v>1102</v>
      </c>
      <c r="H157" s="258">
        <v>31.399999999999999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1212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396</v>
      </c>
      <c r="F158" s="233" t="s">
        <v>465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SUM(P159:P165)</f>
        <v>0</v>
      </c>
      <c r="Q158" s="227"/>
      <c r="R158" s="228">
        <f>SUM(R159:R165)</f>
        <v>74.845435960000003</v>
      </c>
      <c r="S158" s="227"/>
      <c r="T158" s="229">
        <f>SUM(T159:T165)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SUM(BK159:BK165)</f>
        <v>0</v>
      </c>
    </row>
    <row r="159" s="2" customFormat="1" ht="31.92453" customHeight="1">
      <c r="A159" s="35"/>
      <c r="B159" s="36"/>
      <c r="C159" s="235" t="s">
        <v>504</v>
      </c>
      <c r="D159" s="235" t="s">
        <v>382</v>
      </c>
      <c r="E159" s="236" t="s">
        <v>1113</v>
      </c>
      <c r="F159" s="237" t="s">
        <v>1114</v>
      </c>
      <c r="G159" s="238" t="s">
        <v>419</v>
      </c>
      <c r="H159" s="239">
        <v>45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0.23366999999999999</v>
      </c>
      <c r="R159" s="245">
        <f>Q159*H159</f>
        <v>10.51515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1115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1116</v>
      </c>
      <c r="F160" s="237" t="s">
        <v>1117</v>
      </c>
      <c r="G160" s="238" t="s">
        <v>430</v>
      </c>
      <c r="H160" s="239">
        <v>1.161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1.7034</v>
      </c>
      <c r="R160" s="245">
        <f>Q160*H160</f>
        <v>1.9776474000000002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1847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1119</v>
      </c>
      <c r="F161" s="237" t="s">
        <v>1120</v>
      </c>
      <c r="G161" s="238" t="s">
        <v>419</v>
      </c>
      <c r="H161" s="239">
        <v>45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0.30059999999999998</v>
      </c>
      <c r="R161" s="245">
        <f>Q161*H161</f>
        <v>13.526999999999999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1121</v>
      </c>
    </row>
    <row r="162" s="2" customFormat="1" ht="23.4566" customHeight="1">
      <c r="A162" s="35"/>
      <c r="B162" s="36"/>
      <c r="C162" s="235" t="s">
        <v>516</v>
      </c>
      <c r="D162" s="235" t="s">
        <v>382</v>
      </c>
      <c r="E162" s="236" t="s">
        <v>800</v>
      </c>
      <c r="F162" s="237" t="s">
        <v>801</v>
      </c>
      <c r="G162" s="238" t="s">
        <v>430</v>
      </c>
      <c r="H162" s="239">
        <v>2.1000000000000001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2.1922799999999998</v>
      </c>
      <c r="R162" s="245">
        <f>Q162*H162</f>
        <v>4.6037879999999998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1122</v>
      </c>
    </row>
    <row r="163" s="2" customFormat="1" ht="31.92453" customHeight="1">
      <c r="A163" s="35"/>
      <c r="B163" s="36"/>
      <c r="C163" s="235" t="s">
        <v>520</v>
      </c>
      <c r="D163" s="235" t="s">
        <v>382</v>
      </c>
      <c r="E163" s="236" t="s">
        <v>1123</v>
      </c>
      <c r="F163" s="237" t="s">
        <v>1124</v>
      </c>
      <c r="G163" s="238" t="s">
        <v>430</v>
      </c>
      <c r="H163" s="239">
        <v>4.6440000000000001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2.2632400000000001</v>
      </c>
      <c r="R163" s="245">
        <f>Q163*H163</f>
        <v>10.51048656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1848</v>
      </c>
    </row>
    <row r="164" s="2" customFormat="1" ht="23.4566" customHeight="1">
      <c r="A164" s="35"/>
      <c r="B164" s="36"/>
      <c r="C164" s="235" t="s">
        <v>524</v>
      </c>
      <c r="D164" s="235" t="s">
        <v>382</v>
      </c>
      <c r="E164" s="236" t="s">
        <v>1126</v>
      </c>
      <c r="F164" s="237" t="s">
        <v>1127</v>
      </c>
      <c r="G164" s="238" t="s">
        <v>419</v>
      </c>
      <c r="H164" s="239">
        <v>0.40000000000000002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0.02266</v>
      </c>
      <c r="R164" s="245">
        <f>Q164*H164</f>
        <v>0.0090640000000000009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1128</v>
      </c>
    </row>
    <row r="165" s="2" customFormat="1" ht="31.92453" customHeight="1">
      <c r="A165" s="35"/>
      <c r="B165" s="36"/>
      <c r="C165" s="235" t="s">
        <v>528</v>
      </c>
      <c r="D165" s="235" t="s">
        <v>382</v>
      </c>
      <c r="E165" s="236" t="s">
        <v>1129</v>
      </c>
      <c r="F165" s="237" t="s">
        <v>1130</v>
      </c>
      <c r="G165" s="238" t="s">
        <v>419</v>
      </c>
      <c r="H165" s="239">
        <v>45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0.74894000000000005</v>
      </c>
      <c r="R165" s="245">
        <f>Q165*H165</f>
        <v>33.702300000000001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1131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435</v>
      </c>
      <c r="F166" s="233" t="s">
        <v>1132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SUM(P167:P169)</f>
        <v>0</v>
      </c>
      <c r="Q166" s="227"/>
      <c r="R166" s="228">
        <f>SUM(R167:R169)</f>
        <v>0.24334172999999998</v>
      </c>
      <c r="S166" s="227"/>
      <c r="T166" s="229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SUM(BK167:BK169)</f>
        <v>0</v>
      </c>
    </row>
    <row r="167" s="2" customFormat="1" ht="42.79245" customHeight="1">
      <c r="A167" s="35"/>
      <c r="B167" s="36"/>
      <c r="C167" s="235" t="s">
        <v>532</v>
      </c>
      <c r="D167" s="235" t="s">
        <v>382</v>
      </c>
      <c r="E167" s="236" t="s">
        <v>1849</v>
      </c>
      <c r="F167" s="237" t="s">
        <v>1850</v>
      </c>
      <c r="G167" s="238" t="s">
        <v>419</v>
      </c>
      <c r="H167" s="239">
        <v>12.308999999999999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0.018460000000000001</v>
      </c>
      <c r="R167" s="245">
        <f>Q167*H167</f>
        <v>0.22722413999999999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1851</v>
      </c>
    </row>
    <row r="168" s="2" customFormat="1" ht="23.4566" customHeight="1">
      <c r="A168" s="35"/>
      <c r="B168" s="36"/>
      <c r="C168" s="235" t="s">
        <v>536</v>
      </c>
      <c r="D168" s="235" t="s">
        <v>382</v>
      </c>
      <c r="E168" s="236" t="s">
        <v>1133</v>
      </c>
      <c r="F168" s="237" t="s">
        <v>1134</v>
      </c>
      <c r="G168" s="238" t="s">
        <v>419</v>
      </c>
      <c r="H168" s="239">
        <v>12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0.00081999999999999998</v>
      </c>
      <c r="R168" s="245">
        <f>Q168*H168</f>
        <v>0.0098399999999999998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1135</v>
      </c>
    </row>
    <row r="169" s="2" customFormat="1" ht="16.30189" customHeight="1">
      <c r="A169" s="35"/>
      <c r="B169" s="36"/>
      <c r="C169" s="235" t="s">
        <v>540</v>
      </c>
      <c r="D169" s="235" t="s">
        <v>382</v>
      </c>
      <c r="E169" s="236" t="s">
        <v>1136</v>
      </c>
      <c r="F169" s="237" t="s">
        <v>1137</v>
      </c>
      <c r="G169" s="238" t="s">
        <v>419</v>
      </c>
      <c r="H169" s="239">
        <v>12.308999999999999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0.00051000000000000004</v>
      </c>
      <c r="R169" s="245">
        <f>Q169*H169</f>
        <v>0.0062775900000000004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1852</v>
      </c>
    </row>
    <row r="170" s="12" customFormat="1" ht="22.8" customHeight="1">
      <c r="A170" s="12"/>
      <c r="B170" s="219"/>
      <c r="C170" s="220"/>
      <c r="D170" s="221" t="s">
        <v>75</v>
      </c>
      <c r="E170" s="233" t="s">
        <v>447</v>
      </c>
      <c r="F170" s="233" t="s">
        <v>560</v>
      </c>
      <c r="G170" s="220"/>
      <c r="H170" s="220"/>
      <c r="I170" s="223"/>
      <c r="J170" s="234">
        <f>BK170</f>
        <v>0</v>
      </c>
      <c r="K170" s="220"/>
      <c r="L170" s="225"/>
      <c r="M170" s="226"/>
      <c r="N170" s="227"/>
      <c r="O170" s="227"/>
      <c r="P170" s="228">
        <f>SUM(P171:P190)</f>
        <v>0</v>
      </c>
      <c r="Q170" s="227"/>
      <c r="R170" s="228">
        <f>SUM(R171:R190)</f>
        <v>11.07663288</v>
      </c>
      <c r="S170" s="227"/>
      <c r="T170" s="229">
        <f>SUM(T171:T190)</f>
        <v>49.108412000000001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84</v>
      </c>
      <c r="AT170" s="231" t="s">
        <v>75</v>
      </c>
      <c r="AU170" s="231" t="s">
        <v>84</v>
      </c>
      <c r="AY170" s="230" t="s">
        <v>379</v>
      </c>
      <c r="BK170" s="232">
        <f>SUM(BK171:BK190)</f>
        <v>0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866</v>
      </c>
      <c r="F171" s="237" t="s">
        <v>867</v>
      </c>
      <c r="G171" s="238" t="s">
        <v>502</v>
      </c>
      <c r="H171" s="239">
        <v>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0.00025000000000000001</v>
      </c>
      <c r="R171" s="245">
        <f>Q171*H171</f>
        <v>0.001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1213</v>
      </c>
    </row>
    <row r="172" s="2" customFormat="1" ht="31.92453" customHeight="1">
      <c r="A172" s="35"/>
      <c r="B172" s="36"/>
      <c r="C172" s="254" t="s">
        <v>548</v>
      </c>
      <c r="D172" s="254" t="s">
        <v>457</v>
      </c>
      <c r="E172" s="255" t="s">
        <v>870</v>
      </c>
      <c r="F172" s="256" t="s">
        <v>871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0.00084999999999999995</v>
      </c>
      <c r="R172" s="245">
        <f>Q172*H172</f>
        <v>0.0033999999999999998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1214</v>
      </c>
    </row>
    <row r="173" s="2" customFormat="1" ht="16.30189" customHeight="1">
      <c r="A173" s="35"/>
      <c r="B173" s="36"/>
      <c r="C173" s="235" t="s">
        <v>552</v>
      </c>
      <c r="D173" s="235" t="s">
        <v>382</v>
      </c>
      <c r="E173" s="236" t="s">
        <v>1151</v>
      </c>
      <c r="F173" s="237" t="s">
        <v>1152</v>
      </c>
      <c r="G173" s="238" t="s">
        <v>502</v>
      </c>
      <c r="H173" s="239">
        <v>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0.077670000000000003</v>
      </c>
      <c r="R173" s="245">
        <f>Q173*H173</f>
        <v>0.077670000000000003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1153</v>
      </c>
    </row>
    <row r="174" s="2" customFormat="1" ht="16.30189" customHeight="1">
      <c r="A174" s="35"/>
      <c r="B174" s="36"/>
      <c r="C174" s="235" t="s">
        <v>556</v>
      </c>
      <c r="D174" s="235" t="s">
        <v>382</v>
      </c>
      <c r="E174" s="236" t="s">
        <v>1215</v>
      </c>
      <c r="F174" s="237" t="s">
        <v>1216</v>
      </c>
      <c r="G174" s="238" t="s">
        <v>502</v>
      </c>
      <c r="H174" s="239">
        <v>2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1217</v>
      </c>
    </row>
    <row r="175" s="2" customFormat="1" ht="23.4566" customHeight="1">
      <c r="A175" s="35"/>
      <c r="B175" s="36"/>
      <c r="C175" s="254" t="s">
        <v>561</v>
      </c>
      <c r="D175" s="254" t="s">
        <v>457</v>
      </c>
      <c r="E175" s="255" t="s">
        <v>1218</v>
      </c>
      <c r="F175" s="256" t="s">
        <v>1219</v>
      </c>
      <c r="G175" s="257" t="s">
        <v>502</v>
      </c>
      <c r="H175" s="258">
        <v>2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0.00029999999999999997</v>
      </c>
      <c r="R175" s="245">
        <f>Q175*H175</f>
        <v>0.00059999999999999995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1220</v>
      </c>
    </row>
    <row r="176" s="2" customFormat="1" ht="21.0566" customHeight="1">
      <c r="A176" s="35"/>
      <c r="B176" s="36"/>
      <c r="C176" s="235" t="s">
        <v>565</v>
      </c>
      <c r="D176" s="235" t="s">
        <v>382</v>
      </c>
      <c r="E176" s="236" t="s">
        <v>1853</v>
      </c>
      <c r="F176" s="237" t="s">
        <v>1854</v>
      </c>
      <c r="G176" s="238" t="s">
        <v>426</v>
      </c>
      <c r="H176" s="239">
        <v>4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1.9258900000000001</v>
      </c>
      <c r="R176" s="245">
        <f>Q176*H176</f>
        <v>7.7035600000000004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1159</v>
      </c>
    </row>
    <row r="177" s="2" customFormat="1" ht="23.4566" customHeight="1">
      <c r="A177" s="35"/>
      <c r="B177" s="36"/>
      <c r="C177" s="254" t="s">
        <v>569</v>
      </c>
      <c r="D177" s="254" t="s">
        <v>457</v>
      </c>
      <c r="E177" s="255" t="s">
        <v>1855</v>
      </c>
      <c r="F177" s="256" t="s">
        <v>1856</v>
      </c>
      <c r="G177" s="257" t="s">
        <v>502</v>
      </c>
      <c r="H177" s="258">
        <v>4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0.81499999999999995</v>
      </c>
      <c r="R177" s="245">
        <f>Q177*H177</f>
        <v>3.2599999999999998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1857</v>
      </c>
    </row>
    <row r="178" s="2" customFormat="1" ht="23.4566" customHeight="1">
      <c r="A178" s="35"/>
      <c r="B178" s="36"/>
      <c r="C178" s="235" t="s">
        <v>573</v>
      </c>
      <c r="D178" s="235" t="s">
        <v>382</v>
      </c>
      <c r="E178" s="236" t="s">
        <v>1858</v>
      </c>
      <c r="F178" s="237" t="s">
        <v>1859</v>
      </c>
      <c r="G178" s="238" t="s">
        <v>419</v>
      </c>
      <c r="H178" s="239">
        <v>12.308999999999999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1860</v>
      </c>
    </row>
    <row r="179" s="2" customFormat="1" ht="31.92453" customHeight="1">
      <c r="A179" s="35"/>
      <c r="B179" s="36"/>
      <c r="C179" s="235" t="s">
        <v>577</v>
      </c>
      <c r="D179" s="235" t="s">
        <v>382</v>
      </c>
      <c r="E179" s="236" t="s">
        <v>1166</v>
      </c>
      <c r="F179" s="237" t="s">
        <v>1167</v>
      </c>
      <c r="G179" s="238" t="s">
        <v>426</v>
      </c>
      <c r="H179" s="239">
        <v>15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0.097299999999999998</v>
      </c>
      <c r="T179" s="246">
        <f>S179*H179</f>
        <v>1.4595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1168</v>
      </c>
    </row>
    <row r="180" s="2" customFormat="1" ht="23.4566" customHeight="1">
      <c r="A180" s="35"/>
      <c r="B180" s="36"/>
      <c r="C180" s="235" t="s">
        <v>581</v>
      </c>
      <c r="D180" s="235" t="s">
        <v>382</v>
      </c>
      <c r="E180" s="236" t="s">
        <v>1861</v>
      </c>
      <c r="F180" s="237" t="s">
        <v>1862</v>
      </c>
      <c r="G180" s="238" t="s">
        <v>426</v>
      </c>
      <c r="H180" s="239">
        <v>19.600000000000001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0.11422</v>
      </c>
      <c r="T180" s="246">
        <f>S180*H180</f>
        <v>2.238712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1171</v>
      </c>
    </row>
    <row r="181" s="2" customFormat="1" ht="36.72453" customHeight="1">
      <c r="A181" s="35"/>
      <c r="B181" s="36"/>
      <c r="C181" s="235" t="s">
        <v>585</v>
      </c>
      <c r="D181" s="235" t="s">
        <v>382</v>
      </c>
      <c r="E181" s="236" t="s">
        <v>1221</v>
      </c>
      <c r="F181" s="237" t="s">
        <v>1222</v>
      </c>
      <c r="G181" s="238" t="s">
        <v>502</v>
      </c>
      <c r="H181" s="239">
        <v>40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0.00016000000000000001</v>
      </c>
      <c r="R181" s="245">
        <f>Q181*H181</f>
        <v>0.0064000000000000003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1223</v>
      </c>
    </row>
    <row r="182" s="2" customFormat="1" ht="36.72453" customHeight="1">
      <c r="A182" s="35"/>
      <c r="B182" s="36"/>
      <c r="C182" s="235" t="s">
        <v>589</v>
      </c>
      <c r="D182" s="235" t="s">
        <v>382</v>
      </c>
      <c r="E182" s="236" t="s">
        <v>1863</v>
      </c>
      <c r="F182" s="237" t="s">
        <v>1173</v>
      </c>
      <c r="G182" s="238" t="s">
        <v>502</v>
      </c>
      <c r="H182" s="239">
        <v>15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0.00116</v>
      </c>
      <c r="R182" s="245">
        <f>Q182*H182</f>
        <v>0.017399999999999999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1864</v>
      </c>
    </row>
    <row r="183" s="2" customFormat="1" ht="31.92453" customHeight="1">
      <c r="A183" s="35"/>
      <c r="B183" s="36"/>
      <c r="C183" s="235" t="s">
        <v>593</v>
      </c>
      <c r="D183" s="235" t="s">
        <v>382</v>
      </c>
      <c r="E183" s="236" t="s">
        <v>1865</v>
      </c>
      <c r="F183" s="237" t="s">
        <v>1866</v>
      </c>
      <c r="G183" s="238" t="s">
        <v>430</v>
      </c>
      <c r="H183" s="239">
        <v>16.806999999999999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2.2000000000000002</v>
      </c>
      <c r="T183" s="246">
        <f>S183*H183</f>
        <v>36.9754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1867</v>
      </c>
    </row>
    <row r="184" s="2" customFormat="1" ht="31.92453" customHeight="1">
      <c r="A184" s="35"/>
      <c r="B184" s="36"/>
      <c r="C184" s="235" t="s">
        <v>597</v>
      </c>
      <c r="D184" s="235" t="s">
        <v>382</v>
      </c>
      <c r="E184" s="236" t="s">
        <v>1175</v>
      </c>
      <c r="F184" s="237" t="s">
        <v>1176</v>
      </c>
      <c r="G184" s="238" t="s">
        <v>430</v>
      </c>
      <c r="H184" s="239">
        <v>3.456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0.00173</v>
      </c>
      <c r="R184" s="245">
        <f>Q184*H184</f>
        <v>0.0059788799999999998</v>
      </c>
      <c r="S184" s="245">
        <v>2.3999999999999999</v>
      </c>
      <c r="T184" s="246">
        <f>S184*H184</f>
        <v>8.2943999999999996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1177</v>
      </c>
    </row>
    <row r="185" s="2" customFormat="1" ht="31.92453" customHeight="1">
      <c r="A185" s="35"/>
      <c r="B185" s="36"/>
      <c r="C185" s="235" t="s">
        <v>601</v>
      </c>
      <c r="D185" s="235" t="s">
        <v>382</v>
      </c>
      <c r="E185" s="236" t="s">
        <v>1806</v>
      </c>
      <c r="F185" s="237" t="s">
        <v>1807</v>
      </c>
      <c r="G185" s="238" t="s">
        <v>426</v>
      </c>
      <c r="H185" s="239">
        <v>7.7999999999999998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8.0000000000000007E-05</v>
      </c>
      <c r="R185" s="245">
        <f>Q185*H185</f>
        <v>0.00062399999999999999</v>
      </c>
      <c r="S185" s="245">
        <v>0.017999999999999999</v>
      </c>
      <c r="T185" s="246">
        <f>S185*H185</f>
        <v>0.1404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1868</v>
      </c>
    </row>
    <row r="186" s="2" customFormat="1" ht="23.4566" customHeight="1">
      <c r="A186" s="35"/>
      <c r="B186" s="36"/>
      <c r="C186" s="235" t="s">
        <v>605</v>
      </c>
      <c r="D186" s="235" t="s">
        <v>382</v>
      </c>
      <c r="E186" s="236" t="s">
        <v>1178</v>
      </c>
      <c r="F186" s="237" t="s">
        <v>1179</v>
      </c>
      <c r="G186" s="238" t="s">
        <v>450</v>
      </c>
      <c r="H186" s="239">
        <v>45.409999999999997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1180</v>
      </c>
    </row>
    <row r="187" s="2" customFormat="1" ht="31.92453" customHeight="1">
      <c r="A187" s="35"/>
      <c r="B187" s="36"/>
      <c r="C187" s="235" t="s">
        <v>609</v>
      </c>
      <c r="D187" s="235" t="s">
        <v>382</v>
      </c>
      <c r="E187" s="236" t="s">
        <v>1181</v>
      </c>
      <c r="F187" s="237" t="s">
        <v>1182</v>
      </c>
      <c r="G187" s="238" t="s">
        <v>450</v>
      </c>
      <c r="H187" s="239">
        <v>862.78999999999996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1183</v>
      </c>
    </row>
    <row r="188" s="2" customFormat="1" ht="23.4566" customHeight="1">
      <c r="A188" s="35"/>
      <c r="B188" s="36"/>
      <c r="C188" s="235" t="s">
        <v>613</v>
      </c>
      <c r="D188" s="235" t="s">
        <v>382</v>
      </c>
      <c r="E188" s="236" t="s">
        <v>710</v>
      </c>
      <c r="F188" s="237" t="s">
        <v>711</v>
      </c>
      <c r="G188" s="238" t="s">
        <v>450</v>
      </c>
      <c r="H188" s="239">
        <v>3.6890000000000001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1184</v>
      </c>
    </row>
    <row r="189" s="2" customFormat="1" ht="23.4566" customHeight="1">
      <c r="A189" s="35"/>
      <c r="B189" s="36"/>
      <c r="C189" s="235" t="s">
        <v>617</v>
      </c>
      <c r="D189" s="235" t="s">
        <v>382</v>
      </c>
      <c r="E189" s="236" t="s">
        <v>714</v>
      </c>
      <c r="F189" s="237" t="s">
        <v>715</v>
      </c>
      <c r="G189" s="238" t="s">
        <v>450</v>
      </c>
      <c r="H189" s="239">
        <v>33.201000000000001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1185</v>
      </c>
    </row>
    <row r="190" s="2" customFormat="1" ht="23.4566" customHeight="1">
      <c r="A190" s="35"/>
      <c r="B190" s="36"/>
      <c r="C190" s="235" t="s">
        <v>621</v>
      </c>
      <c r="D190" s="235" t="s">
        <v>382</v>
      </c>
      <c r="E190" s="236" t="s">
        <v>718</v>
      </c>
      <c r="F190" s="237" t="s">
        <v>719</v>
      </c>
      <c r="G190" s="238" t="s">
        <v>450</v>
      </c>
      <c r="H190" s="239">
        <v>45.270000000000003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1186</v>
      </c>
    </row>
    <row r="191" s="12" customFormat="1" ht="22.8" customHeight="1">
      <c r="A191" s="12"/>
      <c r="B191" s="219"/>
      <c r="C191" s="220"/>
      <c r="D191" s="221" t="s">
        <v>75</v>
      </c>
      <c r="E191" s="233" t="s">
        <v>721</v>
      </c>
      <c r="F191" s="233" t="s">
        <v>722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P192</f>
        <v>0</v>
      </c>
      <c r="Q191" s="227"/>
      <c r="R191" s="228">
        <f>R192</f>
        <v>0</v>
      </c>
      <c r="S191" s="227"/>
      <c r="T191" s="22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84</v>
      </c>
      <c r="AT191" s="231" t="s">
        <v>75</v>
      </c>
      <c r="AU191" s="231" t="s">
        <v>84</v>
      </c>
      <c r="AY191" s="230" t="s">
        <v>379</v>
      </c>
      <c r="BK191" s="232">
        <f>BK192</f>
        <v>0</v>
      </c>
    </row>
    <row r="192" s="2" customFormat="1" ht="23.4566" customHeight="1">
      <c r="A192" s="35"/>
      <c r="B192" s="36"/>
      <c r="C192" s="235" t="s">
        <v>625</v>
      </c>
      <c r="D192" s="235" t="s">
        <v>382</v>
      </c>
      <c r="E192" s="236" t="s">
        <v>724</v>
      </c>
      <c r="F192" s="237" t="s">
        <v>725</v>
      </c>
      <c r="G192" s="238" t="s">
        <v>450</v>
      </c>
      <c r="H192" s="239">
        <v>176.21299999999999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1187</v>
      </c>
    </row>
    <row r="193" s="12" customFormat="1" ht="25.92" customHeight="1">
      <c r="A193" s="12"/>
      <c r="B193" s="219"/>
      <c r="C193" s="220"/>
      <c r="D193" s="221" t="s">
        <v>75</v>
      </c>
      <c r="E193" s="222" t="s">
        <v>1040</v>
      </c>
      <c r="F193" s="222" t="s">
        <v>1041</v>
      </c>
      <c r="G193" s="220"/>
      <c r="H193" s="220"/>
      <c r="I193" s="223"/>
      <c r="J193" s="224">
        <f>BK193</f>
        <v>0</v>
      </c>
      <c r="K193" s="220"/>
      <c r="L193" s="225"/>
      <c r="M193" s="226"/>
      <c r="N193" s="227"/>
      <c r="O193" s="227"/>
      <c r="P193" s="228">
        <f>P194</f>
        <v>0</v>
      </c>
      <c r="Q193" s="227"/>
      <c r="R193" s="228">
        <f>R194</f>
        <v>0.233184</v>
      </c>
      <c r="S193" s="227"/>
      <c r="T193" s="229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0" t="s">
        <v>92</v>
      </c>
      <c r="AT193" s="231" t="s">
        <v>75</v>
      </c>
      <c r="AU193" s="231" t="s">
        <v>76</v>
      </c>
      <c r="AY193" s="230" t="s">
        <v>379</v>
      </c>
      <c r="BK193" s="232">
        <f>BK194</f>
        <v>0</v>
      </c>
    </row>
    <row r="194" s="12" customFormat="1" ht="22.8" customHeight="1">
      <c r="A194" s="12"/>
      <c r="B194" s="219"/>
      <c r="C194" s="220"/>
      <c r="D194" s="221" t="s">
        <v>75</v>
      </c>
      <c r="E194" s="233" t="s">
        <v>1042</v>
      </c>
      <c r="F194" s="233" t="s">
        <v>1043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SUM(P195:P199)</f>
        <v>0</v>
      </c>
      <c r="Q194" s="227"/>
      <c r="R194" s="228">
        <f>SUM(R195:R199)</f>
        <v>0.233184</v>
      </c>
      <c r="S194" s="227"/>
      <c r="T194" s="229">
        <f>SUM(T195:T199)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92</v>
      </c>
      <c r="AT194" s="231" t="s">
        <v>75</v>
      </c>
      <c r="AU194" s="231" t="s">
        <v>84</v>
      </c>
      <c r="AY194" s="230" t="s">
        <v>379</v>
      </c>
      <c r="BK194" s="232">
        <f>SUM(BK195:BK199)</f>
        <v>0</v>
      </c>
    </row>
    <row r="195" s="2" customFormat="1" ht="23.4566" customHeight="1">
      <c r="A195" s="35"/>
      <c r="B195" s="36"/>
      <c r="C195" s="235" t="s">
        <v>629</v>
      </c>
      <c r="D195" s="235" t="s">
        <v>382</v>
      </c>
      <c r="E195" s="236" t="s">
        <v>1188</v>
      </c>
      <c r="F195" s="237" t="s">
        <v>1189</v>
      </c>
      <c r="G195" s="238" t="s">
        <v>419</v>
      </c>
      <c r="H195" s="239">
        <v>50.399999999999999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479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1190</v>
      </c>
    </row>
    <row r="196" s="2" customFormat="1" ht="16.30189" customHeight="1">
      <c r="A196" s="35"/>
      <c r="B196" s="36"/>
      <c r="C196" s="254" t="s">
        <v>633</v>
      </c>
      <c r="D196" s="254" t="s">
        <v>457</v>
      </c>
      <c r="E196" s="255" t="s">
        <v>1191</v>
      </c>
      <c r="F196" s="256" t="s">
        <v>1192</v>
      </c>
      <c r="G196" s="257" t="s">
        <v>450</v>
      </c>
      <c r="H196" s="258">
        <v>0.017999999999999999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1</v>
      </c>
      <c r="R196" s="245">
        <f>Q196*H196</f>
        <v>0.017999999999999999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544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479</v>
      </c>
      <c r="BM196" s="247" t="s">
        <v>1193</v>
      </c>
    </row>
    <row r="197" s="2" customFormat="1" ht="23.4566" customHeight="1">
      <c r="A197" s="35"/>
      <c r="B197" s="36"/>
      <c r="C197" s="235" t="s">
        <v>637</v>
      </c>
      <c r="D197" s="235" t="s">
        <v>382</v>
      </c>
      <c r="E197" s="236" t="s">
        <v>1194</v>
      </c>
      <c r="F197" s="237" t="s">
        <v>1195</v>
      </c>
      <c r="G197" s="238" t="s">
        <v>419</v>
      </c>
      <c r="H197" s="239">
        <v>100.8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0.00023000000000000001</v>
      </c>
      <c r="R197" s="245">
        <f>Q197*H197</f>
        <v>0.023184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479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479</v>
      </c>
      <c r="BM197" s="247" t="s">
        <v>1196</v>
      </c>
    </row>
    <row r="198" s="2" customFormat="1" ht="16.30189" customHeight="1">
      <c r="A198" s="35"/>
      <c r="B198" s="36"/>
      <c r="C198" s="254" t="s">
        <v>641</v>
      </c>
      <c r="D198" s="254" t="s">
        <v>457</v>
      </c>
      <c r="E198" s="255" t="s">
        <v>1197</v>
      </c>
      <c r="F198" s="256" t="s">
        <v>1198</v>
      </c>
      <c r="G198" s="257" t="s">
        <v>450</v>
      </c>
      <c r="H198" s="258">
        <v>0.192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1</v>
      </c>
      <c r="R198" s="245">
        <f>Q198*H198</f>
        <v>0.192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544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479</v>
      </c>
      <c r="BM198" s="247" t="s">
        <v>1199</v>
      </c>
    </row>
    <row r="199" s="2" customFormat="1" ht="23.4566" customHeight="1">
      <c r="A199" s="35"/>
      <c r="B199" s="36"/>
      <c r="C199" s="235" t="s">
        <v>645</v>
      </c>
      <c r="D199" s="235" t="s">
        <v>382</v>
      </c>
      <c r="E199" s="236" t="s">
        <v>1200</v>
      </c>
      <c r="F199" s="237" t="s">
        <v>1201</v>
      </c>
      <c r="G199" s="238" t="s">
        <v>450</v>
      </c>
      <c r="H199" s="239">
        <v>0.23300000000000001</v>
      </c>
      <c r="I199" s="240"/>
      <c r="J199" s="241">
        <f>ROUND(I199*H199,2)</f>
        <v>0</v>
      </c>
      <c r="K199" s="242"/>
      <c r="L199" s="41"/>
      <c r="M199" s="249" t="s">
        <v>1</v>
      </c>
      <c r="N199" s="250" t="s">
        <v>42</v>
      </c>
      <c r="O199" s="251"/>
      <c r="P199" s="252">
        <f>O199*H199</f>
        <v>0</v>
      </c>
      <c r="Q199" s="252">
        <v>0</v>
      </c>
      <c r="R199" s="252">
        <f>Q199*H199</f>
        <v>0</v>
      </c>
      <c r="S199" s="252">
        <v>0</v>
      </c>
      <c r="T199" s="25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479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479</v>
      </c>
      <c r="BM199" s="247" t="s">
        <v>1202</v>
      </c>
    </row>
    <row r="200" s="2" customFormat="1" ht="6.96" customHeight="1">
      <c r="A200" s="35"/>
      <c r="B200" s="69"/>
      <c r="C200" s="70"/>
      <c r="D200" s="70"/>
      <c r="E200" s="70"/>
      <c r="F200" s="70"/>
      <c r="G200" s="70"/>
      <c r="H200" s="70"/>
      <c r="I200" s="70"/>
      <c r="J200" s="70"/>
      <c r="K200" s="70"/>
      <c r="L200" s="41"/>
      <c r="M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</row>
  </sheetData>
  <sheetProtection sheet="1" autoFilter="0" formatColumns="0" formatRows="0" objects="1" scenarios="1" spinCount="100000" saltValue="Ly/RmOYHjbZQ+sDrGeNxIE9evY0F+eB185YXS5LfWCxZ+tB8HtPoaW2t51Yza0ar21+J+r0EQOp6bENxq9h/fQ==" hashValue="F64onWGvm3+ZECMkWy9GFD191CKJHm97UK2Ra/9kM1dtTMtGWu8vLlUZWEtKzr68mF9xWckguxoJ1JnEbhUzrg==" algorithmName="SHA-512" password="CC35"/>
  <autoFilter ref="C132:K19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1869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ROUND((SUM(BE129:BE155)),  2)</f>
        <v>0</v>
      </c>
      <c r="G37" s="169"/>
      <c r="H37" s="169"/>
      <c r="I37" s="170">
        <v>0.20000000000000001</v>
      </c>
      <c r="J37" s="168">
        <f>ROUND(((SUM(BE129:BE155))*I37),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ROUND((SUM(BF129:BF155)),  2)</f>
        <v>0</v>
      </c>
      <c r="G38" s="169"/>
      <c r="H38" s="169"/>
      <c r="I38" s="170">
        <v>0.20000000000000001</v>
      </c>
      <c r="J38" s="168">
        <f>ROUND(((SUM(BF129:BF155))*I38),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ROUND((SUM(BG129:BG155)),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ROUND((SUM(BH129:BH155)),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ROUND((SUM(BI129:BI155)),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02067 - Priepust č.7 v km 5,016 - P18872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410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412</v>
      </c>
      <c r="E104" s="204"/>
      <c r="F104" s="204"/>
      <c r="G104" s="204"/>
      <c r="H104" s="204"/>
      <c r="I104" s="204"/>
      <c r="J104" s="205">
        <f>J142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413</v>
      </c>
      <c r="E105" s="204"/>
      <c r="F105" s="204"/>
      <c r="G105" s="204"/>
      <c r="H105" s="204"/>
      <c r="I105" s="204"/>
      <c r="J105" s="205">
        <f>J154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364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7.84906" customHeight="1">
      <c r="A115" s="35"/>
      <c r="B115" s="36"/>
      <c r="C115" s="37"/>
      <c r="D115" s="37"/>
      <c r="E115" s="191" t="str">
        <f>E7</f>
        <v>Rekonštrukcia cesty a mostov II/591 Banská Bystrica - hr. okr. BB/ZV - Zvolenská Slatina , I. etapa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353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30189" customHeight="1">
      <c r="B117" s="18"/>
      <c r="C117" s="19"/>
      <c r="D117" s="19"/>
      <c r="E117" s="191" t="s">
        <v>1604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404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30189" customHeight="1">
      <c r="A119" s="35"/>
      <c r="B119" s="36"/>
      <c r="C119" s="37"/>
      <c r="D119" s="37"/>
      <c r="E119" s="267" t="s">
        <v>1835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1061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30189" customHeight="1">
      <c r="A121" s="35"/>
      <c r="B121" s="36"/>
      <c r="C121" s="37"/>
      <c r="D121" s="37"/>
      <c r="E121" s="79" t="str">
        <f>E13</f>
        <v>02067 - Priepust č.7 v km 5,016 - P18872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F16</f>
        <v>k. ú. Banská Bystrica</v>
      </c>
      <c r="G123" s="37"/>
      <c r="H123" s="37"/>
      <c r="I123" s="29" t="s">
        <v>21</v>
      </c>
      <c r="J123" s="82" t="str">
        <f>IF(J16="","",J16)</f>
        <v>30. 12. 2020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81509" customHeight="1">
      <c r="A125" s="35"/>
      <c r="B125" s="36"/>
      <c r="C125" s="29" t="s">
        <v>23</v>
      </c>
      <c r="D125" s="37"/>
      <c r="E125" s="37"/>
      <c r="F125" s="24" t="str">
        <f>E19</f>
        <v xml:space="preserve">BANSKOBYSTRICKÝ SAMOSPRÁVNY KRAJ </v>
      </c>
      <c r="G125" s="37"/>
      <c r="H125" s="37"/>
      <c r="I125" s="29" t="s">
        <v>29</v>
      </c>
      <c r="J125" s="33" t="str">
        <f>E25</f>
        <v>ISPO spol.s r.o. , Prešov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30566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Macura M.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365</v>
      </c>
      <c r="D128" s="210" t="s">
        <v>61</v>
      </c>
      <c r="E128" s="210" t="s">
        <v>57</v>
      </c>
      <c r="F128" s="210" t="s">
        <v>58</v>
      </c>
      <c r="G128" s="210" t="s">
        <v>366</v>
      </c>
      <c r="H128" s="210" t="s">
        <v>367</v>
      </c>
      <c r="I128" s="210" t="s">
        <v>368</v>
      </c>
      <c r="J128" s="211" t="s">
        <v>358</v>
      </c>
      <c r="K128" s="212" t="s">
        <v>369</v>
      </c>
      <c r="L128" s="213"/>
      <c r="M128" s="103" t="s">
        <v>1</v>
      </c>
      <c r="N128" s="104" t="s">
        <v>40</v>
      </c>
      <c r="O128" s="104" t="s">
        <v>370</v>
      </c>
      <c r="P128" s="104" t="s">
        <v>371</v>
      </c>
      <c r="Q128" s="104" t="s">
        <v>372</v>
      </c>
      <c r="R128" s="104" t="s">
        <v>373</v>
      </c>
      <c r="S128" s="104" t="s">
        <v>374</v>
      </c>
      <c r="T128" s="105" t="s">
        <v>375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359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</f>
        <v>0</v>
      </c>
      <c r="Q129" s="107"/>
      <c r="R129" s="216">
        <f>R130</f>
        <v>23.032907100000003</v>
      </c>
      <c r="S129" s="107"/>
      <c r="T129" s="217">
        <f>T130</f>
        <v>48.426500000000004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75</v>
      </c>
      <c r="AU129" s="14" t="s">
        <v>360</v>
      </c>
      <c r="BK129" s="218">
        <f>BK130</f>
        <v>0</v>
      </c>
    </row>
    <row r="130" s="12" customFormat="1" ht="25.92" customHeight="1">
      <c r="A130" s="12"/>
      <c r="B130" s="219"/>
      <c r="C130" s="220"/>
      <c r="D130" s="221" t="s">
        <v>75</v>
      </c>
      <c r="E130" s="222" t="s">
        <v>414</v>
      </c>
      <c r="F130" s="222" t="s">
        <v>415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P131+P137+P142+P154</f>
        <v>0</v>
      </c>
      <c r="Q130" s="227"/>
      <c r="R130" s="228">
        <f>R131+R137+R142+R154</f>
        <v>23.032907100000003</v>
      </c>
      <c r="S130" s="227"/>
      <c r="T130" s="229">
        <f>T131+T137+T142+T154</f>
        <v>48.426500000000004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76</v>
      </c>
      <c r="AY130" s="230" t="s">
        <v>379</v>
      </c>
      <c r="BK130" s="232">
        <f>BK131+BK137+BK142+BK154</f>
        <v>0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84</v>
      </c>
      <c r="F131" s="233" t="s">
        <v>416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SUM(P132:P136)</f>
        <v>0</v>
      </c>
      <c r="Q131" s="227"/>
      <c r="R131" s="228">
        <f>SUM(R132:R136)</f>
        <v>0</v>
      </c>
      <c r="S131" s="227"/>
      <c r="T131" s="229">
        <f>SUM(T132:T136)</f>
        <v>21.210000000000001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SUM(BK132:BK136)</f>
        <v>0</v>
      </c>
    </row>
    <row r="132" s="2" customFormat="1" ht="23.4566" customHeight="1">
      <c r="A132" s="35"/>
      <c r="B132" s="36"/>
      <c r="C132" s="235" t="s">
        <v>84</v>
      </c>
      <c r="D132" s="235" t="s">
        <v>382</v>
      </c>
      <c r="E132" s="236" t="s">
        <v>1870</v>
      </c>
      <c r="F132" s="237" t="s">
        <v>1871</v>
      </c>
      <c r="G132" s="238" t="s">
        <v>419</v>
      </c>
      <c r="H132" s="239">
        <v>21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0.45000000000000001</v>
      </c>
      <c r="T132" s="246">
        <f>S132*H132</f>
        <v>9.4500000000000011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1872</v>
      </c>
    </row>
    <row r="133" s="2" customFormat="1" ht="31.92453" customHeight="1">
      <c r="A133" s="35"/>
      <c r="B133" s="36"/>
      <c r="C133" s="235" t="s">
        <v>92</v>
      </c>
      <c r="D133" s="235" t="s">
        <v>382</v>
      </c>
      <c r="E133" s="236" t="s">
        <v>1873</v>
      </c>
      <c r="F133" s="237" t="s">
        <v>1874</v>
      </c>
      <c r="G133" s="238" t="s">
        <v>419</v>
      </c>
      <c r="H133" s="239">
        <v>21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0.56000000000000005</v>
      </c>
      <c r="T133" s="246">
        <f>S133*H133</f>
        <v>11.760000000000002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1875</v>
      </c>
    </row>
    <row r="134" s="2" customFormat="1" ht="16.30189" customHeight="1">
      <c r="A134" s="35"/>
      <c r="B134" s="36"/>
      <c r="C134" s="235" t="s">
        <v>102</v>
      </c>
      <c r="D134" s="235" t="s">
        <v>382</v>
      </c>
      <c r="E134" s="236" t="s">
        <v>428</v>
      </c>
      <c r="F134" s="237" t="s">
        <v>429</v>
      </c>
      <c r="G134" s="238" t="s">
        <v>430</v>
      </c>
      <c r="H134" s="239">
        <v>31.905000000000001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1876</v>
      </c>
    </row>
    <row r="135" s="2" customFormat="1" ht="36.72453" customHeight="1">
      <c r="A135" s="35"/>
      <c r="B135" s="36"/>
      <c r="C135" s="235" t="s">
        <v>396</v>
      </c>
      <c r="D135" s="235" t="s">
        <v>382</v>
      </c>
      <c r="E135" s="236" t="s">
        <v>432</v>
      </c>
      <c r="F135" s="237" t="s">
        <v>433</v>
      </c>
      <c r="G135" s="238" t="s">
        <v>430</v>
      </c>
      <c r="H135" s="239">
        <v>9.5719999999999992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1073</v>
      </c>
    </row>
    <row r="136" s="2" customFormat="1" ht="23.4566" customHeight="1">
      <c r="A136" s="35"/>
      <c r="B136" s="36"/>
      <c r="C136" s="235" t="s">
        <v>378</v>
      </c>
      <c r="D136" s="235" t="s">
        <v>382</v>
      </c>
      <c r="E136" s="236" t="s">
        <v>1085</v>
      </c>
      <c r="F136" s="237" t="s">
        <v>454</v>
      </c>
      <c r="G136" s="238" t="s">
        <v>430</v>
      </c>
      <c r="H136" s="239">
        <v>31.905000000000001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1877</v>
      </c>
    </row>
    <row r="137" s="12" customFormat="1" ht="22.8" customHeight="1">
      <c r="A137" s="12"/>
      <c r="B137" s="219"/>
      <c r="C137" s="220"/>
      <c r="D137" s="221" t="s">
        <v>75</v>
      </c>
      <c r="E137" s="233" t="s">
        <v>378</v>
      </c>
      <c r="F137" s="233" t="s">
        <v>474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SUM(P138:P141)</f>
        <v>0</v>
      </c>
      <c r="Q137" s="227"/>
      <c r="R137" s="228">
        <f>SUM(R138:R141)</f>
        <v>23.032907100000003</v>
      </c>
      <c r="S137" s="227"/>
      <c r="T137" s="229">
        <f>SUM(T138:T141)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84</v>
      </c>
      <c r="AT137" s="231" t="s">
        <v>75</v>
      </c>
      <c r="AU137" s="231" t="s">
        <v>84</v>
      </c>
      <c r="AY137" s="230" t="s">
        <v>379</v>
      </c>
      <c r="BK137" s="232">
        <f>SUM(BK138:BK141)</f>
        <v>0</v>
      </c>
    </row>
    <row r="138" s="2" customFormat="1" ht="23.4566" customHeight="1">
      <c r="A138" s="35"/>
      <c r="B138" s="36"/>
      <c r="C138" s="235" t="s">
        <v>435</v>
      </c>
      <c r="D138" s="235" t="s">
        <v>382</v>
      </c>
      <c r="E138" s="236" t="s">
        <v>1712</v>
      </c>
      <c r="F138" s="237" t="s">
        <v>1713</v>
      </c>
      <c r="G138" s="238" t="s">
        <v>419</v>
      </c>
      <c r="H138" s="239">
        <v>21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0.46166000000000001</v>
      </c>
      <c r="R138" s="245">
        <f>Q138*H138</f>
        <v>9.6948600000000003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1878</v>
      </c>
    </row>
    <row r="139" s="2" customFormat="1" ht="31.92453" customHeight="1">
      <c r="A139" s="35"/>
      <c r="B139" s="36"/>
      <c r="C139" s="235" t="s">
        <v>439</v>
      </c>
      <c r="D139" s="235" t="s">
        <v>382</v>
      </c>
      <c r="E139" s="236" t="s">
        <v>1879</v>
      </c>
      <c r="F139" s="237" t="s">
        <v>1880</v>
      </c>
      <c r="G139" s="238" t="s">
        <v>419</v>
      </c>
      <c r="H139" s="239">
        <v>21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0.15826000000000001</v>
      </c>
      <c r="R139" s="245">
        <f>Q139*H139</f>
        <v>3.3234600000000003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1881</v>
      </c>
    </row>
    <row r="140" s="2" customFormat="1" ht="36.72453" customHeight="1">
      <c r="A140" s="35"/>
      <c r="B140" s="36"/>
      <c r="C140" s="235" t="s">
        <v>443</v>
      </c>
      <c r="D140" s="235" t="s">
        <v>382</v>
      </c>
      <c r="E140" s="236" t="s">
        <v>1718</v>
      </c>
      <c r="F140" s="237" t="s">
        <v>1719</v>
      </c>
      <c r="G140" s="238" t="s">
        <v>419</v>
      </c>
      <c r="H140" s="239">
        <v>21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0.47117510000000001</v>
      </c>
      <c r="R140" s="245">
        <f>Q140*H140</f>
        <v>9.8946771000000009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1882</v>
      </c>
    </row>
    <row r="141" s="2" customFormat="1" ht="31.92453" customHeight="1">
      <c r="A141" s="35"/>
      <c r="B141" s="36"/>
      <c r="C141" s="235" t="s">
        <v>447</v>
      </c>
      <c r="D141" s="235" t="s">
        <v>382</v>
      </c>
      <c r="E141" s="236" t="s">
        <v>1289</v>
      </c>
      <c r="F141" s="237" t="s">
        <v>1290</v>
      </c>
      <c r="G141" s="238" t="s">
        <v>419</v>
      </c>
      <c r="H141" s="239">
        <v>21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0.0057099999999999998</v>
      </c>
      <c r="R141" s="245">
        <f>Q141*H141</f>
        <v>0.11990999999999999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1883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447</v>
      </c>
      <c r="F142" s="233" t="s">
        <v>560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SUM(P143:P153)</f>
        <v>0</v>
      </c>
      <c r="Q142" s="227"/>
      <c r="R142" s="228">
        <f>SUM(R143:R153)</f>
        <v>0</v>
      </c>
      <c r="S142" s="227"/>
      <c r="T142" s="229">
        <f>SUM(T143:T153)</f>
        <v>27.216500000000003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SUM(BK143:BK153)</f>
        <v>0</v>
      </c>
    </row>
    <row r="143" s="2" customFormat="1" ht="23.4566" customHeight="1">
      <c r="A143" s="35"/>
      <c r="B143" s="36"/>
      <c r="C143" s="235" t="s">
        <v>452</v>
      </c>
      <c r="D143" s="235" t="s">
        <v>382</v>
      </c>
      <c r="E143" s="236" t="s">
        <v>1884</v>
      </c>
      <c r="F143" s="237" t="s">
        <v>1885</v>
      </c>
      <c r="G143" s="238" t="s">
        <v>426</v>
      </c>
      <c r="H143" s="239">
        <v>14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1886</v>
      </c>
    </row>
    <row r="144" s="2" customFormat="1" ht="31.92453" customHeight="1">
      <c r="A144" s="35"/>
      <c r="B144" s="36"/>
      <c r="C144" s="235" t="s">
        <v>456</v>
      </c>
      <c r="D144" s="235" t="s">
        <v>382</v>
      </c>
      <c r="E144" s="236" t="s">
        <v>1865</v>
      </c>
      <c r="F144" s="237" t="s">
        <v>1866</v>
      </c>
      <c r="G144" s="238" t="s">
        <v>430</v>
      </c>
      <c r="H144" s="239">
        <v>2.75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2.2000000000000002</v>
      </c>
      <c r="T144" s="246">
        <f>S144*H144</f>
        <v>6.0500000000000007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1887</v>
      </c>
    </row>
    <row r="145" s="2" customFormat="1" ht="23.4566" customHeight="1">
      <c r="A145" s="35"/>
      <c r="B145" s="36"/>
      <c r="C145" s="235" t="s">
        <v>461</v>
      </c>
      <c r="D145" s="235" t="s">
        <v>382</v>
      </c>
      <c r="E145" s="236" t="s">
        <v>1888</v>
      </c>
      <c r="F145" s="237" t="s">
        <v>1889</v>
      </c>
      <c r="G145" s="238" t="s">
        <v>426</v>
      </c>
      <c r="H145" s="239">
        <v>10.300000000000001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2.0550000000000002</v>
      </c>
      <c r="T145" s="246">
        <f>S145*H145</f>
        <v>21.166500000000003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1890</v>
      </c>
    </row>
    <row r="146" s="2" customFormat="1" ht="23.4566" customHeight="1">
      <c r="A146" s="35"/>
      <c r="B146" s="36"/>
      <c r="C146" s="235" t="s">
        <v>466</v>
      </c>
      <c r="D146" s="235" t="s">
        <v>382</v>
      </c>
      <c r="E146" s="236" t="s">
        <v>1178</v>
      </c>
      <c r="F146" s="237" t="s">
        <v>1179</v>
      </c>
      <c r="G146" s="238" t="s">
        <v>450</v>
      </c>
      <c r="H146" s="239">
        <v>6.0499999999999998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1891</v>
      </c>
    </row>
    <row r="147" s="2" customFormat="1" ht="31.92453" customHeight="1">
      <c r="A147" s="35"/>
      <c r="B147" s="36"/>
      <c r="C147" s="235" t="s">
        <v>470</v>
      </c>
      <c r="D147" s="235" t="s">
        <v>382</v>
      </c>
      <c r="E147" s="236" t="s">
        <v>1181</v>
      </c>
      <c r="F147" s="237" t="s">
        <v>1182</v>
      </c>
      <c r="G147" s="238" t="s">
        <v>450</v>
      </c>
      <c r="H147" s="239">
        <v>114.95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1892</v>
      </c>
    </row>
    <row r="148" s="2" customFormat="1" ht="23.4566" customHeight="1">
      <c r="A148" s="35"/>
      <c r="B148" s="36"/>
      <c r="C148" s="235" t="s">
        <v>475</v>
      </c>
      <c r="D148" s="235" t="s">
        <v>382</v>
      </c>
      <c r="E148" s="236" t="s">
        <v>710</v>
      </c>
      <c r="F148" s="237" t="s">
        <v>711</v>
      </c>
      <c r="G148" s="238" t="s">
        <v>450</v>
      </c>
      <c r="H148" s="239">
        <v>9.4499999999999993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1893</v>
      </c>
    </row>
    <row r="149" s="2" customFormat="1" ht="23.4566" customHeight="1">
      <c r="A149" s="35"/>
      <c r="B149" s="36"/>
      <c r="C149" s="235" t="s">
        <v>479</v>
      </c>
      <c r="D149" s="235" t="s">
        <v>382</v>
      </c>
      <c r="E149" s="236" t="s">
        <v>714</v>
      </c>
      <c r="F149" s="237" t="s">
        <v>715</v>
      </c>
      <c r="G149" s="238" t="s">
        <v>450</v>
      </c>
      <c r="H149" s="239">
        <v>179.55000000000001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1894</v>
      </c>
    </row>
    <row r="150" s="2" customFormat="1" ht="36.72453" customHeight="1">
      <c r="A150" s="35"/>
      <c r="B150" s="36"/>
      <c r="C150" s="235" t="s">
        <v>483</v>
      </c>
      <c r="D150" s="235" t="s">
        <v>382</v>
      </c>
      <c r="E150" s="236" t="s">
        <v>1895</v>
      </c>
      <c r="F150" s="237" t="s">
        <v>1896</v>
      </c>
      <c r="G150" s="238" t="s">
        <v>450</v>
      </c>
      <c r="H150" s="239">
        <v>21.167000000000002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1897</v>
      </c>
    </row>
    <row r="151" s="2" customFormat="1" ht="36.72453" customHeight="1">
      <c r="A151" s="35"/>
      <c r="B151" s="36"/>
      <c r="C151" s="235" t="s">
        <v>487</v>
      </c>
      <c r="D151" s="235" t="s">
        <v>382</v>
      </c>
      <c r="E151" s="236" t="s">
        <v>1898</v>
      </c>
      <c r="F151" s="237" t="s">
        <v>1899</v>
      </c>
      <c r="G151" s="238" t="s">
        <v>450</v>
      </c>
      <c r="H151" s="239">
        <v>402.16399999999999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1900</v>
      </c>
    </row>
    <row r="152" s="2" customFormat="1" ht="23.4566" customHeight="1">
      <c r="A152" s="35"/>
      <c r="B152" s="36"/>
      <c r="C152" s="235" t="s">
        <v>491</v>
      </c>
      <c r="D152" s="235" t="s">
        <v>382</v>
      </c>
      <c r="E152" s="236" t="s">
        <v>718</v>
      </c>
      <c r="F152" s="237" t="s">
        <v>719</v>
      </c>
      <c r="G152" s="238" t="s">
        <v>450</v>
      </c>
      <c r="H152" s="239">
        <v>27.216999999999999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1901</v>
      </c>
    </row>
    <row r="153" s="2" customFormat="1" ht="31.92453" customHeight="1">
      <c r="A153" s="35"/>
      <c r="B153" s="36"/>
      <c r="C153" s="235" t="s">
        <v>7</v>
      </c>
      <c r="D153" s="235" t="s">
        <v>382</v>
      </c>
      <c r="E153" s="236" t="s">
        <v>1036</v>
      </c>
      <c r="F153" s="237" t="s">
        <v>1037</v>
      </c>
      <c r="G153" s="238" t="s">
        <v>450</v>
      </c>
      <c r="H153" s="239">
        <v>9.4499999999999993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1902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721</v>
      </c>
      <c r="F154" s="233" t="s">
        <v>722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P155</f>
        <v>0</v>
      </c>
      <c r="Q154" s="227"/>
      <c r="R154" s="228">
        <f>R155</f>
        <v>0</v>
      </c>
      <c r="S154" s="227"/>
      <c r="T154" s="22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BK155</f>
        <v>0</v>
      </c>
    </row>
    <row r="155" s="2" customFormat="1" ht="23.4566" customHeight="1">
      <c r="A155" s="35"/>
      <c r="B155" s="36"/>
      <c r="C155" s="235" t="s">
        <v>499</v>
      </c>
      <c r="D155" s="235" t="s">
        <v>382</v>
      </c>
      <c r="E155" s="236" t="s">
        <v>724</v>
      </c>
      <c r="F155" s="237" t="s">
        <v>725</v>
      </c>
      <c r="G155" s="238" t="s">
        <v>450</v>
      </c>
      <c r="H155" s="239">
        <v>23.033000000000001</v>
      </c>
      <c r="I155" s="240"/>
      <c r="J155" s="241">
        <f>ROUND(I155*H155,2)</f>
        <v>0</v>
      </c>
      <c r="K155" s="242"/>
      <c r="L155" s="41"/>
      <c r="M155" s="249" t="s">
        <v>1</v>
      </c>
      <c r="N155" s="250" t="s">
        <v>42</v>
      </c>
      <c r="O155" s="251"/>
      <c r="P155" s="252">
        <f>O155*H155</f>
        <v>0</v>
      </c>
      <c r="Q155" s="252">
        <v>0</v>
      </c>
      <c r="R155" s="252">
        <f>Q155*H155</f>
        <v>0</v>
      </c>
      <c r="S155" s="252">
        <v>0</v>
      </c>
      <c r="T155" s="25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1187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/jwkxQKiKW+45gP4azZpgs06jIxQbxCroV+0HjVg8Vc0h8/k1h5Myb55T2hhRE2Bk7k87n4qTJdt5ks8uGUscQ==" hashValue="GweaLC4rs59/dHTiXfPwz9zoKH4l+r6i4Ww48oKavzhcJYMR3Yf84M8GIW9mN1cJLAdErcaDpKZdQLZFFLWEKw==" algorithmName="SHA-512" password="CC35"/>
  <autoFilter ref="C128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1903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ROUND((SUM(BE133:BE191)),  2)</f>
        <v>0</v>
      </c>
      <c r="G37" s="169"/>
      <c r="H37" s="169"/>
      <c r="I37" s="170">
        <v>0.20000000000000001</v>
      </c>
      <c r="J37" s="168">
        <f>ROUND(((SUM(BE133:BE191))*I37),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ROUND((SUM(BF133:BF191)),  2)</f>
        <v>0</v>
      </c>
      <c r="G38" s="169"/>
      <c r="H38" s="169"/>
      <c r="I38" s="170">
        <v>0.20000000000000001</v>
      </c>
      <c r="J38" s="168">
        <f>ROUND(((SUM(BF133:BF191))*I38),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ROUND((SUM(BG133:BG191)),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ROUND((SUM(BH133:BH191)),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ROUND((SUM(BI133:BI191)),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02068 - Priepust č.8 v km 5,184 -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J150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410</v>
      </c>
      <c r="E104" s="204"/>
      <c r="F104" s="204"/>
      <c r="G104" s="204"/>
      <c r="H104" s="204"/>
      <c r="I104" s="204"/>
      <c r="J104" s="205">
        <f>J157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J162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J185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J186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02068 - Priepust č.8 v km 5,184 - P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P134+P185</f>
        <v>0</v>
      </c>
      <c r="Q133" s="107"/>
      <c r="R133" s="216">
        <f>R134+R185</f>
        <v>133.23324620000003</v>
      </c>
      <c r="S133" s="107"/>
      <c r="T133" s="217">
        <f>T134+T185</f>
        <v>60.163000000000004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BK134+BK185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P135+P150+P157+P162+P166+P183</f>
        <v>0</v>
      </c>
      <c r="Q134" s="227"/>
      <c r="R134" s="228">
        <f>R135+R150+R157+R162+R166+R183</f>
        <v>133.13112620000001</v>
      </c>
      <c r="S134" s="227"/>
      <c r="T134" s="229">
        <f>T135+T150+T157+T162+T166+T183</f>
        <v>60.163000000000004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BK135+BK150+BK157+BK162+BK166+BK183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SUM(P136:P149)</f>
        <v>0</v>
      </c>
      <c r="Q135" s="227"/>
      <c r="R135" s="228">
        <f>SUM(R136:R149)</f>
        <v>57.070999999999998</v>
      </c>
      <c r="S135" s="227"/>
      <c r="T135" s="229">
        <f>SUM(T136:T149)</f>
        <v>21.210000000000001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SUM(BK136:BK149)</f>
        <v>0</v>
      </c>
    </row>
    <row r="136" s="2" customFormat="1" ht="36.72453" customHeight="1">
      <c r="A136" s="35"/>
      <c r="B136" s="36"/>
      <c r="C136" s="235" t="s">
        <v>84</v>
      </c>
      <c r="D136" s="235" t="s">
        <v>382</v>
      </c>
      <c r="E136" s="236" t="s">
        <v>1904</v>
      </c>
      <c r="F136" s="237" t="s">
        <v>1905</v>
      </c>
      <c r="G136" s="238" t="s">
        <v>419</v>
      </c>
      <c r="H136" s="239">
        <v>40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1906</v>
      </c>
    </row>
    <row r="137" s="2" customFormat="1" ht="23.4566" customHeight="1">
      <c r="A137" s="35"/>
      <c r="B137" s="36"/>
      <c r="C137" s="235" t="s">
        <v>92</v>
      </c>
      <c r="D137" s="235" t="s">
        <v>382</v>
      </c>
      <c r="E137" s="236" t="s">
        <v>1870</v>
      </c>
      <c r="F137" s="237" t="s">
        <v>1871</v>
      </c>
      <c r="G137" s="238" t="s">
        <v>419</v>
      </c>
      <c r="H137" s="239">
        <v>21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0.45000000000000001</v>
      </c>
      <c r="T137" s="246">
        <f>S137*H137</f>
        <v>9.4500000000000011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1872</v>
      </c>
    </row>
    <row r="138" s="2" customFormat="1" ht="31.92453" customHeight="1">
      <c r="A138" s="35"/>
      <c r="B138" s="36"/>
      <c r="C138" s="235" t="s">
        <v>102</v>
      </c>
      <c r="D138" s="235" t="s">
        <v>382</v>
      </c>
      <c r="E138" s="236" t="s">
        <v>1873</v>
      </c>
      <c r="F138" s="237" t="s">
        <v>1874</v>
      </c>
      <c r="G138" s="238" t="s">
        <v>419</v>
      </c>
      <c r="H138" s="239">
        <v>21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0.56000000000000005</v>
      </c>
      <c r="T138" s="246">
        <f>S138*H138</f>
        <v>11.760000000000002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1875</v>
      </c>
    </row>
    <row r="139" s="2" customFormat="1" ht="21.0566" customHeight="1">
      <c r="A139" s="35"/>
      <c r="B139" s="36"/>
      <c r="C139" s="235" t="s">
        <v>396</v>
      </c>
      <c r="D139" s="235" t="s">
        <v>382</v>
      </c>
      <c r="E139" s="236" t="s">
        <v>1068</v>
      </c>
      <c r="F139" s="237" t="s">
        <v>1069</v>
      </c>
      <c r="G139" s="238" t="s">
        <v>430</v>
      </c>
      <c r="H139" s="239">
        <v>0.63800000000000001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1907</v>
      </c>
    </row>
    <row r="140" s="2" customFormat="1" ht="36.72453" customHeight="1">
      <c r="A140" s="35"/>
      <c r="B140" s="36"/>
      <c r="C140" s="235" t="s">
        <v>378</v>
      </c>
      <c r="D140" s="235" t="s">
        <v>382</v>
      </c>
      <c r="E140" s="236" t="s">
        <v>741</v>
      </c>
      <c r="F140" s="237" t="s">
        <v>742</v>
      </c>
      <c r="G140" s="238" t="s">
        <v>430</v>
      </c>
      <c r="H140" s="239">
        <v>0.191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1908</v>
      </c>
    </row>
    <row r="141" s="2" customFormat="1" ht="16.30189" customHeight="1">
      <c r="A141" s="35"/>
      <c r="B141" s="36"/>
      <c r="C141" s="235" t="s">
        <v>435</v>
      </c>
      <c r="D141" s="235" t="s">
        <v>382</v>
      </c>
      <c r="E141" s="236" t="s">
        <v>428</v>
      </c>
      <c r="F141" s="237" t="s">
        <v>429</v>
      </c>
      <c r="G141" s="238" t="s">
        <v>430</v>
      </c>
      <c r="H141" s="239">
        <v>68.189999999999998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1876</v>
      </c>
    </row>
    <row r="142" s="2" customFormat="1" ht="36.72453" customHeight="1">
      <c r="A142" s="35"/>
      <c r="B142" s="36"/>
      <c r="C142" s="235" t="s">
        <v>439</v>
      </c>
      <c r="D142" s="235" t="s">
        <v>382</v>
      </c>
      <c r="E142" s="236" t="s">
        <v>432</v>
      </c>
      <c r="F142" s="237" t="s">
        <v>433</v>
      </c>
      <c r="G142" s="238" t="s">
        <v>430</v>
      </c>
      <c r="H142" s="239">
        <v>20.457000000000001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1073</v>
      </c>
    </row>
    <row r="143" s="2" customFormat="1" ht="31.92453" customHeight="1">
      <c r="A143" s="35"/>
      <c r="B143" s="36"/>
      <c r="C143" s="235" t="s">
        <v>443</v>
      </c>
      <c r="D143" s="235" t="s">
        <v>382</v>
      </c>
      <c r="E143" s="236" t="s">
        <v>1074</v>
      </c>
      <c r="F143" s="237" t="s">
        <v>1075</v>
      </c>
      <c r="G143" s="238" t="s">
        <v>430</v>
      </c>
      <c r="H143" s="239">
        <v>52.747999999999998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1076</v>
      </c>
    </row>
    <row r="144" s="2" customFormat="1" ht="36.72453" customHeight="1">
      <c r="A144" s="35"/>
      <c r="B144" s="36"/>
      <c r="C144" s="235" t="s">
        <v>447</v>
      </c>
      <c r="D144" s="235" t="s">
        <v>382</v>
      </c>
      <c r="E144" s="236" t="s">
        <v>1077</v>
      </c>
      <c r="F144" s="237" t="s">
        <v>1078</v>
      </c>
      <c r="G144" s="238" t="s">
        <v>430</v>
      </c>
      <c r="H144" s="239">
        <v>369.23599999999999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1079</v>
      </c>
    </row>
    <row r="145" s="2" customFormat="1" ht="16.30189" customHeight="1">
      <c r="A145" s="35"/>
      <c r="B145" s="36"/>
      <c r="C145" s="235" t="s">
        <v>452</v>
      </c>
      <c r="D145" s="235" t="s">
        <v>382</v>
      </c>
      <c r="E145" s="236" t="s">
        <v>1080</v>
      </c>
      <c r="F145" s="237" t="s">
        <v>1081</v>
      </c>
      <c r="G145" s="238" t="s">
        <v>430</v>
      </c>
      <c r="H145" s="239">
        <v>52.747999999999998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1082</v>
      </c>
    </row>
    <row r="146" s="2" customFormat="1" ht="23.4566" customHeight="1">
      <c r="A146" s="35"/>
      <c r="B146" s="36"/>
      <c r="C146" s="235" t="s">
        <v>456</v>
      </c>
      <c r="D146" s="235" t="s">
        <v>382</v>
      </c>
      <c r="E146" s="236" t="s">
        <v>1083</v>
      </c>
      <c r="F146" s="237" t="s">
        <v>449</v>
      </c>
      <c r="G146" s="238" t="s">
        <v>450</v>
      </c>
      <c r="H146" s="239">
        <v>92.831999999999994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1084</v>
      </c>
    </row>
    <row r="147" s="2" customFormat="1" ht="23.4566" customHeight="1">
      <c r="A147" s="35"/>
      <c r="B147" s="36"/>
      <c r="C147" s="235" t="s">
        <v>461</v>
      </c>
      <c r="D147" s="235" t="s">
        <v>382</v>
      </c>
      <c r="E147" s="236" t="s">
        <v>1085</v>
      </c>
      <c r="F147" s="237" t="s">
        <v>454</v>
      </c>
      <c r="G147" s="238" t="s">
        <v>430</v>
      </c>
      <c r="H147" s="239">
        <v>16.079999999999998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1877</v>
      </c>
    </row>
    <row r="148" s="2" customFormat="1" ht="23.4566" customHeight="1">
      <c r="A148" s="35"/>
      <c r="B148" s="36"/>
      <c r="C148" s="235" t="s">
        <v>466</v>
      </c>
      <c r="D148" s="235" t="s">
        <v>382</v>
      </c>
      <c r="E148" s="236" t="s">
        <v>1909</v>
      </c>
      <c r="F148" s="237" t="s">
        <v>1910</v>
      </c>
      <c r="G148" s="238" t="s">
        <v>430</v>
      </c>
      <c r="H148" s="239">
        <v>33.570999999999998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1911</v>
      </c>
    </row>
    <row r="149" s="2" customFormat="1" ht="16.30189" customHeight="1">
      <c r="A149" s="35"/>
      <c r="B149" s="36"/>
      <c r="C149" s="254" t="s">
        <v>470</v>
      </c>
      <c r="D149" s="254" t="s">
        <v>457</v>
      </c>
      <c r="E149" s="255" t="s">
        <v>1912</v>
      </c>
      <c r="F149" s="256" t="s">
        <v>1913</v>
      </c>
      <c r="G149" s="257" t="s">
        <v>450</v>
      </c>
      <c r="H149" s="258">
        <v>57.070999999999998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1</v>
      </c>
      <c r="R149" s="245">
        <f>Q149*H149</f>
        <v>57.070999999999998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1914</v>
      </c>
    </row>
    <row r="150" s="12" customFormat="1" ht="22.8" customHeight="1">
      <c r="A150" s="12"/>
      <c r="B150" s="219"/>
      <c r="C150" s="220"/>
      <c r="D150" s="221" t="s">
        <v>75</v>
      </c>
      <c r="E150" s="233" t="s">
        <v>396</v>
      </c>
      <c r="F150" s="233" t="s">
        <v>465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SUM(P151:P156)</f>
        <v>0</v>
      </c>
      <c r="Q150" s="227"/>
      <c r="R150" s="228">
        <f>SUM(R151:R156)</f>
        <v>42.583659099999998</v>
      </c>
      <c r="S150" s="227"/>
      <c r="T150" s="229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84</v>
      </c>
      <c r="AT150" s="231" t="s">
        <v>75</v>
      </c>
      <c r="AU150" s="231" t="s">
        <v>84</v>
      </c>
      <c r="AY150" s="230" t="s">
        <v>379</v>
      </c>
      <c r="BK150" s="232">
        <f>SUM(BK151:BK156)</f>
        <v>0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1113</v>
      </c>
      <c r="F151" s="237" t="s">
        <v>1114</v>
      </c>
      <c r="G151" s="238" t="s">
        <v>419</v>
      </c>
      <c r="H151" s="239">
        <v>21.649999999999999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0.23366999999999999</v>
      </c>
      <c r="R151" s="245">
        <f>Q151*H151</f>
        <v>5.0589554999999997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1115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1116</v>
      </c>
      <c r="F152" s="237" t="s">
        <v>1117</v>
      </c>
      <c r="G152" s="238" t="s">
        <v>430</v>
      </c>
      <c r="H152" s="239">
        <v>1.8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1.7034</v>
      </c>
      <c r="R152" s="245">
        <f>Q152*H152</f>
        <v>3.0661200000000002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1915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1119</v>
      </c>
      <c r="F153" s="237" t="s">
        <v>1120</v>
      </c>
      <c r="G153" s="238" t="s">
        <v>419</v>
      </c>
      <c r="H153" s="239">
        <v>19.850000000000001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0.30059999999999998</v>
      </c>
      <c r="R153" s="245">
        <f>Q153*H153</f>
        <v>5.9669100000000004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1916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1917</v>
      </c>
      <c r="F154" s="237" t="s">
        <v>1918</v>
      </c>
      <c r="G154" s="238" t="s">
        <v>430</v>
      </c>
      <c r="H154" s="239">
        <v>4.6079999999999997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2.40645</v>
      </c>
      <c r="R154" s="245">
        <f>Q154*H154</f>
        <v>11.088921599999999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1919</v>
      </c>
    </row>
    <row r="155" s="2" customFormat="1" ht="31.92453" customHeight="1">
      <c r="A155" s="35"/>
      <c r="B155" s="36"/>
      <c r="C155" s="235" t="s">
        <v>491</v>
      </c>
      <c r="D155" s="235" t="s">
        <v>382</v>
      </c>
      <c r="E155" s="236" t="s">
        <v>1123</v>
      </c>
      <c r="F155" s="237" t="s">
        <v>1124</v>
      </c>
      <c r="G155" s="238" t="s">
        <v>430</v>
      </c>
      <c r="H155" s="239">
        <v>0.52500000000000002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2.2632400000000001</v>
      </c>
      <c r="R155" s="245">
        <f>Q155*H155</f>
        <v>1.1882010000000001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1920</v>
      </c>
    </row>
    <row r="156" s="2" customFormat="1" ht="31.92453" customHeight="1">
      <c r="A156" s="35"/>
      <c r="B156" s="36"/>
      <c r="C156" s="235" t="s">
        <v>7</v>
      </c>
      <c r="D156" s="235" t="s">
        <v>382</v>
      </c>
      <c r="E156" s="236" t="s">
        <v>1129</v>
      </c>
      <c r="F156" s="237" t="s">
        <v>1130</v>
      </c>
      <c r="G156" s="238" t="s">
        <v>419</v>
      </c>
      <c r="H156" s="239">
        <v>21.649999999999999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0.74894000000000005</v>
      </c>
      <c r="R156" s="245">
        <f>Q156*H156</f>
        <v>16.214551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1131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378</v>
      </c>
      <c r="F157" s="233" t="s">
        <v>474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SUM(P158:P161)</f>
        <v>0</v>
      </c>
      <c r="Q157" s="227"/>
      <c r="R157" s="228">
        <f>SUM(R158:R161)</f>
        <v>23.032907100000003</v>
      </c>
      <c r="S157" s="227"/>
      <c r="T157" s="229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SUM(BK158:BK161)</f>
        <v>0</v>
      </c>
    </row>
    <row r="158" s="2" customFormat="1" ht="23.4566" customHeight="1">
      <c r="A158" s="35"/>
      <c r="B158" s="36"/>
      <c r="C158" s="235" t="s">
        <v>499</v>
      </c>
      <c r="D158" s="235" t="s">
        <v>382</v>
      </c>
      <c r="E158" s="236" t="s">
        <v>1712</v>
      </c>
      <c r="F158" s="237" t="s">
        <v>1713</v>
      </c>
      <c r="G158" s="238" t="s">
        <v>419</v>
      </c>
      <c r="H158" s="239">
        <v>21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0.46166000000000001</v>
      </c>
      <c r="R158" s="245">
        <f>Q158*H158</f>
        <v>9.6948600000000003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1878</v>
      </c>
    </row>
    <row r="159" s="2" customFormat="1" ht="31.92453" customHeight="1">
      <c r="A159" s="35"/>
      <c r="B159" s="36"/>
      <c r="C159" s="235" t="s">
        <v>504</v>
      </c>
      <c r="D159" s="235" t="s">
        <v>382</v>
      </c>
      <c r="E159" s="236" t="s">
        <v>1879</v>
      </c>
      <c r="F159" s="237" t="s">
        <v>1880</v>
      </c>
      <c r="G159" s="238" t="s">
        <v>419</v>
      </c>
      <c r="H159" s="239">
        <v>21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0.15826000000000001</v>
      </c>
      <c r="R159" s="245">
        <f>Q159*H159</f>
        <v>3.3234600000000003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1881</v>
      </c>
    </row>
    <row r="160" s="2" customFormat="1" ht="36.72453" customHeight="1">
      <c r="A160" s="35"/>
      <c r="B160" s="36"/>
      <c r="C160" s="235" t="s">
        <v>508</v>
      </c>
      <c r="D160" s="235" t="s">
        <v>382</v>
      </c>
      <c r="E160" s="236" t="s">
        <v>1718</v>
      </c>
      <c r="F160" s="237" t="s">
        <v>1719</v>
      </c>
      <c r="G160" s="238" t="s">
        <v>419</v>
      </c>
      <c r="H160" s="239">
        <v>21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0.47117510000000001</v>
      </c>
      <c r="R160" s="245">
        <f>Q160*H160</f>
        <v>9.8946771000000009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1882</v>
      </c>
    </row>
    <row r="161" s="2" customFormat="1" ht="31.92453" customHeight="1">
      <c r="A161" s="35"/>
      <c r="B161" s="36"/>
      <c r="C161" s="235" t="s">
        <v>512</v>
      </c>
      <c r="D161" s="235" t="s">
        <v>382</v>
      </c>
      <c r="E161" s="236" t="s">
        <v>1289</v>
      </c>
      <c r="F161" s="237" t="s">
        <v>1290</v>
      </c>
      <c r="G161" s="238" t="s">
        <v>419</v>
      </c>
      <c r="H161" s="239">
        <v>21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0.0057099999999999998</v>
      </c>
      <c r="R161" s="245">
        <f>Q161*H161</f>
        <v>0.11990999999999999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1883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443</v>
      </c>
      <c r="F162" s="233" t="s">
        <v>495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SUM(P163:P165)</f>
        <v>0</v>
      </c>
      <c r="Q162" s="227"/>
      <c r="R162" s="228">
        <f>SUM(R163:R165)</f>
        <v>0.031399999999999997</v>
      </c>
      <c r="S162" s="227"/>
      <c r="T162" s="229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SUM(BK163:BK165)</f>
        <v>0</v>
      </c>
    </row>
    <row r="163" s="2" customFormat="1" ht="31.92453" customHeight="1">
      <c r="A163" s="35"/>
      <c r="B163" s="36"/>
      <c r="C163" s="235" t="s">
        <v>516</v>
      </c>
      <c r="D163" s="235" t="s">
        <v>382</v>
      </c>
      <c r="E163" s="236" t="s">
        <v>1142</v>
      </c>
      <c r="F163" s="237" t="s">
        <v>1143</v>
      </c>
      <c r="G163" s="238" t="s">
        <v>502</v>
      </c>
      <c r="H163" s="239">
        <v>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0.0083999999999999995</v>
      </c>
      <c r="R163" s="245">
        <f>Q163*H163</f>
        <v>0.0083999999999999995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1921</v>
      </c>
    </row>
    <row r="164" s="2" customFormat="1" ht="21.0566" customHeight="1">
      <c r="A164" s="35"/>
      <c r="B164" s="36"/>
      <c r="C164" s="254" t="s">
        <v>520</v>
      </c>
      <c r="D164" s="254" t="s">
        <v>457</v>
      </c>
      <c r="E164" s="255" t="s">
        <v>1145</v>
      </c>
      <c r="F164" s="256" t="s">
        <v>1922</v>
      </c>
      <c r="G164" s="257" t="s">
        <v>502</v>
      </c>
      <c r="H164" s="258">
        <v>1</v>
      </c>
      <c r="I164" s="259"/>
      <c r="J164" s="260">
        <f>ROUND(I164*H164,2)</f>
        <v>0</v>
      </c>
      <c r="K164" s="261"/>
      <c r="L164" s="262"/>
      <c r="M164" s="263" t="s">
        <v>1</v>
      </c>
      <c r="N164" s="264" t="s">
        <v>42</v>
      </c>
      <c r="O164" s="94"/>
      <c r="P164" s="245">
        <f>O164*H164</f>
        <v>0</v>
      </c>
      <c r="Q164" s="245">
        <v>0.012999999999999999</v>
      </c>
      <c r="R164" s="245">
        <f>Q164*H164</f>
        <v>0.012999999999999999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443</v>
      </c>
      <c r="AT164" s="247" t="s">
        <v>457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1923</v>
      </c>
    </row>
    <row r="165" s="2" customFormat="1" ht="23.4566" customHeight="1">
      <c r="A165" s="35"/>
      <c r="B165" s="36"/>
      <c r="C165" s="235" t="s">
        <v>524</v>
      </c>
      <c r="D165" s="235" t="s">
        <v>382</v>
      </c>
      <c r="E165" s="236" t="s">
        <v>1148</v>
      </c>
      <c r="F165" s="237" t="s">
        <v>1149</v>
      </c>
      <c r="G165" s="238" t="s">
        <v>502</v>
      </c>
      <c r="H165" s="239">
        <v>5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0.002</v>
      </c>
      <c r="R165" s="245">
        <f>Q165*H165</f>
        <v>0.01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1150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447</v>
      </c>
      <c r="F166" s="233" t="s">
        <v>560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SUM(P167:P182)</f>
        <v>0</v>
      </c>
      <c r="Q166" s="227"/>
      <c r="R166" s="228">
        <f>SUM(R167:R182)</f>
        <v>10.41216</v>
      </c>
      <c r="S166" s="227"/>
      <c r="T166" s="229">
        <f>SUM(T167:T182)</f>
        <v>38.953000000000003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SUM(BK167:BK182)</f>
        <v>0</v>
      </c>
    </row>
    <row r="167" s="2" customFormat="1" ht="16.30189" customHeight="1">
      <c r="A167" s="35"/>
      <c r="B167" s="36"/>
      <c r="C167" s="235" t="s">
        <v>528</v>
      </c>
      <c r="D167" s="235" t="s">
        <v>382</v>
      </c>
      <c r="E167" s="236" t="s">
        <v>1151</v>
      </c>
      <c r="F167" s="237" t="s">
        <v>1152</v>
      </c>
      <c r="G167" s="238" t="s">
        <v>502</v>
      </c>
      <c r="H167" s="239">
        <v>1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0.077670000000000003</v>
      </c>
      <c r="R167" s="245">
        <f>Q167*H167</f>
        <v>0.077670000000000003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1153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1154</v>
      </c>
      <c r="F168" s="237" t="s">
        <v>1155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9.6984899999999996</v>
      </c>
      <c r="R168" s="245">
        <f>Q168*H168</f>
        <v>9.6984899999999996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1924</v>
      </c>
    </row>
    <row r="169" s="2" customFormat="1" ht="31.92453" customHeight="1">
      <c r="A169" s="35"/>
      <c r="B169" s="36"/>
      <c r="C169" s="235" t="s">
        <v>536</v>
      </c>
      <c r="D169" s="235" t="s">
        <v>382</v>
      </c>
      <c r="E169" s="236" t="s">
        <v>1925</v>
      </c>
      <c r="F169" s="237" t="s">
        <v>1926</v>
      </c>
      <c r="G169" s="238" t="s">
        <v>426</v>
      </c>
      <c r="H169" s="239">
        <v>12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1927</v>
      </c>
    </row>
    <row r="170" s="2" customFormat="1" ht="23.4566" customHeight="1">
      <c r="A170" s="35"/>
      <c r="B170" s="36"/>
      <c r="C170" s="254" t="s">
        <v>540</v>
      </c>
      <c r="D170" s="254" t="s">
        <v>457</v>
      </c>
      <c r="E170" s="255" t="s">
        <v>1928</v>
      </c>
      <c r="F170" s="256" t="s">
        <v>1929</v>
      </c>
      <c r="G170" s="257" t="s">
        <v>426</v>
      </c>
      <c r="H170" s="258">
        <v>12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0.052999999999999998</v>
      </c>
      <c r="R170" s="245">
        <f>Q170*H170</f>
        <v>0.63600000000000001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1930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1884</v>
      </c>
      <c r="F171" s="237" t="s">
        <v>1885</v>
      </c>
      <c r="G171" s="238" t="s">
        <v>426</v>
      </c>
      <c r="H171" s="239">
        <v>14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1886</v>
      </c>
    </row>
    <row r="172" s="2" customFormat="1" ht="31.92453" customHeight="1">
      <c r="A172" s="35"/>
      <c r="B172" s="36"/>
      <c r="C172" s="235" t="s">
        <v>548</v>
      </c>
      <c r="D172" s="235" t="s">
        <v>382</v>
      </c>
      <c r="E172" s="236" t="s">
        <v>1931</v>
      </c>
      <c r="F172" s="237" t="s">
        <v>1932</v>
      </c>
      <c r="G172" s="238" t="s">
        <v>426</v>
      </c>
      <c r="H172" s="239">
        <v>10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0.1946</v>
      </c>
      <c r="T172" s="246">
        <f>S172*H172</f>
        <v>1.946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1168</v>
      </c>
    </row>
    <row r="173" s="2" customFormat="1" ht="31.92453" customHeight="1">
      <c r="A173" s="35"/>
      <c r="B173" s="36"/>
      <c r="C173" s="235" t="s">
        <v>552</v>
      </c>
      <c r="D173" s="235" t="s">
        <v>382</v>
      </c>
      <c r="E173" s="236" t="s">
        <v>1865</v>
      </c>
      <c r="F173" s="237" t="s">
        <v>1866</v>
      </c>
      <c r="G173" s="238" t="s">
        <v>430</v>
      </c>
      <c r="H173" s="239">
        <v>6.9199999999999999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2.2000000000000002</v>
      </c>
      <c r="T173" s="246">
        <f>S173*H173</f>
        <v>15.224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1887</v>
      </c>
    </row>
    <row r="174" s="2" customFormat="1" ht="23.4566" customHeight="1">
      <c r="A174" s="35"/>
      <c r="B174" s="36"/>
      <c r="C174" s="235" t="s">
        <v>556</v>
      </c>
      <c r="D174" s="235" t="s">
        <v>382</v>
      </c>
      <c r="E174" s="236" t="s">
        <v>1888</v>
      </c>
      <c r="F174" s="237" t="s">
        <v>1889</v>
      </c>
      <c r="G174" s="238" t="s">
        <v>426</v>
      </c>
      <c r="H174" s="239">
        <v>10.6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2.0550000000000002</v>
      </c>
      <c r="T174" s="246">
        <f>S174*H174</f>
        <v>21.783000000000001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1933</v>
      </c>
    </row>
    <row r="175" s="2" customFormat="1" ht="23.4566" customHeight="1">
      <c r="A175" s="35"/>
      <c r="B175" s="36"/>
      <c r="C175" s="235" t="s">
        <v>561</v>
      </c>
      <c r="D175" s="235" t="s">
        <v>382</v>
      </c>
      <c r="E175" s="236" t="s">
        <v>1178</v>
      </c>
      <c r="F175" s="237" t="s">
        <v>1179</v>
      </c>
      <c r="G175" s="238" t="s">
        <v>450</v>
      </c>
      <c r="H175" s="239">
        <v>15.224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1891</v>
      </c>
    </row>
    <row r="176" s="2" customFormat="1" ht="31.92453" customHeight="1">
      <c r="A176" s="35"/>
      <c r="B176" s="36"/>
      <c r="C176" s="235" t="s">
        <v>565</v>
      </c>
      <c r="D176" s="235" t="s">
        <v>382</v>
      </c>
      <c r="E176" s="236" t="s">
        <v>1181</v>
      </c>
      <c r="F176" s="237" t="s">
        <v>1182</v>
      </c>
      <c r="G176" s="238" t="s">
        <v>450</v>
      </c>
      <c r="H176" s="239">
        <v>289.25599999999997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1892</v>
      </c>
    </row>
    <row r="177" s="2" customFormat="1" ht="23.4566" customHeight="1">
      <c r="A177" s="35"/>
      <c r="B177" s="36"/>
      <c r="C177" s="235" t="s">
        <v>569</v>
      </c>
      <c r="D177" s="235" t="s">
        <v>382</v>
      </c>
      <c r="E177" s="236" t="s">
        <v>710</v>
      </c>
      <c r="F177" s="237" t="s">
        <v>711</v>
      </c>
      <c r="G177" s="238" t="s">
        <v>450</v>
      </c>
      <c r="H177" s="239">
        <v>23.16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1934</v>
      </c>
    </row>
    <row r="178" s="2" customFormat="1" ht="23.4566" customHeight="1">
      <c r="A178" s="35"/>
      <c r="B178" s="36"/>
      <c r="C178" s="235" t="s">
        <v>573</v>
      </c>
      <c r="D178" s="235" t="s">
        <v>382</v>
      </c>
      <c r="E178" s="236" t="s">
        <v>714</v>
      </c>
      <c r="F178" s="237" t="s">
        <v>715</v>
      </c>
      <c r="G178" s="238" t="s">
        <v>450</v>
      </c>
      <c r="H178" s="239">
        <v>208.44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1185</v>
      </c>
    </row>
    <row r="179" s="2" customFormat="1" ht="31.92453" customHeight="1">
      <c r="A179" s="35"/>
      <c r="B179" s="36"/>
      <c r="C179" s="235" t="s">
        <v>577</v>
      </c>
      <c r="D179" s="235" t="s">
        <v>382</v>
      </c>
      <c r="E179" s="236" t="s">
        <v>1935</v>
      </c>
      <c r="F179" s="237" t="s">
        <v>1936</v>
      </c>
      <c r="G179" s="238" t="s">
        <v>450</v>
      </c>
      <c r="H179" s="239">
        <v>21.783000000000001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1937</v>
      </c>
    </row>
    <row r="180" s="2" customFormat="1" ht="23.4566" customHeight="1">
      <c r="A180" s="35"/>
      <c r="B180" s="36"/>
      <c r="C180" s="235" t="s">
        <v>581</v>
      </c>
      <c r="D180" s="235" t="s">
        <v>382</v>
      </c>
      <c r="E180" s="236" t="s">
        <v>1938</v>
      </c>
      <c r="F180" s="237" t="s">
        <v>1939</v>
      </c>
      <c r="G180" s="238" t="s">
        <v>450</v>
      </c>
      <c r="H180" s="239">
        <v>65.349000000000004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1940</v>
      </c>
    </row>
    <row r="181" s="2" customFormat="1" ht="23.4566" customHeight="1">
      <c r="A181" s="35"/>
      <c r="B181" s="36"/>
      <c r="C181" s="235" t="s">
        <v>585</v>
      </c>
      <c r="D181" s="235" t="s">
        <v>382</v>
      </c>
      <c r="E181" s="236" t="s">
        <v>718</v>
      </c>
      <c r="F181" s="237" t="s">
        <v>719</v>
      </c>
      <c r="G181" s="238" t="s">
        <v>450</v>
      </c>
      <c r="H181" s="239">
        <v>44.942999999999998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1901</v>
      </c>
    </row>
    <row r="182" s="2" customFormat="1" ht="31.92453" customHeight="1">
      <c r="A182" s="35"/>
      <c r="B182" s="36"/>
      <c r="C182" s="235" t="s">
        <v>589</v>
      </c>
      <c r="D182" s="235" t="s">
        <v>382</v>
      </c>
      <c r="E182" s="236" t="s">
        <v>1036</v>
      </c>
      <c r="F182" s="237" t="s">
        <v>1037</v>
      </c>
      <c r="G182" s="238" t="s">
        <v>450</v>
      </c>
      <c r="H182" s="239">
        <v>9.4499999999999993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1902</v>
      </c>
    </row>
    <row r="183" s="12" customFormat="1" ht="22.8" customHeight="1">
      <c r="A183" s="12"/>
      <c r="B183" s="219"/>
      <c r="C183" s="220"/>
      <c r="D183" s="221" t="s">
        <v>75</v>
      </c>
      <c r="E183" s="233" t="s">
        <v>721</v>
      </c>
      <c r="F183" s="233" t="s">
        <v>722</v>
      </c>
      <c r="G183" s="220"/>
      <c r="H183" s="220"/>
      <c r="I183" s="223"/>
      <c r="J183" s="234">
        <f>BK183</f>
        <v>0</v>
      </c>
      <c r="K183" s="220"/>
      <c r="L183" s="225"/>
      <c r="M183" s="226"/>
      <c r="N183" s="227"/>
      <c r="O183" s="227"/>
      <c r="P183" s="228">
        <f>P184</f>
        <v>0</v>
      </c>
      <c r="Q183" s="227"/>
      <c r="R183" s="228">
        <f>R184</f>
        <v>0</v>
      </c>
      <c r="S183" s="227"/>
      <c r="T183" s="229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0" t="s">
        <v>84</v>
      </c>
      <c r="AT183" s="231" t="s">
        <v>75</v>
      </c>
      <c r="AU183" s="231" t="s">
        <v>84</v>
      </c>
      <c r="AY183" s="230" t="s">
        <v>379</v>
      </c>
      <c r="BK183" s="232">
        <f>BK184</f>
        <v>0</v>
      </c>
    </row>
    <row r="184" s="2" customFormat="1" ht="23.4566" customHeight="1">
      <c r="A184" s="35"/>
      <c r="B184" s="36"/>
      <c r="C184" s="235" t="s">
        <v>593</v>
      </c>
      <c r="D184" s="235" t="s">
        <v>382</v>
      </c>
      <c r="E184" s="236" t="s">
        <v>724</v>
      </c>
      <c r="F184" s="237" t="s">
        <v>725</v>
      </c>
      <c r="G184" s="238" t="s">
        <v>450</v>
      </c>
      <c r="H184" s="239">
        <v>133.131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1187</v>
      </c>
    </row>
    <row r="185" s="12" customFormat="1" ht="25.92" customHeight="1">
      <c r="A185" s="12"/>
      <c r="B185" s="219"/>
      <c r="C185" s="220"/>
      <c r="D185" s="221" t="s">
        <v>75</v>
      </c>
      <c r="E185" s="222" t="s">
        <v>1040</v>
      </c>
      <c r="F185" s="222" t="s">
        <v>1041</v>
      </c>
      <c r="G185" s="220"/>
      <c r="H185" s="220"/>
      <c r="I185" s="223"/>
      <c r="J185" s="224">
        <f>BK185</f>
        <v>0</v>
      </c>
      <c r="K185" s="220"/>
      <c r="L185" s="225"/>
      <c r="M185" s="226"/>
      <c r="N185" s="227"/>
      <c r="O185" s="227"/>
      <c r="P185" s="228">
        <f>P186</f>
        <v>0</v>
      </c>
      <c r="Q185" s="227"/>
      <c r="R185" s="228">
        <f>R186</f>
        <v>0.10212</v>
      </c>
      <c r="S185" s="227"/>
      <c r="T185" s="22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92</v>
      </c>
      <c r="AT185" s="231" t="s">
        <v>75</v>
      </c>
      <c r="AU185" s="231" t="s">
        <v>76</v>
      </c>
      <c r="AY185" s="230" t="s">
        <v>379</v>
      </c>
      <c r="BK185" s="232">
        <f>BK186</f>
        <v>0</v>
      </c>
    </row>
    <row r="186" s="12" customFormat="1" ht="22.8" customHeight="1">
      <c r="A186" s="12"/>
      <c r="B186" s="219"/>
      <c r="C186" s="220"/>
      <c r="D186" s="221" t="s">
        <v>75</v>
      </c>
      <c r="E186" s="233" t="s">
        <v>1042</v>
      </c>
      <c r="F186" s="233" t="s">
        <v>1043</v>
      </c>
      <c r="G186" s="220"/>
      <c r="H186" s="220"/>
      <c r="I186" s="223"/>
      <c r="J186" s="234">
        <f>BK186</f>
        <v>0</v>
      </c>
      <c r="K186" s="220"/>
      <c r="L186" s="225"/>
      <c r="M186" s="226"/>
      <c r="N186" s="227"/>
      <c r="O186" s="227"/>
      <c r="P186" s="228">
        <f>SUM(P187:P191)</f>
        <v>0</v>
      </c>
      <c r="Q186" s="227"/>
      <c r="R186" s="228">
        <f>SUM(R187:R191)</f>
        <v>0.10212</v>
      </c>
      <c r="S186" s="227"/>
      <c r="T186" s="229">
        <f>SUM(T187:T191)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92</v>
      </c>
      <c r="AT186" s="231" t="s">
        <v>75</v>
      </c>
      <c r="AU186" s="231" t="s">
        <v>84</v>
      </c>
      <c r="AY186" s="230" t="s">
        <v>379</v>
      </c>
      <c r="BK186" s="232">
        <f>SUM(BK187:BK191)</f>
        <v>0</v>
      </c>
    </row>
    <row r="187" s="2" customFormat="1" ht="23.4566" customHeight="1">
      <c r="A187" s="35"/>
      <c r="B187" s="36"/>
      <c r="C187" s="235" t="s">
        <v>597</v>
      </c>
      <c r="D187" s="235" t="s">
        <v>382</v>
      </c>
      <c r="E187" s="236" t="s">
        <v>1188</v>
      </c>
      <c r="F187" s="237" t="s">
        <v>1189</v>
      </c>
      <c r="G187" s="238" t="s">
        <v>419</v>
      </c>
      <c r="H187" s="239">
        <v>22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479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479</v>
      </c>
      <c r="BM187" s="247" t="s">
        <v>1941</v>
      </c>
    </row>
    <row r="188" s="2" customFormat="1" ht="16.30189" customHeight="1">
      <c r="A188" s="35"/>
      <c r="B188" s="36"/>
      <c r="C188" s="254" t="s">
        <v>601</v>
      </c>
      <c r="D188" s="254" t="s">
        <v>457</v>
      </c>
      <c r="E188" s="255" t="s">
        <v>1191</v>
      </c>
      <c r="F188" s="256" t="s">
        <v>1192</v>
      </c>
      <c r="G188" s="257" t="s">
        <v>450</v>
      </c>
      <c r="H188" s="258">
        <v>0.0080000000000000002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1</v>
      </c>
      <c r="R188" s="245">
        <f>Q188*H188</f>
        <v>0.0080000000000000002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544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479</v>
      </c>
      <c r="BM188" s="247" t="s">
        <v>1942</v>
      </c>
    </row>
    <row r="189" s="2" customFormat="1" ht="23.4566" customHeight="1">
      <c r="A189" s="35"/>
      <c r="B189" s="36"/>
      <c r="C189" s="235" t="s">
        <v>605</v>
      </c>
      <c r="D189" s="235" t="s">
        <v>382</v>
      </c>
      <c r="E189" s="236" t="s">
        <v>1194</v>
      </c>
      <c r="F189" s="237" t="s">
        <v>1195</v>
      </c>
      <c r="G189" s="238" t="s">
        <v>419</v>
      </c>
      <c r="H189" s="239">
        <v>44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0.00023000000000000001</v>
      </c>
      <c r="R189" s="245">
        <f>Q189*H189</f>
        <v>0.010120000000000001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479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479</v>
      </c>
      <c r="BM189" s="247" t="s">
        <v>1943</v>
      </c>
    </row>
    <row r="190" s="2" customFormat="1" ht="16.30189" customHeight="1">
      <c r="A190" s="35"/>
      <c r="B190" s="36"/>
      <c r="C190" s="254" t="s">
        <v>609</v>
      </c>
      <c r="D190" s="254" t="s">
        <v>457</v>
      </c>
      <c r="E190" s="255" t="s">
        <v>1197</v>
      </c>
      <c r="F190" s="256" t="s">
        <v>1198</v>
      </c>
      <c r="G190" s="257" t="s">
        <v>450</v>
      </c>
      <c r="H190" s="258">
        <v>0.084000000000000005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1</v>
      </c>
      <c r="R190" s="245">
        <f>Q190*H190</f>
        <v>0.084000000000000005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544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479</v>
      </c>
      <c r="BM190" s="247" t="s">
        <v>1944</v>
      </c>
    </row>
    <row r="191" s="2" customFormat="1" ht="23.4566" customHeight="1">
      <c r="A191" s="35"/>
      <c r="B191" s="36"/>
      <c r="C191" s="235" t="s">
        <v>613</v>
      </c>
      <c r="D191" s="235" t="s">
        <v>382</v>
      </c>
      <c r="E191" s="236" t="s">
        <v>1200</v>
      </c>
      <c r="F191" s="237" t="s">
        <v>1201</v>
      </c>
      <c r="G191" s="238" t="s">
        <v>450</v>
      </c>
      <c r="H191" s="239">
        <v>0.10199999999999999</v>
      </c>
      <c r="I191" s="240"/>
      <c r="J191" s="241">
        <f>ROUND(I191*H191,2)</f>
        <v>0</v>
      </c>
      <c r="K191" s="242"/>
      <c r="L191" s="41"/>
      <c r="M191" s="249" t="s">
        <v>1</v>
      </c>
      <c r="N191" s="250" t="s">
        <v>42</v>
      </c>
      <c r="O191" s="251"/>
      <c r="P191" s="252">
        <f>O191*H191</f>
        <v>0</v>
      </c>
      <c r="Q191" s="252">
        <v>0</v>
      </c>
      <c r="R191" s="252">
        <f>Q191*H191</f>
        <v>0</v>
      </c>
      <c r="S191" s="252">
        <v>0</v>
      </c>
      <c r="T191" s="25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479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1945</v>
      </c>
    </row>
    <row r="192" s="2" customFormat="1" ht="6.96" customHeight="1">
      <c r="A192" s="35"/>
      <c r="B192" s="69"/>
      <c r="C192" s="70"/>
      <c r="D192" s="70"/>
      <c r="E192" s="70"/>
      <c r="F192" s="70"/>
      <c r="G192" s="70"/>
      <c r="H192" s="70"/>
      <c r="I192" s="70"/>
      <c r="J192" s="70"/>
      <c r="K192" s="70"/>
      <c r="L192" s="41"/>
      <c r="M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</row>
  </sheetData>
  <sheetProtection sheet="1" autoFilter="0" formatColumns="0" formatRows="0" objects="1" scenarios="1" spinCount="100000" saltValue="LH41OSzUfTuddsnKENxBLfKPtR4P6wY3OnU4Hdc3e97Mg65PpklozWOtFx11KN5kWtoqststFgGQrmphVprljw==" hashValue="Gnl4k5p8/ad5jO5wVGF8NyftLQDIEu38PCinpdQi4pTJBd2Vh9I97x3yAwHdoU1HOtULUpMEArNWPZDrmE5/+A==" algorithmName="SHA-512" password="CC35"/>
  <autoFilter ref="C132:K19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1946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ROUND((SUM(BE131:BE184)),  2)</f>
        <v>0</v>
      </c>
      <c r="G37" s="169"/>
      <c r="H37" s="169"/>
      <c r="I37" s="170">
        <v>0.20000000000000001</v>
      </c>
      <c r="J37" s="168">
        <f>ROUND(((SUM(BE131:BE184))*I37),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ROUND((SUM(BF131:BF184)),  2)</f>
        <v>0</v>
      </c>
      <c r="G38" s="169"/>
      <c r="H38" s="169"/>
      <c r="I38" s="170">
        <v>0.20000000000000001</v>
      </c>
      <c r="J38" s="168">
        <f>ROUND(((SUM(BF131:BF184))*I38),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02069 - Priepust č.9 v km 5,493 - P18873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1604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1835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02069 - Priepust č.9 v km 5,493 - P18873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112.12321227</v>
      </c>
      <c r="S131" s="107"/>
      <c r="T131" s="217">
        <f>T132</f>
        <v>21.381615999999998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P133+P143+P155+P162+P167+P183</f>
        <v>0</v>
      </c>
      <c r="Q132" s="227"/>
      <c r="R132" s="228">
        <f>R133+R143+R155+R162+R167+R183</f>
        <v>112.12321227</v>
      </c>
      <c r="S132" s="227"/>
      <c r="T132" s="229">
        <f>T133+T143+T155+T162+T167+T183</f>
        <v>21.381615999999998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BK133+BK143+BK155+BK162+BK167+BK183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SUM(BK134:BK142)</f>
        <v>0</v>
      </c>
    </row>
    <row r="134" s="2" customFormat="1" ht="23.4566" customHeight="1">
      <c r="A134" s="35"/>
      <c r="B134" s="36"/>
      <c r="C134" s="235" t="s">
        <v>84</v>
      </c>
      <c r="D134" s="235" t="s">
        <v>382</v>
      </c>
      <c r="E134" s="236" t="s">
        <v>1065</v>
      </c>
      <c r="F134" s="237" t="s">
        <v>1066</v>
      </c>
      <c r="G134" s="238" t="s">
        <v>419</v>
      </c>
      <c r="H134" s="239">
        <v>30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1067</v>
      </c>
    </row>
    <row r="135" s="2" customFormat="1" ht="21.0566" customHeight="1">
      <c r="A135" s="35"/>
      <c r="B135" s="36"/>
      <c r="C135" s="235" t="s">
        <v>92</v>
      </c>
      <c r="D135" s="235" t="s">
        <v>382</v>
      </c>
      <c r="E135" s="236" t="s">
        <v>1068</v>
      </c>
      <c r="F135" s="237" t="s">
        <v>1069</v>
      </c>
      <c r="G135" s="238" t="s">
        <v>430</v>
      </c>
      <c r="H135" s="239">
        <v>6.9299999999999997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1947</v>
      </c>
    </row>
    <row r="136" s="2" customFormat="1" ht="36.72453" customHeight="1">
      <c r="A136" s="35"/>
      <c r="B136" s="36"/>
      <c r="C136" s="235" t="s">
        <v>102</v>
      </c>
      <c r="D136" s="235" t="s">
        <v>382</v>
      </c>
      <c r="E136" s="236" t="s">
        <v>741</v>
      </c>
      <c r="F136" s="237" t="s">
        <v>742</v>
      </c>
      <c r="G136" s="238" t="s">
        <v>430</v>
      </c>
      <c r="H136" s="239">
        <v>2.0790000000000002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1948</v>
      </c>
    </row>
    <row r="137" s="2" customFormat="1" ht="16.30189" customHeight="1">
      <c r="A137" s="35"/>
      <c r="B137" s="36"/>
      <c r="C137" s="235" t="s">
        <v>396</v>
      </c>
      <c r="D137" s="235" t="s">
        <v>382</v>
      </c>
      <c r="E137" s="236" t="s">
        <v>428</v>
      </c>
      <c r="F137" s="237" t="s">
        <v>429</v>
      </c>
      <c r="G137" s="238" t="s">
        <v>430</v>
      </c>
      <c r="H137" s="239">
        <v>40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1072</v>
      </c>
    </row>
    <row r="138" s="2" customFormat="1" ht="36.72453" customHeight="1">
      <c r="A138" s="35"/>
      <c r="B138" s="36"/>
      <c r="C138" s="235" t="s">
        <v>378</v>
      </c>
      <c r="D138" s="235" t="s">
        <v>382</v>
      </c>
      <c r="E138" s="236" t="s">
        <v>432</v>
      </c>
      <c r="F138" s="237" t="s">
        <v>433</v>
      </c>
      <c r="G138" s="238" t="s">
        <v>430</v>
      </c>
      <c r="H138" s="239">
        <v>12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1073</v>
      </c>
    </row>
    <row r="139" s="2" customFormat="1" ht="31.92453" customHeight="1">
      <c r="A139" s="35"/>
      <c r="B139" s="36"/>
      <c r="C139" s="235" t="s">
        <v>435</v>
      </c>
      <c r="D139" s="235" t="s">
        <v>382</v>
      </c>
      <c r="E139" s="236" t="s">
        <v>1074</v>
      </c>
      <c r="F139" s="237" t="s">
        <v>1075</v>
      </c>
      <c r="G139" s="238" t="s">
        <v>430</v>
      </c>
      <c r="H139" s="239">
        <v>46.93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1076</v>
      </c>
    </row>
    <row r="140" s="2" customFormat="1" ht="36.72453" customHeight="1">
      <c r="A140" s="35"/>
      <c r="B140" s="36"/>
      <c r="C140" s="235" t="s">
        <v>439</v>
      </c>
      <c r="D140" s="235" t="s">
        <v>382</v>
      </c>
      <c r="E140" s="236" t="s">
        <v>1077</v>
      </c>
      <c r="F140" s="237" t="s">
        <v>1078</v>
      </c>
      <c r="G140" s="238" t="s">
        <v>430</v>
      </c>
      <c r="H140" s="239">
        <v>328.50999999999999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1079</v>
      </c>
    </row>
    <row r="141" s="2" customFormat="1" ht="16.30189" customHeight="1">
      <c r="A141" s="35"/>
      <c r="B141" s="36"/>
      <c r="C141" s="235" t="s">
        <v>443</v>
      </c>
      <c r="D141" s="235" t="s">
        <v>382</v>
      </c>
      <c r="E141" s="236" t="s">
        <v>1080</v>
      </c>
      <c r="F141" s="237" t="s">
        <v>1081</v>
      </c>
      <c r="G141" s="238" t="s">
        <v>430</v>
      </c>
      <c r="H141" s="239">
        <v>46.93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1082</v>
      </c>
    </row>
    <row r="142" s="2" customFormat="1" ht="23.4566" customHeight="1">
      <c r="A142" s="35"/>
      <c r="B142" s="36"/>
      <c r="C142" s="235" t="s">
        <v>447</v>
      </c>
      <c r="D142" s="235" t="s">
        <v>382</v>
      </c>
      <c r="E142" s="236" t="s">
        <v>1083</v>
      </c>
      <c r="F142" s="237" t="s">
        <v>449</v>
      </c>
      <c r="G142" s="238" t="s">
        <v>450</v>
      </c>
      <c r="H142" s="239">
        <v>77.370999999999995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1084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102</v>
      </c>
      <c r="F143" s="233" t="s">
        <v>1087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SUM(P144:P154)</f>
        <v>0</v>
      </c>
      <c r="Q143" s="227"/>
      <c r="R143" s="228">
        <f>SUM(R144:R154)</f>
        <v>25.738765440000002</v>
      </c>
      <c r="S143" s="227"/>
      <c r="T143" s="229">
        <f>SUM(T144:T154)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84</v>
      </c>
      <c r="AT143" s="231" t="s">
        <v>75</v>
      </c>
      <c r="AU143" s="231" t="s">
        <v>84</v>
      </c>
      <c r="AY143" s="230" t="s">
        <v>379</v>
      </c>
      <c r="BK143" s="232">
        <f>SUM(BK144:BK154)</f>
        <v>0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1088</v>
      </c>
      <c r="F144" s="237" t="s">
        <v>1089</v>
      </c>
      <c r="G144" s="238" t="s">
        <v>430</v>
      </c>
      <c r="H144" s="239">
        <v>4.2400000000000002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2.3855499999999998</v>
      </c>
      <c r="R144" s="245">
        <f>Q144*H144</f>
        <v>10.114732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1839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1091</v>
      </c>
      <c r="F145" s="237" t="s">
        <v>1092</v>
      </c>
      <c r="G145" s="238" t="s">
        <v>419</v>
      </c>
      <c r="H145" s="239">
        <v>13.448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0.038350000000000002</v>
      </c>
      <c r="R145" s="245">
        <f>Q145*H145</f>
        <v>0.51573080000000004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1840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1094</v>
      </c>
      <c r="F146" s="237" t="s">
        <v>1095</v>
      </c>
      <c r="G146" s="238" t="s">
        <v>419</v>
      </c>
      <c r="H146" s="239">
        <v>13.448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1.0000000000000001E-05</v>
      </c>
      <c r="R146" s="245">
        <f>Q146*H146</f>
        <v>0.00013448000000000003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1841</v>
      </c>
    </row>
    <row r="147" s="2" customFormat="1" ht="21.0566" customHeight="1">
      <c r="A147" s="35"/>
      <c r="B147" s="36"/>
      <c r="C147" s="235" t="s">
        <v>466</v>
      </c>
      <c r="D147" s="235" t="s">
        <v>382</v>
      </c>
      <c r="E147" s="236" t="s">
        <v>1097</v>
      </c>
      <c r="F147" s="237" t="s">
        <v>1098</v>
      </c>
      <c r="G147" s="238" t="s">
        <v>450</v>
      </c>
      <c r="H147" s="239">
        <v>0.70399999999999996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1.03704</v>
      </c>
      <c r="R147" s="245">
        <f>Q147*H147</f>
        <v>0.73007615999999997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1842</v>
      </c>
    </row>
    <row r="148" s="2" customFormat="1" ht="16.30189" customHeight="1">
      <c r="A148" s="35"/>
      <c r="B148" s="36"/>
      <c r="C148" s="254" t="s">
        <v>470</v>
      </c>
      <c r="D148" s="254" t="s">
        <v>457</v>
      </c>
      <c r="E148" s="255" t="s">
        <v>1100</v>
      </c>
      <c r="F148" s="256" t="s">
        <v>1101</v>
      </c>
      <c r="G148" s="257" t="s">
        <v>1102</v>
      </c>
      <c r="H148" s="258">
        <v>100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1843</v>
      </c>
    </row>
    <row r="149" s="2" customFormat="1" ht="16.30189" customHeight="1">
      <c r="A149" s="35"/>
      <c r="B149" s="36"/>
      <c r="C149" s="235" t="s">
        <v>475</v>
      </c>
      <c r="D149" s="235" t="s">
        <v>382</v>
      </c>
      <c r="E149" s="236" t="s">
        <v>1104</v>
      </c>
      <c r="F149" s="237" t="s">
        <v>1105</v>
      </c>
      <c r="G149" s="238" t="s">
        <v>430</v>
      </c>
      <c r="H149" s="239">
        <v>6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13.935360000000001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1949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1107</v>
      </c>
      <c r="F150" s="237" t="s">
        <v>1108</v>
      </c>
      <c r="G150" s="238" t="s">
        <v>419</v>
      </c>
      <c r="H150" s="239">
        <v>13.199999999999999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0.00346</v>
      </c>
      <c r="R150" s="245">
        <f>Q150*H150</f>
        <v>0.045671999999999997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1950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1110</v>
      </c>
      <c r="F151" s="237" t="s">
        <v>1111</v>
      </c>
      <c r="G151" s="238" t="s">
        <v>419</v>
      </c>
      <c r="H151" s="239">
        <v>13.199999999999999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5.0000000000000002E-05</v>
      </c>
      <c r="R151" s="245">
        <f>Q151*H151</f>
        <v>0.00066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1951</v>
      </c>
    </row>
    <row r="152" s="2" customFormat="1" ht="23.4566" customHeight="1">
      <c r="A152" s="35"/>
      <c r="B152" s="36"/>
      <c r="C152" s="235" t="s">
        <v>487</v>
      </c>
      <c r="D152" s="235" t="s">
        <v>382</v>
      </c>
      <c r="E152" s="236" t="s">
        <v>1204</v>
      </c>
      <c r="F152" s="237" t="s">
        <v>1205</v>
      </c>
      <c r="G152" s="238" t="s">
        <v>426</v>
      </c>
      <c r="H152" s="239">
        <v>20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0.00282</v>
      </c>
      <c r="R152" s="245">
        <f>Q152*H152</f>
        <v>0.056399999999999999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1206</v>
      </c>
    </row>
    <row r="153" s="2" customFormat="1" ht="21.0566" customHeight="1">
      <c r="A153" s="35"/>
      <c r="B153" s="36"/>
      <c r="C153" s="254" t="s">
        <v>491</v>
      </c>
      <c r="D153" s="254" t="s">
        <v>457</v>
      </c>
      <c r="E153" s="255" t="s">
        <v>1207</v>
      </c>
      <c r="F153" s="256" t="s">
        <v>1208</v>
      </c>
      <c r="G153" s="257" t="s">
        <v>426</v>
      </c>
      <c r="H153" s="258">
        <v>20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0.017000000000000001</v>
      </c>
      <c r="R153" s="245">
        <f>Q153*H153</f>
        <v>0.34000000000000002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1209</v>
      </c>
    </row>
    <row r="154" s="2" customFormat="1" ht="16.30189" customHeight="1">
      <c r="A154" s="35"/>
      <c r="B154" s="36"/>
      <c r="C154" s="254" t="s">
        <v>7</v>
      </c>
      <c r="D154" s="254" t="s">
        <v>457</v>
      </c>
      <c r="E154" s="255" t="s">
        <v>1210</v>
      </c>
      <c r="F154" s="256" t="s">
        <v>1211</v>
      </c>
      <c r="G154" s="257" t="s">
        <v>1102</v>
      </c>
      <c r="H154" s="258">
        <v>37.68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1212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396</v>
      </c>
      <c r="F155" s="233" t="s">
        <v>465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SUM(P156:P161)</f>
        <v>0</v>
      </c>
      <c r="Q155" s="227"/>
      <c r="R155" s="228">
        <f>SUM(R156:R161)</f>
        <v>84.21253175999999</v>
      </c>
      <c r="S155" s="227"/>
      <c r="T155" s="229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SUM(BK156:BK161)</f>
        <v>0</v>
      </c>
    </row>
    <row r="156" s="2" customFormat="1" ht="31.92453" customHeight="1">
      <c r="A156" s="35"/>
      <c r="B156" s="36"/>
      <c r="C156" s="235" t="s">
        <v>499</v>
      </c>
      <c r="D156" s="235" t="s">
        <v>382</v>
      </c>
      <c r="E156" s="236" t="s">
        <v>1113</v>
      </c>
      <c r="F156" s="237" t="s">
        <v>1114</v>
      </c>
      <c r="G156" s="238" t="s">
        <v>419</v>
      </c>
      <c r="H156" s="239">
        <v>54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0.23366999999999999</v>
      </c>
      <c r="R156" s="245">
        <f>Q156*H156</f>
        <v>12.618179999999999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1115</v>
      </c>
    </row>
    <row r="157" s="2" customFormat="1" ht="23.4566" customHeight="1">
      <c r="A157" s="35"/>
      <c r="B157" s="36"/>
      <c r="C157" s="235" t="s">
        <v>504</v>
      </c>
      <c r="D157" s="235" t="s">
        <v>382</v>
      </c>
      <c r="E157" s="236" t="s">
        <v>1116</v>
      </c>
      <c r="F157" s="237" t="s">
        <v>1117</v>
      </c>
      <c r="G157" s="238" t="s">
        <v>430</v>
      </c>
      <c r="H157" s="239">
        <v>1.3859999999999999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1.7034</v>
      </c>
      <c r="R157" s="245">
        <f>Q157*H157</f>
        <v>2.3609123999999997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1952</v>
      </c>
    </row>
    <row r="158" s="2" customFormat="1" ht="23.4566" customHeight="1">
      <c r="A158" s="35"/>
      <c r="B158" s="36"/>
      <c r="C158" s="235" t="s">
        <v>508</v>
      </c>
      <c r="D158" s="235" t="s">
        <v>382</v>
      </c>
      <c r="E158" s="236" t="s">
        <v>1119</v>
      </c>
      <c r="F158" s="237" t="s">
        <v>1120</v>
      </c>
      <c r="G158" s="238" t="s">
        <v>419</v>
      </c>
      <c r="H158" s="239">
        <v>54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0.30059999999999998</v>
      </c>
      <c r="R158" s="245">
        <f>Q158*H158</f>
        <v>16.232399999999998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1121</v>
      </c>
    </row>
    <row r="159" s="2" customFormat="1" ht="31.92453" customHeight="1">
      <c r="A159" s="35"/>
      <c r="B159" s="36"/>
      <c r="C159" s="235" t="s">
        <v>512</v>
      </c>
      <c r="D159" s="235" t="s">
        <v>382</v>
      </c>
      <c r="E159" s="236" t="s">
        <v>1123</v>
      </c>
      <c r="F159" s="237" t="s">
        <v>1124</v>
      </c>
      <c r="G159" s="238" t="s">
        <v>430</v>
      </c>
      <c r="H159" s="239">
        <v>5.5439999999999996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2.2632400000000001</v>
      </c>
      <c r="R159" s="245">
        <f>Q159*H159</f>
        <v>12.54740256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1953</v>
      </c>
    </row>
    <row r="160" s="2" customFormat="1" ht="23.4566" customHeight="1">
      <c r="A160" s="35"/>
      <c r="B160" s="36"/>
      <c r="C160" s="235" t="s">
        <v>516</v>
      </c>
      <c r="D160" s="235" t="s">
        <v>382</v>
      </c>
      <c r="E160" s="236" t="s">
        <v>1126</v>
      </c>
      <c r="F160" s="237" t="s">
        <v>1127</v>
      </c>
      <c r="G160" s="238" t="s">
        <v>419</v>
      </c>
      <c r="H160" s="239">
        <v>0.47999999999999998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0.02266</v>
      </c>
      <c r="R160" s="245">
        <f>Q160*H160</f>
        <v>0.010876799999999999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1128</v>
      </c>
    </row>
    <row r="161" s="2" customFormat="1" ht="31.92453" customHeight="1">
      <c r="A161" s="35"/>
      <c r="B161" s="36"/>
      <c r="C161" s="235" t="s">
        <v>520</v>
      </c>
      <c r="D161" s="235" t="s">
        <v>382</v>
      </c>
      <c r="E161" s="236" t="s">
        <v>1129</v>
      </c>
      <c r="F161" s="237" t="s">
        <v>1130</v>
      </c>
      <c r="G161" s="238" t="s">
        <v>419</v>
      </c>
      <c r="H161" s="239">
        <v>54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0.74894000000000005</v>
      </c>
      <c r="R161" s="245">
        <f>Q161*H161</f>
        <v>40.44276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1131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435</v>
      </c>
      <c r="F162" s="233" t="s">
        <v>1132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SUM(P163:P166)</f>
        <v>0</v>
      </c>
      <c r="Q162" s="227"/>
      <c r="R162" s="228">
        <f>SUM(R163:R166)</f>
        <v>2.0479850700000002</v>
      </c>
      <c r="S162" s="227"/>
      <c r="T162" s="229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SUM(BK163:BK166)</f>
        <v>0</v>
      </c>
    </row>
    <row r="163" s="2" customFormat="1" ht="42.79245" customHeight="1">
      <c r="A163" s="35"/>
      <c r="B163" s="36"/>
      <c r="C163" s="235" t="s">
        <v>524</v>
      </c>
      <c r="D163" s="235" t="s">
        <v>382</v>
      </c>
      <c r="E163" s="236" t="s">
        <v>1849</v>
      </c>
      <c r="F163" s="237" t="s">
        <v>1850</v>
      </c>
      <c r="G163" s="238" t="s">
        <v>419</v>
      </c>
      <c r="H163" s="239">
        <v>24.567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0.018460000000000001</v>
      </c>
      <c r="R163" s="245">
        <f>Q163*H163</f>
        <v>0.45350682000000003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1954</v>
      </c>
    </row>
    <row r="164" s="2" customFormat="1" ht="23.4566" customHeight="1">
      <c r="A164" s="35"/>
      <c r="B164" s="36"/>
      <c r="C164" s="235" t="s">
        <v>528</v>
      </c>
      <c r="D164" s="235" t="s">
        <v>382</v>
      </c>
      <c r="E164" s="236" t="s">
        <v>1133</v>
      </c>
      <c r="F164" s="237" t="s">
        <v>1134</v>
      </c>
      <c r="G164" s="238" t="s">
        <v>419</v>
      </c>
      <c r="H164" s="239">
        <v>16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0.00081999999999999998</v>
      </c>
      <c r="R164" s="245">
        <f>Q164*H164</f>
        <v>0.01312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1135</v>
      </c>
    </row>
    <row r="165" s="2" customFormat="1" ht="16.30189" customHeight="1">
      <c r="A165" s="35"/>
      <c r="B165" s="36"/>
      <c r="C165" s="235" t="s">
        <v>532</v>
      </c>
      <c r="D165" s="235" t="s">
        <v>382</v>
      </c>
      <c r="E165" s="236" t="s">
        <v>1136</v>
      </c>
      <c r="F165" s="237" t="s">
        <v>1137</v>
      </c>
      <c r="G165" s="238" t="s">
        <v>419</v>
      </c>
      <c r="H165" s="239">
        <v>62.045000000000002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0.00051000000000000004</v>
      </c>
      <c r="R165" s="245">
        <f>Q165*H165</f>
        <v>0.031642950000000003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1852</v>
      </c>
    </row>
    <row r="166" s="2" customFormat="1" ht="21.0566" customHeight="1">
      <c r="A166" s="35"/>
      <c r="B166" s="36"/>
      <c r="C166" s="235" t="s">
        <v>536</v>
      </c>
      <c r="D166" s="235" t="s">
        <v>382</v>
      </c>
      <c r="E166" s="236" t="s">
        <v>1139</v>
      </c>
      <c r="F166" s="237" t="s">
        <v>1140</v>
      </c>
      <c r="G166" s="238" t="s">
        <v>419</v>
      </c>
      <c r="H166" s="239">
        <v>37.478000000000002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0.041349999999999998</v>
      </c>
      <c r="R166" s="245">
        <f>Q166*H166</f>
        <v>1.5497152999999999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1955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SUM(P168:P182)</f>
        <v>0</v>
      </c>
      <c r="Q167" s="227"/>
      <c r="R167" s="228">
        <f>SUM(R168:R182)</f>
        <v>0.12393000000000001</v>
      </c>
      <c r="S167" s="227"/>
      <c r="T167" s="229">
        <f>SUM(T168:T182)</f>
        <v>21.381615999999998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SUM(BK168:BK182)</f>
        <v>0</v>
      </c>
    </row>
    <row r="168" s="2" customFormat="1" ht="23.4566" customHeight="1">
      <c r="A168" s="35"/>
      <c r="B168" s="36"/>
      <c r="C168" s="235" t="s">
        <v>540</v>
      </c>
      <c r="D168" s="235" t="s">
        <v>382</v>
      </c>
      <c r="E168" s="236" t="s">
        <v>866</v>
      </c>
      <c r="F168" s="237" t="s">
        <v>867</v>
      </c>
      <c r="G168" s="238" t="s">
        <v>502</v>
      </c>
      <c r="H168" s="239">
        <v>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0.00025000000000000001</v>
      </c>
      <c r="R168" s="245">
        <f>Q168*H168</f>
        <v>0.001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1213</v>
      </c>
    </row>
    <row r="169" s="2" customFormat="1" ht="31.92453" customHeight="1">
      <c r="A169" s="35"/>
      <c r="B169" s="36"/>
      <c r="C169" s="254" t="s">
        <v>544</v>
      </c>
      <c r="D169" s="254" t="s">
        <v>457</v>
      </c>
      <c r="E169" s="255" t="s">
        <v>870</v>
      </c>
      <c r="F169" s="256" t="s">
        <v>871</v>
      </c>
      <c r="G169" s="257" t="s">
        <v>502</v>
      </c>
      <c r="H169" s="258">
        <v>4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0.00084999999999999995</v>
      </c>
      <c r="R169" s="245">
        <f>Q169*H169</f>
        <v>0.0033999999999999998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1214</v>
      </c>
    </row>
    <row r="170" s="2" customFormat="1" ht="16.30189" customHeight="1">
      <c r="A170" s="35"/>
      <c r="B170" s="36"/>
      <c r="C170" s="235" t="s">
        <v>548</v>
      </c>
      <c r="D170" s="235" t="s">
        <v>382</v>
      </c>
      <c r="E170" s="236" t="s">
        <v>1151</v>
      </c>
      <c r="F170" s="237" t="s">
        <v>1152</v>
      </c>
      <c r="G170" s="238" t="s">
        <v>502</v>
      </c>
      <c r="H170" s="239">
        <v>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0.077670000000000003</v>
      </c>
      <c r="R170" s="245">
        <f>Q170*H170</f>
        <v>0.077670000000000003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1153</v>
      </c>
    </row>
    <row r="171" s="2" customFormat="1" ht="16.30189" customHeight="1">
      <c r="A171" s="35"/>
      <c r="B171" s="36"/>
      <c r="C171" s="235" t="s">
        <v>552</v>
      </c>
      <c r="D171" s="235" t="s">
        <v>382</v>
      </c>
      <c r="E171" s="236" t="s">
        <v>1215</v>
      </c>
      <c r="F171" s="237" t="s">
        <v>1216</v>
      </c>
      <c r="G171" s="238" t="s">
        <v>502</v>
      </c>
      <c r="H171" s="239">
        <v>2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1217</v>
      </c>
    </row>
    <row r="172" s="2" customFormat="1" ht="23.4566" customHeight="1">
      <c r="A172" s="35"/>
      <c r="B172" s="36"/>
      <c r="C172" s="254" t="s">
        <v>556</v>
      </c>
      <c r="D172" s="254" t="s">
        <v>457</v>
      </c>
      <c r="E172" s="255" t="s">
        <v>1218</v>
      </c>
      <c r="F172" s="256" t="s">
        <v>1219</v>
      </c>
      <c r="G172" s="257" t="s">
        <v>502</v>
      </c>
      <c r="H172" s="258">
        <v>2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0.00029999999999999997</v>
      </c>
      <c r="R172" s="245">
        <f>Q172*H172</f>
        <v>0.00059999999999999995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1220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1858</v>
      </c>
      <c r="F173" s="237" t="s">
        <v>1859</v>
      </c>
      <c r="G173" s="238" t="s">
        <v>419</v>
      </c>
      <c r="H173" s="239">
        <v>62.045000000000002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1956</v>
      </c>
    </row>
    <row r="174" s="2" customFormat="1" ht="23.4566" customHeight="1">
      <c r="A174" s="35"/>
      <c r="B174" s="36"/>
      <c r="C174" s="235" t="s">
        <v>565</v>
      </c>
      <c r="D174" s="235" t="s">
        <v>382</v>
      </c>
      <c r="E174" s="236" t="s">
        <v>1957</v>
      </c>
      <c r="F174" s="237" t="s">
        <v>1958</v>
      </c>
      <c r="G174" s="238" t="s">
        <v>426</v>
      </c>
      <c r="H174" s="239">
        <v>32.600000000000001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0.21415999999999999</v>
      </c>
      <c r="T174" s="246">
        <f>S174*H174</f>
        <v>6.9816159999999998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1171</v>
      </c>
    </row>
    <row r="175" s="2" customFormat="1" ht="36.72453" customHeight="1">
      <c r="A175" s="35"/>
      <c r="B175" s="36"/>
      <c r="C175" s="235" t="s">
        <v>569</v>
      </c>
      <c r="D175" s="235" t="s">
        <v>382</v>
      </c>
      <c r="E175" s="236" t="s">
        <v>1221</v>
      </c>
      <c r="F175" s="237" t="s">
        <v>1222</v>
      </c>
      <c r="G175" s="238" t="s">
        <v>502</v>
      </c>
      <c r="H175" s="239">
        <v>48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0.00016000000000000001</v>
      </c>
      <c r="R175" s="245">
        <f>Q175*H175</f>
        <v>0.0076800000000000011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1223</v>
      </c>
    </row>
    <row r="176" s="2" customFormat="1" ht="36.72453" customHeight="1">
      <c r="A176" s="35"/>
      <c r="B176" s="36"/>
      <c r="C176" s="235" t="s">
        <v>573</v>
      </c>
      <c r="D176" s="235" t="s">
        <v>382</v>
      </c>
      <c r="E176" s="236" t="s">
        <v>1863</v>
      </c>
      <c r="F176" s="237" t="s">
        <v>1173</v>
      </c>
      <c r="G176" s="238" t="s">
        <v>502</v>
      </c>
      <c r="H176" s="239">
        <v>20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0.00116</v>
      </c>
      <c r="R176" s="245">
        <f>Q176*H176</f>
        <v>0.023199999999999998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1864</v>
      </c>
    </row>
    <row r="177" s="2" customFormat="1" ht="31.92453" customHeight="1">
      <c r="A177" s="35"/>
      <c r="B177" s="36"/>
      <c r="C177" s="235" t="s">
        <v>577</v>
      </c>
      <c r="D177" s="235" t="s">
        <v>382</v>
      </c>
      <c r="E177" s="236" t="s">
        <v>1175</v>
      </c>
      <c r="F177" s="237" t="s">
        <v>1176</v>
      </c>
      <c r="G177" s="238" t="s">
        <v>430</v>
      </c>
      <c r="H177" s="239">
        <v>6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0.00173</v>
      </c>
      <c r="R177" s="245">
        <f>Q177*H177</f>
        <v>0.01038</v>
      </c>
      <c r="S177" s="245">
        <v>2.3999999999999999</v>
      </c>
      <c r="T177" s="246">
        <f>S177*H177</f>
        <v>14.399999999999999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1177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1178</v>
      </c>
      <c r="F178" s="237" t="s">
        <v>1179</v>
      </c>
      <c r="G178" s="238" t="s">
        <v>450</v>
      </c>
      <c r="H178" s="239">
        <v>16.035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1180</v>
      </c>
    </row>
    <row r="179" s="2" customFormat="1" ht="31.92453" customHeight="1">
      <c r="A179" s="35"/>
      <c r="B179" s="36"/>
      <c r="C179" s="235" t="s">
        <v>585</v>
      </c>
      <c r="D179" s="235" t="s">
        <v>382</v>
      </c>
      <c r="E179" s="236" t="s">
        <v>1181</v>
      </c>
      <c r="F179" s="237" t="s">
        <v>1182</v>
      </c>
      <c r="G179" s="238" t="s">
        <v>450</v>
      </c>
      <c r="H179" s="239">
        <v>304.66500000000002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1183</v>
      </c>
    </row>
    <row r="180" s="2" customFormat="1" ht="23.4566" customHeight="1">
      <c r="A180" s="35"/>
      <c r="B180" s="36"/>
      <c r="C180" s="235" t="s">
        <v>589</v>
      </c>
      <c r="D180" s="235" t="s">
        <v>382</v>
      </c>
      <c r="E180" s="236" t="s">
        <v>710</v>
      </c>
      <c r="F180" s="237" t="s">
        <v>711</v>
      </c>
      <c r="G180" s="238" t="s">
        <v>450</v>
      </c>
      <c r="H180" s="239">
        <v>6.976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1184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714</v>
      </c>
      <c r="F181" s="237" t="s">
        <v>715</v>
      </c>
      <c r="G181" s="238" t="s">
        <v>450</v>
      </c>
      <c r="H181" s="239">
        <v>62.783999999999999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1185</v>
      </c>
    </row>
    <row r="182" s="2" customFormat="1" ht="23.4566" customHeight="1">
      <c r="A182" s="35"/>
      <c r="B182" s="36"/>
      <c r="C182" s="235" t="s">
        <v>597</v>
      </c>
      <c r="D182" s="235" t="s">
        <v>382</v>
      </c>
      <c r="E182" s="236" t="s">
        <v>718</v>
      </c>
      <c r="F182" s="237" t="s">
        <v>719</v>
      </c>
      <c r="G182" s="238" t="s">
        <v>450</v>
      </c>
      <c r="H182" s="239">
        <v>16.035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1186</v>
      </c>
    </row>
    <row r="183" s="12" customFormat="1" ht="22.8" customHeight="1">
      <c r="A183" s="12"/>
      <c r="B183" s="219"/>
      <c r="C183" s="220"/>
      <c r="D183" s="221" t="s">
        <v>75</v>
      </c>
      <c r="E183" s="233" t="s">
        <v>721</v>
      </c>
      <c r="F183" s="233" t="s">
        <v>722</v>
      </c>
      <c r="G183" s="220"/>
      <c r="H183" s="220"/>
      <c r="I183" s="223"/>
      <c r="J183" s="234">
        <f>BK183</f>
        <v>0</v>
      </c>
      <c r="K183" s="220"/>
      <c r="L183" s="225"/>
      <c r="M183" s="226"/>
      <c r="N183" s="227"/>
      <c r="O183" s="227"/>
      <c r="P183" s="228">
        <f>P184</f>
        <v>0</v>
      </c>
      <c r="Q183" s="227"/>
      <c r="R183" s="228">
        <f>R184</f>
        <v>0</v>
      </c>
      <c r="S183" s="227"/>
      <c r="T183" s="229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0" t="s">
        <v>84</v>
      </c>
      <c r="AT183" s="231" t="s">
        <v>75</v>
      </c>
      <c r="AU183" s="231" t="s">
        <v>84</v>
      </c>
      <c r="AY183" s="230" t="s">
        <v>379</v>
      </c>
      <c r="BK183" s="232">
        <f>BK184</f>
        <v>0</v>
      </c>
    </row>
    <row r="184" s="2" customFormat="1" ht="23.4566" customHeight="1">
      <c r="A184" s="35"/>
      <c r="B184" s="36"/>
      <c r="C184" s="235" t="s">
        <v>601</v>
      </c>
      <c r="D184" s="235" t="s">
        <v>382</v>
      </c>
      <c r="E184" s="236" t="s">
        <v>724</v>
      </c>
      <c r="F184" s="237" t="s">
        <v>725</v>
      </c>
      <c r="G184" s="238" t="s">
        <v>450</v>
      </c>
      <c r="H184" s="239">
        <v>112.12300000000001</v>
      </c>
      <c r="I184" s="240"/>
      <c r="J184" s="241">
        <f>ROUND(I184*H184,2)</f>
        <v>0</v>
      </c>
      <c r="K184" s="242"/>
      <c r="L184" s="41"/>
      <c r="M184" s="249" t="s">
        <v>1</v>
      </c>
      <c r="N184" s="250" t="s">
        <v>42</v>
      </c>
      <c r="O184" s="251"/>
      <c r="P184" s="252">
        <f>O184*H184</f>
        <v>0</v>
      </c>
      <c r="Q184" s="252">
        <v>0</v>
      </c>
      <c r="R184" s="252">
        <f>Q184*H184</f>
        <v>0</v>
      </c>
      <c r="S184" s="252">
        <v>0</v>
      </c>
      <c r="T184" s="25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1187</v>
      </c>
    </row>
    <row r="185" s="2" customFormat="1" ht="6.96" customHeight="1">
      <c r="A185" s="35"/>
      <c r="B185" s="69"/>
      <c r="C185" s="70"/>
      <c r="D185" s="70"/>
      <c r="E185" s="70"/>
      <c r="F185" s="70"/>
      <c r="G185" s="70"/>
      <c r="H185" s="70"/>
      <c r="I185" s="70"/>
      <c r="J185" s="70"/>
      <c r="K185" s="70"/>
      <c r="L185" s="41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sheet="1" autoFilter="0" formatColumns="0" formatRows="0" objects="1" scenarios="1" spinCount="100000" saltValue="NZh4SPa7FI7iMUsQxo7T42nalG2bgBfhapDD9I/G9XM5YtB3XJsw8J4NsfOvlZJfhf/A5uAG49Gb7y8Zp+WpPA==" hashValue="/m6QMXCQyqTh7LS/S3MS0klleWNjFVVyg7UrQGK1YNcltcHpVflWpxlDs7nvYi8VdDnWPZxDn4sVU8oEyL0RLg==" algorithmName="SHA-512" password="CC35"/>
  <autoFilter ref="C130:K18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1959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ROUND((SUM(BE133:BE181)),  2)</f>
        <v>0</v>
      </c>
      <c r="G37" s="169"/>
      <c r="H37" s="169"/>
      <c r="I37" s="170">
        <v>0.20000000000000001</v>
      </c>
      <c r="J37" s="168">
        <f>ROUND(((SUM(BE133:BE181))*I37),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ROUND((SUM(BF133:BF181)),  2)</f>
        <v>0</v>
      </c>
      <c r="G38" s="169"/>
      <c r="H38" s="169"/>
      <c r="I38" s="170">
        <v>0.20000000000000001</v>
      </c>
      <c r="J38" s="168">
        <f>ROUND(((SUM(BF133:BF181))*I38),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02610 - Priepust č.10 v km 6,060 - P18874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J159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02610 - Priepust č.10 v km 6,060 - P18874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</f>
        <v>0</v>
      </c>
      <c r="Q133" s="107"/>
      <c r="R133" s="216">
        <f>R134+R175</f>
        <v>54.38552292</v>
      </c>
      <c r="S133" s="107"/>
      <c r="T133" s="217">
        <f>T134+T175</f>
        <v>15.736587000000002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BK134+BK175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P135+P146+P153+P155+P159+P173</f>
        <v>0</v>
      </c>
      <c r="Q134" s="227"/>
      <c r="R134" s="228">
        <f>R135+R146+R153+R155+R159+R173</f>
        <v>54.235462519999999</v>
      </c>
      <c r="S134" s="227"/>
      <c r="T134" s="229">
        <f>T135+T146+T153+T155+T159+T173</f>
        <v>15.736587000000002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BK135+BK146+BK153+BK155+BK159+BK173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SUM(P136:P145)</f>
        <v>0</v>
      </c>
      <c r="Q135" s="227"/>
      <c r="R135" s="228">
        <f>SUM(R136:R145)</f>
        <v>0</v>
      </c>
      <c r="S135" s="227"/>
      <c r="T135" s="229">
        <f>SUM(T136:T145)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SUM(BK136:BK145)</f>
        <v>0</v>
      </c>
    </row>
    <row r="136" s="2" customFormat="1" ht="23.4566" customHeight="1">
      <c r="A136" s="35"/>
      <c r="B136" s="36"/>
      <c r="C136" s="235" t="s">
        <v>84</v>
      </c>
      <c r="D136" s="235" t="s">
        <v>382</v>
      </c>
      <c r="E136" s="236" t="s">
        <v>1065</v>
      </c>
      <c r="F136" s="237" t="s">
        <v>1066</v>
      </c>
      <c r="G136" s="238" t="s">
        <v>419</v>
      </c>
      <c r="H136" s="239">
        <v>30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1067</v>
      </c>
    </row>
    <row r="137" s="2" customFormat="1" ht="21.0566" customHeight="1">
      <c r="A137" s="35"/>
      <c r="B137" s="36"/>
      <c r="C137" s="235" t="s">
        <v>92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1.575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1070</v>
      </c>
    </row>
    <row r="138" s="2" customFormat="1" ht="36.72453" customHeight="1">
      <c r="A138" s="35"/>
      <c r="B138" s="36"/>
      <c r="C138" s="235" t="s">
        <v>102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0.47299999999999998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1071</v>
      </c>
    </row>
    <row r="139" s="2" customFormat="1" ht="16.30189" customHeight="1">
      <c r="A139" s="35"/>
      <c r="B139" s="36"/>
      <c r="C139" s="235" t="s">
        <v>396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39.630000000000003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1072</v>
      </c>
    </row>
    <row r="140" s="2" customFormat="1" ht="36.72453" customHeight="1">
      <c r="A140" s="35"/>
      <c r="B140" s="36"/>
      <c r="C140" s="235" t="s">
        <v>378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11.888999999999999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1073</v>
      </c>
    </row>
    <row r="141" s="2" customFormat="1" ht="31.92453" customHeight="1">
      <c r="A141" s="35"/>
      <c r="B141" s="36"/>
      <c r="C141" s="235" t="s">
        <v>435</v>
      </c>
      <c r="D141" s="235" t="s">
        <v>382</v>
      </c>
      <c r="E141" s="236" t="s">
        <v>1074</v>
      </c>
      <c r="F141" s="237" t="s">
        <v>1075</v>
      </c>
      <c r="G141" s="238" t="s">
        <v>430</v>
      </c>
      <c r="H141" s="239">
        <v>11.695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1076</v>
      </c>
    </row>
    <row r="142" s="2" customFormat="1" ht="36.72453" customHeight="1">
      <c r="A142" s="35"/>
      <c r="B142" s="36"/>
      <c r="C142" s="235" t="s">
        <v>439</v>
      </c>
      <c r="D142" s="235" t="s">
        <v>382</v>
      </c>
      <c r="E142" s="236" t="s">
        <v>1077</v>
      </c>
      <c r="F142" s="237" t="s">
        <v>1078</v>
      </c>
      <c r="G142" s="238" t="s">
        <v>430</v>
      </c>
      <c r="H142" s="239">
        <v>81.864999999999995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1079</v>
      </c>
    </row>
    <row r="143" s="2" customFormat="1" ht="16.30189" customHeight="1">
      <c r="A143" s="35"/>
      <c r="B143" s="36"/>
      <c r="C143" s="235" t="s">
        <v>443</v>
      </c>
      <c r="D143" s="235" t="s">
        <v>382</v>
      </c>
      <c r="E143" s="236" t="s">
        <v>1080</v>
      </c>
      <c r="F143" s="237" t="s">
        <v>1081</v>
      </c>
      <c r="G143" s="238" t="s">
        <v>430</v>
      </c>
      <c r="H143" s="239">
        <v>11.695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1082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1083</v>
      </c>
      <c r="F144" s="237" t="s">
        <v>449</v>
      </c>
      <c r="G144" s="238" t="s">
        <v>450</v>
      </c>
      <c r="H144" s="239">
        <v>19.18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1084</v>
      </c>
    </row>
    <row r="145" s="2" customFormat="1" ht="23.4566" customHeight="1">
      <c r="A145" s="35"/>
      <c r="B145" s="36"/>
      <c r="C145" s="235" t="s">
        <v>452</v>
      </c>
      <c r="D145" s="235" t="s">
        <v>382</v>
      </c>
      <c r="E145" s="236" t="s">
        <v>1085</v>
      </c>
      <c r="F145" s="237" t="s">
        <v>454</v>
      </c>
      <c r="G145" s="238" t="s">
        <v>430</v>
      </c>
      <c r="H145" s="239">
        <v>29.510000000000002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1086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396</v>
      </c>
      <c r="F146" s="233" t="s">
        <v>465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SUM(P147:P152)</f>
        <v>0</v>
      </c>
      <c r="Q146" s="227"/>
      <c r="R146" s="228">
        <f>SUM(R147:R152)</f>
        <v>28.492068119999999</v>
      </c>
      <c r="S146" s="227"/>
      <c r="T146" s="229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SUM(BK147:BK152)</f>
        <v>0</v>
      </c>
    </row>
    <row r="147" s="2" customFormat="1" ht="31.92453" customHeight="1">
      <c r="A147" s="35"/>
      <c r="B147" s="36"/>
      <c r="C147" s="235" t="s">
        <v>456</v>
      </c>
      <c r="D147" s="235" t="s">
        <v>382</v>
      </c>
      <c r="E147" s="236" t="s">
        <v>1113</v>
      </c>
      <c r="F147" s="237" t="s">
        <v>1114</v>
      </c>
      <c r="G147" s="238" t="s">
        <v>419</v>
      </c>
      <c r="H147" s="239">
        <v>19.199999999999999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0.23366999999999999</v>
      </c>
      <c r="R147" s="245">
        <f>Q147*H147</f>
        <v>4.4864639999999998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1115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1116</v>
      </c>
      <c r="F148" s="237" t="s">
        <v>1117</v>
      </c>
      <c r="G148" s="238" t="s">
        <v>430</v>
      </c>
      <c r="H148" s="239">
        <v>0.315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1.7034</v>
      </c>
      <c r="R148" s="245">
        <f>Q148*H148</f>
        <v>0.53657100000000002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1118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1119</v>
      </c>
      <c r="F149" s="237" t="s">
        <v>1120</v>
      </c>
      <c r="G149" s="238" t="s">
        <v>419</v>
      </c>
      <c r="H149" s="239">
        <v>16.199999999999999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0.30059999999999998</v>
      </c>
      <c r="R149" s="245">
        <f>Q149*H149</f>
        <v>4.8697199999999992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1121</v>
      </c>
    </row>
    <row r="150" s="2" customFormat="1" ht="23.4566" customHeight="1">
      <c r="A150" s="35"/>
      <c r="B150" s="36"/>
      <c r="C150" s="235" t="s">
        <v>470</v>
      </c>
      <c r="D150" s="235" t="s">
        <v>382</v>
      </c>
      <c r="E150" s="236" t="s">
        <v>800</v>
      </c>
      <c r="F150" s="237" t="s">
        <v>801</v>
      </c>
      <c r="G150" s="238" t="s">
        <v>430</v>
      </c>
      <c r="H150" s="239">
        <v>0.624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2.1922799999999998</v>
      </c>
      <c r="R150" s="245">
        <f>Q150*H150</f>
        <v>1.3679827199999999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1122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1123</v>
      </c>
      <c r="F151" s="237" t="s">
        <v>1124</v>
      </c>
      <c r="G151" s="238" t="s">
        <v>430</v>
      </c>
      <c r="H151" s="239">
        <v>1.26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2.2632400000000001</v>
      </c>
      <c r="R151" s="245">
        <f>Q151*H151</f>
        <v>2.8516824000000001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1125</v>
      </c>
    </row>
    <row r="152" s="2" customFormat="1" ht="31.92453" customHeight="1">
      <c r="A152" s="35"/>
      <c r="B152" s="36"/>
      <c r="C152" s="235" t="s">
        <v>479</v>
      </c>
      <c r="D152" s="235" t="s">
        <v>382</v>
      </c>
      <c r="E152" s="236" t="s">
        <v>1129</v>
      </c>
      <c r="F152" s="237" t="s">
        <v>1130</v>
      </c>
      <c r="G152" s="238" t="s">
        <v>419</v>
      </c>
      <c r="H152" s="239">
        <v>19.199999999999999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0.74894000000000005</v>
      </c>
      <c r="R152" s="245">
        <f>Q152*H152</f>
        <v>14.379648000000001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1131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435</v>
      </c>
      <c r="F153" s="233" t="s">
        <v>1132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P154</f>
        <v>0</v>
      </c>
      <c r="Q153" s="227"/>
      <c r="R153" s="228">
        <f>R154</f>
        <v>0.0015743999999999999</v>
      </c>
      <c r="S153" s="227"/>
      <c r="T153" s="229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BK154</f>
        <v>0</v>
      </c>
    </row>
    <row r="154" s="2" customFormat="1" ht="23.4566" customHeight="1">
      <c r="A154" s="35"/>
      <c r="B154" s="36"/>
      <c r="C154" s="235" t="s">
        <v>483</v>
      </c>
      <c r="D154" s="235" t="s">
        <v>382</v>
      </c>
      <c r="E154" s="236" t="s">
        <v>1133</v>
      </c>
      <c r="F154" s="237" t="s">
        <v>1134</v>
      </c>
      <c r="G154" s="238" t="s">
        <v>419</v>
      </c>
      <c r="H154" s="239">
        <v>1.9199999999999999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0.00081999999999999998</v>
      </c>
      <c r="R154" s="245">
        <f>Q154*H154</f>
        <v>0.0015743999999999999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1135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443</v>
      </c>
      <c r="F155" s="233" t="s">
        <v>495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SUM(P156:P158)</f>
        <v>0</v>
      </c>
      <c r="Q155" s="227"/>
      <c r="R155" s="228">
        <f>SUM(R156:R158)</f>
        <v>0.031399999999999997</v>
      </c>
      <c r="S155" s="227"/>
      <c r="T155" s="229">
        <f>SUM(T156:T158)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SUM(BK156:BK158)</f>
        <v>0</v>
      </c>
    </row>
    <row r="156" s="2" customFormat="1" ht="31.92453" customHeight="1">
      <c r="A156" s="35"/>
      <c r="B156" s="36"/>
      <c r="C156" s="235" t="s">
        <v>487</v>
      </c>
      <c r="D156" s="235" t="s">
        <v>382</v>
      </c>
      <c r="E156" s="236" t="s">
        <v>1142</v>
      </c>
      <c r="F156" s="237" t="s">
        <v>1143</v>
      </c>
      <c r="G156" s="238" t="s">
        <v>502</v>
      </c>
      <c r="H156" s="239">
        <v>1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0.0083999999999999995</v>
      </c>
      <c r="R156" s="245">
        <f>Q156*H156</f>
        <v>0.0083999999999999995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1144</v>
      </c>
    </row>
    <row r="157" s="2" customFormat="1" ht="16.30189" customHeight="1">
      <c r="A157" s="35"/>
      <c r="B157" s="36"/>
      <c r="C157" s="254" t="s">
        <v>491</v>
      </c>
      <c r="D157" s="254" t="s">
        <v>457</v>
      </c>
      <c r="E157" s="255" t="s">
        <v>1145</v>
      </c>
      <c r="F157" s="256" t="s">
        <v>1146</v>
      </c>
      <c r="G157" s="257" t="s">
        <v>502</v>
      </c>
      <c r="H157" s="258">
        <v>1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0.012999999999999999</v>
      </c>
      <c r="R157" s="245">
        <f>Q157*H157</f>
        <v>0.012999999999999999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1147</v>
      </c>
    </row>
    <row r="158" s="2" customFormat="1" ht="23.4566" customHeight="1">
      <c r="A158" s="35"/>
      <c r="B158" s="36"/>
      <c r="C158" s="235" t="s">
        <v>7</v>
      </c>
      <c r="D158" s="235" t="s">
        <v>382</v>
      </c>
      <c r="E158" s="236" t="s">
        <v>1148</v>
      </c>
      <c r="F158" s="237" t="s">
        <v>1149</v>
      </c>
      <c r="G158" s="238" t="s">
        <v>502</v>
      </c>
      <c r="H158" s="239">
        <v>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0.002</v>
      </c>
      <c r="R158" s="245">
        <f>Q158*H158</f>
        <v>0.01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1150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447</v>
      </c>
      <c r="F159" s="233" t="s">
        <v>560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SUM(P160:P172)</f>
        <v>0</v>
      </c>
      <c r="Q159" s="227"/>
      <c r="R159" s="228">
        <f>SUM(R160:R172)</f>
        <v>25.710420000000003</v>
      </c>
      <c r="S159" s="227"/>
      <c r="T159" s="229">
        <f>SUM(T160:T172)</f>
        <v>15.736587000000002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SUM(BK160:BK172)</f>
        <v>0</v>
      </c>
    </row>
    <row r="160" s="2" customFormat="1" ht="16.30189" customHeight="1">
      <c r="A160" s="35"/>
      <c r="B160" s="36"/>
      <c r="C160" s="235" t="s">
        <v>499</v>
      </c>
      <c r="D160" s="235" t="s">
        <v>382</v>
      </c>
      <c r="E160" s="236" t="s">
        <v>1151</v>
      </c>
      <c r="F160" s="237" t="s">
        <v>1152</v>
      </c>
      <c r="G160" s="238" t="s">
        <v>502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0.077670000000000003</v>
      </c>
      <c r="R160" s="245">
        <f>Q160*H160</f>
        <v>0.077670000000000003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1153</v>
      </c>
    </row>
    <row r="161" s="2" customFormat="1" ht="23.4566" customHeight="1">
      <c r="A161" s="35"/>
      <c r="B161" s="36"/>
      <c r="C161" s="235" t="s">
        <v>504</v>
      </c>
      <c r="D161" s="235" t="s">
        <v>382</v>
      </c>
      <c r="E161" s="236" t="s">
        <v>1226</v>
      </c>
      <c r="F161" s="237" t="s">
        <v>1227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14.55747</v>
      </c>
      <c r="R161" s="245">
        <f>Q161*H161</f>
        <v>14.55747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1228</v>
      </c>
    </row>
    <row r="162" s="2" customFormat="1" ht="23.4566" customHeight="1">
      <c r="A162" s="35"/>
      <c r="B162" s="36"/>
      <c r="C162" s="235" t="s">
        <v>508</v>
      </c>
      <c r="D162" s="235" t="s">
        <v>382</v>
      </c>
      <c r="E162" s="236" t="s">
        <v>1154</v>
      </c>
      <c r="F162" s="237" t="s">
        <v>1155</v>
      </c>
      <c r="G162" s="238" t="s">
        <v>502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9.6984899999999996</v>
      </c>
      <c r="R162" s="245">
        <f>Q162*H162</f>
        <v>9.6984899999999996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1156</v>
      </c>
    </row>
    <row r="163" s="2" customFormat="1" ht="21.0566" customHeight="1">
      <c r="A163" s="35"/>
      <c r="B163" s="36"/>
      <c r="C163" s="235" t="s">
        <v>512</v>
      </c>
      <c r="D163" s="235" t="s">
        <v>382</v>
      </c>
      <c r="E163" s="236" t="s">
        <v>1157</v>
      </c>
      <c r="F163" s="237" t="s">
        <v>1158</v>
      </c>
      <c r="G163" s="238" t="s">
        <v>426</v>
      </c>
      <c r="H163" s="239">
        <v>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0.90208999999999995</v>
      </c>
      <c r="R163" s="245">
        <f>Q163*H163</f>
        <v>0.90208999999999995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1159</v>
      </c>
    </row>
    <row r="164" s="2" customFormat="1" ht="23.4566" customHeight="1">
      <c r="A164" s="35"/>
      <c r="B164" s="36"/>
      <c r="C164" s="254" t="s">
        <v>516</v>
      </c>
      <c r="D164" s="254" t="s">
        <v>457</v>
      </c>
      <c r="E164" s="255" t="s">
        <v>1160</v>
      </c>
      <c r="F164" s="256" t="s">
        <v>1161</v>
      </c>
      <c r="G164" s="257" t="s">
        <v>502</v>
      </c>
      <c r="H164" s="258">
        <v>1.01</v>
      </c>
      <c r="I164" s="259"/>
      <c r="J164" s="260">
        <f>ROUND(I164*H164,2)</f>
        <v>0</v>
      </c>
      <c r="K164" s="261"/>
      <c r="L164" s="262"/>
      <c r="M164" s="263" t="s">
        <v>1</v>
      </c>
      <c r="N164" s="264" t="s">
        <v>42</v>
      </c>
      <c r="O164" s="94"/>
      <c r="P164" s="245">
        <f>O164*H164</f>
        <v>0</v>
      </c>
      <c r="Q164" s="245">
        <v>0.46999999999999997</v>
      </c>
      <c r="R164" s="245">
        <f>Q164*H164</f>
        <v>0.47469999999999996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443</v>
      </c>
      <c r="AT164" s="247" t="s">
        <v>457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1162</v>
      </c>
    </row>
    <row r="165" s="2" customFormat="1" ht="31.92453" customHeight="1">
      <c r="A165" s="35"/>
      <c r="B165" s="36"/>
      <c r="C165" s="235" t="s">
        <v>520</v>
      </c>
      <c r="D165" s="235" t="s">
        <v>382</v>
      </c>
      <c r="E165" s="236" t="s">
        <v>1166</v>
      </c>
      <c r="F165" s="237" t="s">
        <v>1167</v>
      </c>
      <c r="G165" s="238" t="s">
        <v>426</v>
      </c>
      <c r="H165" s="239">
        <v>10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0.097299999999999998</v>
      </c>
      <c r="T165" s="246">
        <f>S165*H165</f>
        <v>0.97299999999999998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1168</v>
      </c>
    </row>
    <row r="166" s="2" customFormat="1" ht="23.4566" customHeight="1">
      <c r="A166" s="35"/>
      <c r="B166" s="36"/>
      <c r="C166" s="235" t="s">
        <v>524</v>
      </c>
      <c r="D166" s="235" t="s">
        <v>382</v>
      </c>
      <c r="E166" s="236" t="s">
        <v>1169</v>
      </c>
      <c r="F166" s="237" t="s">
        <v>1170</v>
      </c>
      <c r="G166" s="238" t="s">
        <v>426</v>
      </c>
      <c r="H166" s="239">
        <v>11.699999999999999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0.057110000000000001</v>
      </c>
      <c r="T166" s="246">
        <f>S166*H166</f>
        <v>0.66818699999999998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1171</v>
      </c>
    </row>
    <row r="167" s="2" customFormat="1" ht="31.92453" customHeight="1">
      <c r="A167" s="35"/>
      <c r="B167" s="36"/>
      <c r="C167" s="235" t="s">
        <v>528</v>
      </c>
      <c r="D167" s="235" t="s">
        <v>382</v>
      </c>
      <c r="E167" s="236" t="s">
        <v>1865</v>
      </c>
      <c r="F167" s="237" t="s">
        <v>1866</v>
      </c>
      <c r="G167" s="238" t="s">
        <v>430</v>
      </c>
      <c r="H167" s="239">
        <v>6.407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2.2000000000000002</v>
      </c>
      <c r="T167" s="246">
        <f>S167*H167</f>
        <v>14.095400000000002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1177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1178</v>
      </c>
      <c r="F168" s="237" t="s">
        <v>1179</v>
      </c>
      <c r="G168" s="238" t="s">
        <v>450</v>
      </c>
      <c r="H168" s="239">
        <v>14.095000000000001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1180</v>
      </c>
    </row>
    <row r="169" s="2" customFormat="1" ht="31.92453" customHeight="1">
      <c r="A169" s="35"/>
      <c r="B169" s="36"/>
      <c r="C169" s="235" t="s">
        <v>536</v>
      </c>
      <c r="D169" s="235" t="s">
        <v>382</v>
      </c>
      <c r="E169" s="236" t="s">
        <v>1181</v>
      </c>
      <c r="F169" s="237" t="s">
        <v>1182</v>
      </c>
      <c r="G169" s="238" t="s">
        <v>450</v>
      </c>
      <c r="H169" s="239">
        <v>267.80500000000001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1183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710</v>
      </c>
      <c r="F170" s="237" t="s">
        <v>711</v>
      </c>
      <c r="G170" s="238" t="s">
        <v>450</v>
      </c>
      <c r="H170" s="239">
        <v>1.637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1184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714</v>
      </c>
      <c r="F171" s="237" t="s">
        <v>715</v>
      </c>
      <c r="G171" s="238" t="s">
        <v>450</v>
      </c>
      <c r="H171" s="239">
        <v>14.733000000000001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1185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718</v>
      </c>
      <c r="F172" s="237" t="s">
        <v>719</v>
      </c>
      <c r="G172" s="238" t="s">
        <v>450</v>
      </c>
      <c r="H172" s="239">
        <v>14.095000000000001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1186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721</v>
      </c>
      <c r="F173" s="233" t="s">
        <v>722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BK174</f>
        <v>0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724</v>
      </c>
      <c r="F174" s="237" t="s">
        <v>725</v>
      </c>
      <c r="G174" s="238" t="s">
        <v>450</v>
      </c>
      <c r="H174" s="239">
        <v>54.234999999999999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1187</v>
      </c>
    </row>
    <row r="175" s="12" customFormat="1" ht="25.92" customHeight="1">
      <c r="A175" s="12"/>
      <c r="B175" s="219"/>
      <c r="C175" s="220"/>
      <c r="D175" s="221" t="s">
        <v>75</v>
      </c>
      <c r="E175" s="222" t="s">
        <v>1040</v>
      </c>
      <c r="F175" s="222" t="s">
        <v>1041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0.15006040000000001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76</v>
      </c>
      <c r="AY175" s="230" t="s">
        <v>379</v>
      </c>
      <c r="BK175" s="232">
        <f>BK176</f>
        <v>0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1042</v>
      </c>
      <c r="F176" s="233" t="s">
        <v>1043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SUM(P177:P181)</f>
        <v>0</v>
      </c>
      <c r="Q176" s="227"/>
      <c r="R176" s="228">
        <f>SUM(R177:R181)</f>
        <v>0.15006040000000001</v>
      </c>
      <c r="S176" s="227"/>
      <c r="T176" s="229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92</v>
      </c>
      <c r="AT176" s="231" t="s">
        <v>75</v>
      </c>
      <c r="AU176" s="231" t="s">
        <v>84</v>
      </c>
      <c r="AY176" s="230" t="s">
        <v>379</v>
      </c>
      <c r="BK176" s="232">
        <f>SUM(BK177:BK181)</f>
        <v>0</v>
      </c>
    </row>
    <row r="177" s="2" customFormat="1" ht="23.4566" customHeight="1">
      <c r="A177" s="35"/>
      <c r="B177" s="36"/>
      <c r="C177" s="235" t="s">
        <v>556</v>
      </c>
      <c r="D177" s="235" t="s">
        <v>382</v>
      </c>
      <c r="E177" s="236" t="s">
        <v>1188</v>
      </c>
      <c r="F177" s="237" t="s">
        <v>1189</v>
      </c>
      <c r="G177" s="238" t="s">
        <v>419</v>
      </c>
      <c r="H177" s="239">
        <v>32.740000000000002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479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1190</v>
      </c>
    </row>
    <row r="178" s="2" customFormat="1" ht="16.30189" customHeight="1">
      <c r="A178" s="35"/>
      <c r="B178" s="36"/>
      <c r="C178" s="254" t="s">
        <v>561</v>
      </c>
      <c r="D178" s="254" t="s">
        <v>457</v>
      </c>
      <c r="E178" s="255" t="s">
        <v>1191</v>
      </c>
      <c r="F178" s="256" t="s">
        <v>1192</v>
      </c>
      <c r="G178" s="257" t="s">
        <v>450</v>
      </c>
      <c r="H178" s="258">
        <v>0.010999999999999999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1</v>
      </c>
      <c r="R178" s="245">
        <f>Q178*H178</f>
        <v>0.010999999999999999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544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1193</v>
      </c>
    </row>
    <row r="179" s="2" customFormat="1" ht="23.4566" customHeight="1">
      <c r="A179" s="35"/>
      <c r="B179" s="36"/>
      <c r="C179" s="235" t="s">
        <v>565</v>
      </c>
      <c r="D179" s="235" t="s">
        <v>382</v>
      </c>
      <c r="E179" s="236" t="s">
        <v>1194</v>
      </c>
      <c r="F179" s="237" t="s">
        <v>1195</v>
      </c>
      <c r="G179" s="238" t="s">
        <v>419</v>
      </c>
      <c r="H179" s="239">
        <v>65.480000000000004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0.00023000000000000001</v>
      </c>
      <c r="R179" s="245">
        <f>Q179*H179</f>
        <v>0.015060400000000002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479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1196</v>
      </c>
    </row>
    <row r="180" s="2" customFormat="1" ht="16.30189" customHeight="1">
      <c r="A180" s="35"/>
      <c r="B180" s="36"/>
      <c r="C180" s="254" t="s">
        <v>569</v>
      </c>
      <c r="D180" s="254" t="s">
        <v>457</v>
      </c>
      <c r="E180" s="255" t="s">
        <v>1197</v>
      </c>
      <c r="F180" s="256" t="s">
        <v>1198</v>
      </c>
      <c r="G180" s="257" t="s">
        <v>450</v>
      </c>
      <c r="H180" s="258">
        <v>0.124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1</v>
      </c>
      <c r="R180" s="245">
        <f>Q180*H180</f>
        <v>0.124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544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1199</v>
      </c>
    </row>
    <row r="181" s="2" customFormat="1" ht="23.4566" customHeight="1">
      <c r="A181" s="35"/>
      <c r="B181" s="36"/>
      <c r="C181" s="235" t="s">
        <v>573</v>
      </c>
      <c r="D181" s="235" t="s">
        <v>382</v>
      </c>
      <c r="E181" s="236" t="s">
        <v>1200</v>
      </c>
      <c r="F181" s="237" t="s">
        <v>1201</v>
      </c>
      <c r="G181" s="238" t="s">
        <v>450</v>
      </c>
      <c r="H181" s="239">
        <v>0.14999999999999999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1202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NsKw1bZWrhazpxA/wM9X4tieRcTQXoVpcANA1Xb6phT2FofFn2ALQtv+yKfDT71kIaat5VN2A7FQ872ZWfu7cA==" hashValue="Qz8Tu0Ew4UN8gAKZhVHoSO5dOjQV61Im3DxRSkvrL+9YH7solC6MeAjn8AWWQcOAFw6jJO2465jfLe8/zlj3gw==" algorithmName="SHA-512" password="CC35"/>
  <autoFilter ref="C132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354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355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ROUND(J119,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ROUND((SUM(BE119:BE127)),  2)</f>
        <v>0</v>
      </c>
      <c r="G33" s="169"/>
      <c r="H33" s="169"/>
      <c r="I33" s="170">
        <v>0.20000000000000001</v>
      </c>
      <c r="J33" s="168">
        <f>ROUND(((SUM(BE119:BE127))*I33),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ROUND((SUM(BF119:BF127)),  2)</f>
        <v>0</v>
      </c>
      <c r="G34" s="169"/>
      <c r="H34" s="169"/>
      <c r="I34" s="170">
        <v>0.20000000000000001</v>
      </c>
      <c r="J34" s="168">
        <f>ROUND(((SUM(BF119:BF127))*I34),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ROUND((SUM(BG119:BG127)),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ROUND((SUM(BH119:BH127)),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ROUND((SUM(BI119:BI127)),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000-00 - 000-00 Všeobecné položky pre objekty 101-00 až 105-22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J119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361</v>
      </c>
      <c r="E97" s="199"/>
      <c r="F97" s="199"/>
      <c r="G97" s="199"/>
      <c r="H97" s="199"/>
      <c r="I97" s="199"/>
      <c r="J97" s="200">
        <f>J120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362</v>
      </c>
      <c r="E98" s="204"/>
      <c r="F98" s="204"/>
      <c r="G98" s="204"/>
      <c r="H98" s="204"/>
      <c r="I98" s="204"/>
      <c r="J98" s="205">
        <f>J121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363</v>
      </c>
      <c r="E99" s="204"/>
      <c r="F99" s="204"/>
      <c r="G99" s="204"/>
      <c r="H99" s="204"/>
      <c r="I99" s="204"/>
      <c r="J99" s="205">
        <f>J125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2" customFormat="1" ht="21.84" customHeight="1">
      <c r="A100" s="35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1" s="2" customFormat="1" ht="6.96" customHeight="1">
      <c r="A101" s="35"/>
      <c r="B101" s="69"/>
      <c r="C101" s="70"/>
      <c r="D101" s="70"/>
      <c r="E101" s="70"/>
      <c r="F101" s="70"/>
      <c r="G101" s="70"/>
      <c r="H101" s="70"/>
      <c r="I101" s="70"/>
      <c r="J101" s="70"/>
      <c r="K101" s="70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5" s="2" customFormat="1" ht="6.96" customHeight="1">
      <c r="A105" s="35"/>
      <c r="B105" s="71"/>
      <c r="C105" s="72"/>
      <c r="D105" s="72"/>
      <c r="E105" s="72"/>
      <c r="F105" s="72"/>
      <c r="G105" s="72"/>
      <c r="H105" s="72"/>
      <c r="I105" s="72"/>
      <c r="J105" s="72"/>
      <c r="K105" s="72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24.96" customHeight="1">
      <c r="A106" s="35"/>
      <c r="B106" s="36"/>
      <c r="C106" s="20" t="s">
        <v>364</v>
      </c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12" customHeight="1">
      <c r="A108" s="35"/>
      <c r="B108" s="36"/>
      <c r="C108" s="29" t="s">
        <v>15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7.84906" customHeight="1">
      <c r="A109" s="35"/>
      <c r="B109" s="36"/>
      <c r="C109" s="37"/>
      <c r="D109" s="37"/>
      <c r="E109" s="191" t="str">
        <f>E7</f>
        <v>Rekonštrukcia cesty a mostov II/591 Banská Bystrica - hr. okr. BB/ZV - Zvolenská Slatina , I. etapa</v>
      </c>
      <c r="F109" s="29"/>
      <c r="G109" s="29"/>
      <c r="H109" s="29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353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9.20755" customHeight="1">
      <c r="A111" s="35"/>
      <c r="B111" s="36"/>
      <c r="C111" s="37"/>
      <c r="D111" s="37"/>
      <c r="E111" s="79" t="str">
        <f>E9</f>
        <v>000-00 - 000-00 Všeobecné položky pre objekty 101-00 až 105-22</v>
      </c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19</v>
      </c>
      <c r="D113" s="37"/>
      <c r="E113" s="37"/>
      <c r="F113" s="24" t="str">
        <f>F12</f>
        <v>k. ú. Banská Bystrica</v>
      </c>
      <c r="G113" s="37"/>
      <c r="H113" s="37"/>
      <c r="I113" s="29" t="s">
        <v>21</v>
      </c>
      <c r="J113" s="82" t="str">
        <f>IF(J12="","",J12)</f>
        <v>30. 12. 2020</v>
      </c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81509" customHeight="1">
      <c r="A115" s="35"/>
      <c r="B115" s="36"/>
      <c r="C115" s="29" t="s">
        <v>23</v>
      </c>
      <c r="D115" s="37"/>
      <c r="E115" s="37"/>
      <c r="F115" s="24" t="str">
        <f>E15</f>
        <v xml:space="preserve">BANSKOBYSTRICKÝ SAMOSPRÁVNY KRAJ </v>
      </c>
      <c r="G115" s="37"/>
      <c r="H115" s="37"/>
      <c r="I115" s="29" t="s">
        <v>29</v>
      </c>
      <c r="J115" s="33" t="str">
        <f>E21</f>
        <v>ISPO spol.s r.o. , Prešov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5.30566" customHeight="1">
      <c r="A116" s="35"/>
      <c r="B116" s="36"/>
      <c r="C116" s="29" t="s">
        <v>27</v>
      </c>
      <c r="D116" s="37"/>
      <c r="E116" s="37"/>
      <c r="F116" s="24" t="str">
        <f>IF(E18="","",E18)</f>
        <v>Vyplň údaj</v>
      </c>
      <c r="G116" s="37"/>
      <c r="H116" s="37"/>
      <c r="I116" s="29" t="s">
        <v>33</v>
      </c>
      <c r="J116" s="33" t="str">
        <f>E24</f>
        <v>Ing. Čurlík Ján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0.32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1" customFormat="1" ht="29.28" customHeight="1">
      <c r="A118" s="207"/>
      <c r="B118" s="208"/>
      <c r="C118" s="209" t="s">
        <v>365</v>
      </c>
      <c r="D118" s="210" t="s">
        <v>61</v>
      </c>
      <c r="E118" s="210" t="s">
        <v>57</v>
      </c>
      <c r="F118" s="210" t="s">
        <v>58</v>
      </c>
      <c r="G118" s="210" t="s">
        <v>366</v>
      </c>
      <c r="H118" s="210" t="s">
        <v>367</v>
      </c>
      <c r="I118" s="210" t="s">
        <v>368</v>
      </c>
      <c r="J118" s="211" t="s">
        <v>358</v>
      </c>
      <c r="K118" s="212" t="s">
        <v>369</v>
      </c>
      <c r="L118" s="213"/>
      <c r="M118" s="103" t="s">
        <v>1</v>
      </c>
      <c r="N118" s="104" t="s">
        <v>40</v>
      </c>
      <c r="O118" s="104" t="s">
        <v>370</v>
      </c>
      <c r="P118" s="104" t="s">
        <v>371</v>
      </c>
      <c r="Q118" s="104" t="s">
        <v>372</v>
      </c>
      <c r="R118" s="104" t="s">
        <v>373</v>
      </c>
      <c r="S118" s="104" t="s">
        <v>374</v>
      </c>
      <c r="T118" s="105" t="s">
        <v>375</v>
      </c>
      <c r="U118" s="207"/>
      <c r="V118" s="207"/>
      <c r="W118" s="207"/>
      <c r="X118" s="207"/>
      <c r="Y118" s="207"/>
      <c r="Z118" s="207"/>
      <c r="AA118" s="207"/>
      <c r="AB118" s="207"/>
      <c r="AC118" s="207"/>
      <c r="AD118" s="207"/>
      <c r="AE118" s="207"/>
    </row>
    <row r="119" s="2" customFormat="1" ht="22.8" customHeight="1">
      <c r="A119" s="35"/>
      <c r="B119" s="36"/>
      <c r="C119" s="110" t="s">
        <v>359</v>
      </c>
      <c r="D119" s="37"/>
      <c r="E119" s="37"/>
      <c r="F119" s="37"/>
      <c r="G119" s="37"/>
      <c r="H119" s="37"/>
      <c r="I119" s="37"/>
      <c r="J119" s="214">
        <f>BK119</f>
        <v>0</v>
      </c>
      <c r="K119" s="37"/>
      <c r="L119" s="41"/>
      <c r="M119" s="106"/>
      <c r="N119" s="215"/>
      <c r="O119" s="107"/>
      <c r="P119" s="216">
        <f>P120</f>
        <v>0</v>
      </c>
      <c r="Q119" s="107"/>
      <c r="R119" s="216">
        <f>R120</f>
        <v>0</v>
      </c>
      <c r="S119" s="107"/>
      <c r="T119" s="217">
        <f>T120</f>
        <v>0</v>
      </c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T119" s="14" t="s">
        <v>75</v>
      </c>
      <c r="AU119" s="14" t="s">
        <v>360</v>
      </c>
      <c r="BK119" s="218">
        <f>BK120</f>
        <v>0</v>
      </c>
    </row>
    <row r="120" s="12" customFormat="1" ht="25.92" customHeight="1">
      <c r="A120" s="12"/>
      <c r="B120" s="219"/>
      <c r="C120" s="220"/>
      <c r="D120" s="221" t="s">
        <v>75</v>
      </c>
      <c r="E120" s="222" t="s">
        <v>376</v>
      </c>
      <c r="F120" s="222" t="s">
        <v>377</v>
      </c>
      <c r="G120" s="220"/>
      <c r="H120" s="220"/>
      <c r="I120" s="223"/>
      <c r="J120" s="224">
        <f>BK120</f>
        <v>0</v>
      </c>
      <c r="K120" s="220"/>
      <c r="L120" s="225"/>
      <c r="M120" s="226"/>
      <c r="N120" s="227"/>
      <c r="O120" s="227"/>
      <c r="P120" s="228">
        <f>P121+P125</f>
        <v>0</v>
      </c>
      <c r="Q120" s="227"/>
      <c r="R120" s="228">
        <f>R121+R125</f>
        <v>0</v>
      </c>
      <c r="S120" s="227"/>
      <c r="T120" s="229">
        <f>T121+T125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0" t="s">
        <v>378</v>
      </c>
      <c r="AT120" s="231" t="s">
        <v>75</v>
      </c>
      <c r="AU120" s="231" t="s">
        <v>76</v>
      </c>
      <c r="AY120" s="230" t="s">
        <v>379</v>
      </c>
      <c r="BK120" s="232">
        <f>BK121+BK125</f>
        <v>0</v>
      </c>
    </row>
    <row r="121" s="12" customFormat="1" ht="22.8" customHeight="1">
      <c r="A121" s="12"/>
      <c r="B121" s="219"/>
      <c r="C121" s="220"/>
      <c r="D121" s="221" t="s">
        <v>75</v>
      </c>
      <c r="E121" s="233" t="s">
        <v>380</v>
      </c>
      <c r="F121" s="233" t="s">
        <v>381</v>
      </c>
      <c r="G121" s="220"/>
      <c r="H121" s="220"/>
      <c r="I121" s="223"/>
      <c r="J121" s="234">
        <f>BK121</f>
        <v>0</v>
      </c>
      <c r="K121" s="220"/>
      <c r="L121" s="225"/>
      <c r="M121" s="226"/>
      <c r="N121" s="227"/>
      <c r="O121" s="227"/>
      <c r="P121" s="228">
        <f>SUM(P122:P124)</f>
        <v>0</v>
      </c>
      <c r="Q121" s="227"/>
      <c r="R121" s="228">
        <f>SUM(R122:R124)</f>
        <v>0</v>
      </c>
      <c r="S121" s="227"/>
      <c r="T121" s="229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378</v>
      </c>
      <c r="AT121" s="231" t="s">
        <v>75</v>
      </c>
      <c r="AU121" s="231" t="s">
        <v>84</v>
      </c>
      <c r="AY121" s="230" t="s">
        <v>379</v>
      </c>
      <c r="BK121" s="232">
        <f>SUM(BK122:BK124)</f>
        <v>0</v>
      </c>
    </row>
    <row r="122" s="2" customFormat="1" ht="31.92453" customHeight="1">
      <c r="A122" s="35"/>
      <c r="B122" s="36"/>
      <c r="C122" s="235" t="s">
        <v>84</v>
      </c>
      <c r="D122" s="235" t="s">
        <v>382</v>
      </c>
      <c r="E122" s="236" t="s">
        <v>383</v>
      </c>
      <c r="F122" s="237" t="s">
        <v>384</v>
      </c>
      <c r="G122" s="238" t="s">
        <v>385</v>
      </c>
      <c r="H122" s="239">
        <v>1</v>
      </c>
      <c r="I122" s="240"/>
      <c r="J122" s="241">
        <f>ROUND(I122*H122,2)</f>
        <v>0</v>
      </c>
      <c r="K122" s="242"/>
      <c r="L122" s="41"/>
      <c r="M122" s="243" t="s">
        <v>1</v>
      </c>
      <c r="N122" s="244" t="s">
        <v>42</v>
      </c>
      <c r="O122" s="94"/>
      <c r="P122" s="245">
        <f>O122*H122</f>
        <v>0</v>
      </c>
      <c r="Q122" s="245">
        <v>0</v>
      </c>
      <c r="R122" s="245">
        <f>Q122*H122</f>
        <v>0</v>
      </c>
      <c r="S122" s="245">
        <v>0</v>
      </c>
      <c r="T122" s="246">
        <f>S122*H122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47" t="s">
        <v>386</v>
      </c>
      <c r="AT122" s="247" t="s">
        <v>382</v>
      </c>
      <c r="AU122" s="247" t="s">
        <v>92</v>
      </c>
      <c r="AY122" s="14" t="s">
        <v>379</v>
      </c>
      <c r="BE122" s="248">
        <f>IF(N122="základná",J122,0)</f>
        <v>0</v>
      </c>
      <c r="BF122" s="248">
        <f>IF(N122="znížená",J122,0)</f>
        <v>0</v>
      </c>
      <c r="BG122" s="248">
        <f>IF(N122="zákl. prenesená",J122,0)</f>
        <v>0</v>
      </c>
      <c r="BH122" s="248">
        <f>IF(N122="zníž. prenesená",J122,0)</f>
        <v>0</v>
      </c>
      <c r="BI122" s="248">
        <f>IF(N122="nulová",J122,0)</f>
        <v>0</v>
      </c>
      <c r="BJ122" s="14" t="s">
        <v>92</v>
      </c>
      <c r="BK122" s="248">
        <f>ROUND(I122*H122,2)</f>
        <v>0</v>
      </c>
      <c r="BL122" s="14" t="s">
        <v>386</v>
      </c>
      <c r="BM122" s="247" t="s">
        <v>387</v>
      </c>
    </row>
    <row r="123" s="2" customFormat="1" ht="23.4566" customHeight="1">
      <c r="A123" s="35"/>
      <c r="B123" s="36"/>
      <c r="C123" s="235" t="s">
        <v>92</v>
      </c>
      <c r="D123" s="235" t="s">
        <v>382</v>
      </c>
      <c r="E123" s="236" t="s">
        <v>388</v>
      </c>
      <c r="F123" s="237" t="s">
        <v>389</v>
      </c>
      <c r="G123" s="238" t="s">
        <v>385</v>
      </c>
      <c r="H123" s="239">
        <v>1</v>
      </c>
      <c r="I123" s="240"/>
      <c r="J123" s="241">
        <f>ROUND(I123*H123,2)</f>
        <v>0</v>
      </c>
      <c r="K123" s="242"/>
      <c r="L123" s="41"/>
      <c r="M123" s="243" t="s">
        <v>1</v>
      </c>
      <c r="N123" s="244" t="s">
        <v>42</v>
      </c>
      <c r="O123" s="94"/>
      <c r="P123" s="245">
        <f>O123*H123</f>
        <v>0</v>
      </c>
      <c r="Q123" s="245">
        <v>0</v>
      </c>
      <c r="R123" s="245">
        <f>Q123*H123</f>
        <v>0</v>
      </c>
      <c r="S123" s="245">
        <v>0</v>
      </c>
      <c r="T123" s="246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7" t="s">
        <v>386</v>
      </c>
      <c r="AT123" s="247" t="s">
        <v>382</v>
      </c>
      <c r="AU123" s="247" t="s">
        <v>92</v>
      </c>
      <c r="AY123" s="14" t="s">
        <v>379</v>
      </c>
      <c r="BE123" s="248">
        <f>IF(N123="základná",J123,0)</f>
        <v>0</v>
      </c>
      <c r="BF123" s="248">
        <f>IF(N123="znížená",J123,0)</f>
        <v>0</v>
      </c>
      <c r="BG123" s="248">
        <f>IF(N123="zákl. prenesená",J123,0)</f>
        <v>0</v>
      </c>
      <c r="BH123" s="248">
        <f>IF(N123="zníž. prenesená",J123,0)</f>
        <v>0</v>
      </c>
      <c r="BI123" s="248">
        <f>IF(N123="nulová",J123,0)</f>
        <v>0</v>
      </c>
      <c r="BJ123" s="14" t="s">
        <v>92</v>
      </c>
      <c r="BK123" s="248">
        <f>ROUND(I123*H123,2)</f>
        <v>0</v>
      </c>
      <c r="BL123" s="14" t="s">
        <v>386</v>
      </c>
      <c r="BM123" s="247" t="s">
        <v>390</v>
      </c>
    </row>
    <row r="124" s="2" customFormat="1" ht="23.4566" customHeight="1">
      <c r="A124" s="35"/>
      <c r="B124" s="36"/>
      <c r="C124" s="235" t="s">
        <v>102</v>
      </c>
      <c r="D124" s="235" t="s">
        <v>382</v>
      </c>
      <c r="E124" s="236" t="s">
        <v>391</v>
      </c>
      <c r="F124" s="237" t="s">
        <v>392</v>
      </c>
      <c r="G124" s="238" t="s">
        <v>385</v>
      </c>
      <c r="H124" s="239">
        <v>1</v>
      </c>
      <c r="I124" s="240"/>
      <c r="J124" s="241">
        <f>ROUND(I124*H124,2)</f>
        <v>0</v>
      </c>
      <c r="K124" s="242"/>
      <c r="L124" s="41"/>
      <c r="M124" s="243" t="s">
        <v>1</v>
      </c>
      <c r="N124" s="244" t="s">
        <v>42</v>
      </c>
      <c r="O124" s="94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7" t="s">
        <v>386</v>
      </c>
      <c r="AT124" s="247" t="s">
        <v>382</v>
      </c>
      <c r="AU124" s="247" t="s">
        <v>92</v>
      </c>
      <c r="AY124" s="14" t="s">
        <v>379</v>
      </c>
      <c r="BE124" s="248">
        <f>IF(N124="základná",J124,0)</f>
        <v>0</v>
      </c>
      <c r="BF124" s="248">
        <f>IF(N124="znížená",J124,0)</f>
        <v>0</v>
      </c>
      <c r="BG124" s="248">
        <f>IF(N124="zákl. prenesená",J124,0)</f>
        <v>0</v>
      </c>
      <c r="BH124" s="248">
        <f>IF(N124="zníž. prenesená",J124,0)</f>
        <v>0</v>
      </c>
      <c r="BI124" s="248">
        <f>IF(N124="nulová",J124,0)</f>
        <v>0</v>
      </c>
      <c r="BJ124" s="14" t="s">
        <v>92</v>
      </c>
      <c r="BK124" s="248">
        <f>ROUND(I124*H124,2)</f>
        <v>0</v>
      </c>
      <c r="BL124" s="14" t="s">
        <v>386</v>
      </c>
      <c r="BM124" s="247" t="s">
        <v>393</v>
      </c>
    </row>
    <row r="125" s="12" customFormat="1" ht="22.8" customHeight="1">
      <c r="A125" s="12"/>
      <c r="B125" s="219"/>
      <c r="C125" s="220"/>
      <c r="D125" s="221" t="s">
        <v>75</v>
      </c>
      <c r="E125" s="233" t="s">
        <v>394</v>
      </c>
      <c r="F125" s="233" t="s">
        <v>395</v>
      </c>
      <c r="G125" s="220"/>
      <c r="H125" s="220"/>
      <c r="I125" s="223"/>
      <c r="J125" s="234">
        <f>BK125</f>
        <v>0</v>
      </c>
      <c r="K125" s="220"/>
      <c r="L125" s="225"/>
      <c r="M125" s="226"/>
      <c r="N125" s="227"/>
      <c r="O125" s="227"/>
      <c r="P125" s="228">
        <f>SUM(P126:P127)</f>
        <v>0</v>
      </c>
      <c r="Q125" s="227"/>
      <c r="R125" s="228">
        <f>SUM(R126:R127)</f>
        <v>0</v>
      </c>
      <c r="S125" s="227"/>
      <c r="T125" s="229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378</v>
      </c>
      <c r="AT125" s="231" t="s">
        <v>75</v>
      </c>
      <c r="AU125" s="231" t="s">
        <v>84</v>
      </c>
      <c r="AY125" s="230" t="s">
        <v>379</v>
      </c>
      <c r="BK125" s="232">
        <f>SUM(BK126:BK127)</f>
        <v>0</v>
      </c>
    </row>
    <row r="126" s="2" customFormat="1" ht="42.79245" customHeight="1">
      <c r="A126" s="35"/>
      <c r="B126" s="36"/>
      <c r="C126" s="235" t="s">
        <v>396</v>
      </c>
      <c r="D126" s="235" t="s">
        <v>382</v>
      </c>
      <c r="E126" s="236" t="s">
        <v>397</v>
      </c>
      <c r="F126" s="237" t="s">
        <v>398</v>
      </c>
      <c r="G126" s="238" t="s">
        <v>385</v>
      </c>
      <c r="H126" s="239">
        <v>1</v>
      </c>
      <c r="I126" s="240"/>
      <c r="J126" s="241">
        <f>ROUND(I126*H126,2)</f>
        <v>0</v>
      </c>
      <c r="K126" s="242"/>
      <c r="L126" s="41"/>
      <c r="M126" s="243" t="s">
        <v>1</v>
      </c>
      <c r="N126" s="244" t="s">
        <v>42</v>
      </c>
      <c r="O126" s="94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386</v>
      </c>
      <c r="AT126" s="247" t="s">
        <v>382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386</v>
      </c>
      <c r="BM126" s="247" t="s">
        <v>399</v>
      </c>
    </row>
    <row r="127" s="2" customFormat="1" ht="31.92453" customHeight="1">
      <c r="A127" s="35"/>
      <c r="B127" s="36"/>
      <c r="C127" s="235" t="s">
        <v>378</v>
      </c>
      <c r="D127" s="235" t="s">
        <v>382</v>
      </c>
      <c r="E127" s="236" t="s">
        <v>400</v>
      </c>
      <c r="F127" s="237" t="s">
        <v>401</v>
      </c>
      <c r="G127" s="238" t="s">
        <v>385</v>
      </c>
      <c r="H127" s="239">
        <v>1</v>
      </c>
      <c r="I127" s="240"/>
      <c r="J127" s="241">
        <f>ROUND(I127*H127,2)</f>
        <v>0</v>
      </c>
      <c r="K127" s="242"/>
      <c r="L127" s="41"/>
      <c r="M127" s="249" t="s">
        <v>1</v>
      </c>
      <c r="N127" s="250" t="s">
        <v>42</v>
      </c>
      <c r="O127" s="251"/>
      <c r="P127" s="252">
        <f>O127*H127</f>
        <v>0</v>
      </c>
      <c r="Q127" s="252">
        <v>0</v>
      </c>
      <c r="R127" s="252">
        <f>Q127*H127</f>
        <v>0</v>
      </c>
      <c r="S127" s="252">
        <v>0</v>
      </c>
      <c r="T127" s="25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386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386</v>
      </c>
      <c r="BM127" s="247" t="s">
        <v>402</v>
      </c>
    </row>
    <row r="128" s="2" customFormat="1" ht="6.96" customHeight="1">
      <c r="A128" s="35"/>
      <c r="B128" s="69"/>
      <c r="C128" s="70"/>
      <c r="D128" s="70"/>
      <c r="E128" s="70"/>
      <c r="F128" s="70"/>
      <c r="G128" s="70"/>
      <c r="H128" s="70"/>
      <c r="I128" s="70"/>
      <c r="J128" s="70"/>
      <c r="K128" s="70"/>
      <c r="L128" s="41"/>
      <c r="M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</sheetData>
  <sheetProtection sheet="1" autoFilter="0" formatColumns="0" formatRows="0" objects="1" scenarios="1" spinCount="100000" saltValue="zadubae0ARFWXqFL2cBkq0n7IGsnBwf5zFdU0WcTUklWdALw47HsSW1CeP6VH4FAl0jpPzFh6yWw506jiNOJuw==" hashValue="+7Y3oAYQUhdgzfBnEoDBSvCtI43rLD9CDgSDGyjm5lBGQgINEsXfanqn0D34qm5q9kc5hOzJ/W9Bf5df1kUFLw==" algorithmName="SHA-512" password="CC35"/>
  <autoFilter ref="C118:K127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1960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ROUND((SUM(BE133:BE180)),  2)</f>
        <v>0</v>
      </c>
      <c r="G37" s="169"/>
      <c r="H37" s="169"/>
      <c r="I37" s="170">
        <v>0.20000000000000001</v>
      </c>
      <c r="J37" s="168">
        <f>ROUND(((SUM(BE133:BE180))*I37),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ROUND((SUM(BF133:BF180)),  2)</f>
        <v>0</v>
      </c>
      <c r="G38" s="169"/>
      <c r="H38" s="169"/>
      <c r="I38" s="170">
        <v>0.20000000000000001</v>
      </c>
      <c r="J38" s="168">
        <f>ROUND(((SUM(BF133:BF180))*I38),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02611 - Priepust č.11 v km 6,200 -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J158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J174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J175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02611 - Priepust č.11 v km 6,200 - P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P134+P174</f>
        <v>0</v>
      </c>
      <c r="Q133" s="107"/>
      <c r="R133" s="216">
        <f>R134+R174</f>
        <v>53.666810719999994</v>
      </c>
      <c r="S133" s="107"/>
      <c r="T133" s="217">
        <f>T134+T174</f>
        <v>21.898802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BK134+BK174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P135+P145+P152+P154+P158+P172</f>
        <v>0</v>
      </c>
      <c r="Q134" s="227"/>
      <c r="R134" s="228">
        <f>R135+R145+R152+R154+R158+R172</f>
        <v>53.533452319999995</v>
      </c>
      <c r="S134" s="227"/>
      <c r="T134" s="229">
        <f>T135+T145+T152+T154+T158+T172</f>
        <v>21.898802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BK135+BK145+BK152+BK154+BK158+BK172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1.575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1070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0.47299999999999998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1071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35.880000000000003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10.763999999999999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9.5389999999999997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66.772999999999996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9.5389999999999997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15.260999999999999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27.916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396</v>
      </c>
      <c r="F145" s="233" t="s">
        <v>465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SUM(P146:P151)</f>
        <v>0</v>
      </c>
      <c r="Q145" s="227"/>
      <c r="R145" s="228">
        <f>SUM(R146:R151)</f>
        <v>26.413267919999999</v>
      </c>
      <c r="S145" s="227"/>
      <c r="T145" s="229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SUM(BK146:BK151)</f>
        <v>0</v>
      </c>
    </row>
    <row r="146" s="2" customFormat="1" ht="31.92453" customHeight="1">
      <c r="A146" s="35"/>
      <c r="B146" s="36"/>
      <c r="C146" s="235" t="s">
        <v>452</v>
      </c>
      <c r="D146" s="235" t="s">
        <v>382</v>
      </c>
      <c r="E146" s="236" t="s">
        <v>1113</v>
      </c>
      <c r="F146" s="237" t="s">
        <v>1114</v>
      </c>
      <c r="G146" s="238" t="s">
        <v>419</v>
      </c>
      <c r="H146" s="239">
        <v>17.579999999999998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0.23366999999999999</v>
      </c>
      <c r="R146" s="245">
        <f>Q146*H146</f>
        <v>4.1079185999999996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1115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1116</v>
      </c>
      <c r="F147" s="237" t="s">
        <v>1117</v>
      </c>
      <c r="G147" s="238" t="s">
        <v>430</v>
      </c>
      <c r="H147" s="239">
        <v>0.315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1.7034</v>
      </c>
      <c r="R147" s="245">
        <f>Q147*H147</f>
        <v>0.53657100000000002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1118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1119</v>
      </c>
      <c r="F148" s="237" t="s">
        <v>1120</v>
      </c>
      <c r="G148" s="238" t="s">
        <v>419</v>
      </c>
      <c r="H148" s="239">
        <v>14.58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0.30059999999999998</v>
      </c>
      <c r="R148" s="245">
        <f>Q148*H148</f>
        <v>4.3827479999999994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1121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800</v>
      </c>
      <c r="F149" s="237" t="s">
        <v>801</v>
      </c>
      <c r="G149" s="238" t="s">
        <v>430</v>
      </c>
      <c r="H149" s="239">
        <v>0.624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2.1922799999999998</v>
      </c>
      <c r="R149" s="245">
        <f>Q149*H149</f>
        <v>1.3679827199999999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1122</v>
      </c>
    </row>
    <row r="150" s="2" customFormat="1" ht="31.92453" customHeight="1">
      <c r="A150" s="35"/>
      <c r="B150" s="36"/>
      <c r="C150" s="235" t="s">
        <v>470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1.26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2.8516824000000001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1125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1129</v>
      </c>
      <c r="F151" s="237" t="s">
        <v>1130</v>
      </c>
      <c r="G151" s="238" t="s">
        <v>419</v>
      </c>
      <c r="H151" s="239">
        <v>17.579999999999998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0.74894000000000005</v>
      </c>
      <c r="R151" s="245">
        <f>Q151*H151</f>
        <v>13.1663652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1131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435</v>
      </c>
      <c r="F152" s="233" t="s">
        <v>1132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P153</f>
        <v>0</v>
      </c>
      <c r="Q152" s="227"/>
      <c r="R152" s="228">
        <f>R153</f>
        <v>0.0015743999999999999</v>
      </c>
      <c r="S152" s="227"/>
      <c r="T152" s="229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BK153</f>
        <v>0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1133</v>
      </c>
      <c r="F153" s="237" t="s">
        <v>1134</v>
      </c>
      <c r="G153" s="238" t="s">
        <v>419</v>
      </c>
      <c r="H153" s="239">
        <v>1.9199999999999999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0.00081999999999999998</v>
      </c>
      <c r="R153" s="245">
        <f>Q153*H153</f>
        <v>0.0015743999999999999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1135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443</v>
      </c>
      <c r="F154" s="233" t="s">
        <v>495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SUM(P155:P157)</f>
        <v>0</v>
      </c>
      <c r="Q154" s="227"/>
      <c r="R154" s="228">
        <f>SUM(R155:R157)</f>
        <v>0.031399999999999997</v>
      </c>
      <c r="S154" s="227"/>
      <c r="T154" s="229">
        <f>SUM(T155:T157)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SUM(BK155:BK157)</f>
        <v>0</v>
      </c>
    </row>
    <row r="155" s="2" customFormat="1" ht="31.92453" customHeight="1">
      <c r="A155" s="35"/>
      <c r="B155" s="36"/>
      <c r="C155" s="235" t="s">
        <v>483</v>
      </c>
      <c r="D155" s="235" t="s">
        <v>382</v>
      </c>
      <c r="E155" s="236" t="s">
        <v>1142</v>
      </c>
      <c r="F155" s="237" t="s">
        <v>1143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0.0083999999999999995</v>
      </c>
      <c r="R155" s="245">
        <f>Q155*H155</f>
        <v>0.0083999999999999995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1144</v>
      </c>
    </row>
    <row r="156" s="2" customFormat="1" ht="16.30189" customHeight="1">
      <c r="A156" s="35"/>
      <c r="B156" s="36"/>
      <c r="C156" s="254" t="s">
        <v>487</v>
      </c>
      <c r="D156" s="254" t="s">
        <v>457</v>
      </c>
      <c r="E156" s="255" t="s">
        <v>1145</v>
      </c>
      <c r="F156" s="256" t="s">
        <v>1146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0.012999999999999999</v>
      </c>
      <c r="R156" s="245">
        <f>Q156*H156</f>
        <v>0.012999999999999999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1147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1148</v>
      </c>
      <c r="F157" s="237" t="s">
        <v>1149</v>
      </c>
      <c r="G157" s="238" t="s">
        <v>502</v>
      </c>
      <c r="H157" s="239">
        <v>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0.002</v>
      </c>
      <c r="R157" s="245">
        <f>Q157*H157</f>
        <v>0.01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1150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447</v>
      </c>
      <c r="F158" s="233" t="s">
        <v>560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SUM(P159:P171)</f>
        <v>0</v>
      </c>
      <c r="Q158" s="227"/>
      <c r="R158" s="228">
        <f>SUM(R159:R171)</f>
        <v>27.087209999999999</v>
      </c>
      <c r="S158" s="227"/>
      <c r="T158" s="229">
        <f>SUM(T159:T171)</f>
        <v>21.898802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SUM(BK159:BK171)</f>
        <v>0</v>
      </c>
    </row>
    <row r="159" s="2" customFormat="1" ht="16.30189" customHeight="1">
      <c r="A159" s="35"/>
      <c r="B159" s="36"/>
      <c r="C159" s="235" t="s">
        <v>7</v>
      </c>
      <c r="D159" s="235" t="s">
        <v>382</v>
      </c>
      <c r="E159" s="236" t="s">
        <v>1151</v>
      </c>
      <c r="F159" s="237" t="s">
        <v>1152</v>
      </c>
      <c r="G159" s="238" t="s">
        <v>502</v>
      </c>
      <c r="H159" s="239">
        <v>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0.077670000000000003</v>
      </c>
      <c r="R159" s="245">
        <f>Q159*H159</f>
        <v>0.077670000000000003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1153</v>
      </c>
    </row>
    <row r="160" s="2" customFormat="1" ht="23.4566" customHeight="1">
      <c r="A160" s="35"/>
      <c r="B160" s="36"/>
      <c r="C160" s="235" t="s">
        <v>499</v>
      </c>
      <c r="D160" s="235" t="s">
        <v>382</v>
      </c>
      <c r="E160" s="236" t="s">
        <v>1226</v>
      </c>
      <c r="F160" s="237" t="s">
        <v>1227</v>
      </c>
      <c r="G160" s="238" t="s">
        <v>502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14.55747</v>
      </c>
      <c r="R160" s="245">
        <f>Q160*H160</f>
        <v>14.55747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1228</v>
      </c>
    </row>
    <row r="161" s="2" customFormat="1" ht="23.4566" customHeight="1">
      <c r="A161" s="35"/>
      <c r="B161" s="36"/>
      <c r="C161" s="235" t="s">
        <v>504</v>
      </c>
      <c r="D161" s="235" t="s">
        <v>382</v>
      </c>
      <c r="E161" s="236" t="s">
        <v>1154</v>
      </c>
      <c r="F161" s="237" t="s">
        <v>1155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9.6984899999999996</v>
      </c>
      <c r="R161" s="245">
        <f>Q161*H161</f>
        <v>9.6984899999999996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1156</v>
      </c>
    </row>
    <row r="162" s="2" customFormat="1" ht="21.0566" customHeight="1">
      <c r="A162" s="35"/>
      <c r="B162" s="36"/>
      <c r="C162" s="235" t="s">
        <v>508</v>
      </c>
      <c r="D162" s="235" t="s">
        <v>382</v>
      </c>
      <c r="E162" s="236" t="s">
        <v>1157</v>
      </c>
      <c r="F162" s="237" t="s">
        <v>1158</v>
      </c>
      <c r="G162" s="238" t="s">
        <v>426</v>
      </c>
      <c r="H162" s="239">
        <v>2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0.90208999999999995</v>
      </c>
      <c r="R162" s="245">
        <f>Q162*H162</f>
        <v>1.8041799999999999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1159</v>
      </c>
    </row>
    <row r="163" s="2" customFormat="1" ht="23.4566" customHeight="1">
      <c r="A163" s="35"/>
      <c r="B163" s="36"/>
      <c r="C163" s="254" t="s">
        <v>512</v>
      </c>
      <c r="D163" s="254" t="s">
        <v>457</v>
      </c>
      <c r="E163" s="255" t="s">
        <v>1160</v>
      </c>
      <c r="F163" s="256" t="s">
        <v>1161</v>
      </c>
      <c r="G163" s="257" t="s">
        <v>502</v>
      </c>
      <c r="H163" s="258">
        <v>2.02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0.46999999999999997</v>
      </c>
      <c r="R163" s="245">
        <f>Q163*H163</f>
        <v>0.94939999999999991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1162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1166</v>
      </c>
      <c r="F164" s="237" t="s">
        <v>1167</v>
      </c>
      <c r="G164" s="238" t="s">
        <v>426</v>
      </c>
      <c r="H164" s="239">
        <v>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0.097299999999999998</v>
      </c>
      <c r="T164" s="246">
        <f>S164*H164</f>
        <v>0.48649999999999999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1168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1169</v>
      </c>
      <c r="F165" s="237" t="s">
        <v>1170</v>
      </c>
      <c r="G165" s="238" t="s">
        <v>426</v>
      </c>
      <c r="H165" s="239">
        <v>8.1999999999999993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0.057110000000000001</v>
      </c>
      <c r="T165" s="246">
        <f>S165*H165</f>
        <v>0.46830199999999994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1171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1865</v>
      </c>
      <c r="F166" s="237" t="s">
        <v>1866</v>
      </c>
      <c r="G166" s="238" t="s">
        <v>430</v>
      </c>
      <c r="H166" s="239">
        <v>9.5199999999999996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2.2000000000000002</v>
      </c>
      <c r="T166" s="246">
        <f>S166*H166</f>
        <v>20.943999999999999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1177</v>
      </c>
    </row>
    <row r="167" s="2" customFormat="1" ht="23.4566" customHeight="1">
      <c r="A167" s="35"/>
      <c r="B167" s="36"/>
      <c r="C167" s="235" t="s">
        <v>528</v>
      </c>
      <c r="D167" s="235" t="s">
        <v>382</v>
      </c>
      <c r="E167" s="236" t="s">
        <v>1178</v>
      </c>
      <c r="F167" s="237" t="s">
        <v>1179</v>
      </c>
      <c r="G167" s="238" t="s">
        <v>450</v>
      </c>
      <c r="H167" s="239">
        <v>20.943999999999999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1180</v>
      </c>
    </row>
    <row r="168" s="2" customFormat="1" ht="31.92453" customHeight="1">
      <c r="A168" s="35"/>
      <c r="B168" s="36"/>
      <c r="C168" s="235" t="s">
        <v>532</v>
      </c>
      <c r="D168" s="235" t="s">
        <v>382</v>
      </c>
      <c r="E168" s="236" t="s">
        <v>1181</v>
      </c>
      <c r="F168" s="237" t="s">
        <v>1182</v>
      </c>
      <c r="G168" s="238" t="s">
        <v>450</v>
      </c>
      <c r="H168" s="239">
        <v>397.93599999999998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1183</v>
      </c>
    </row>
    <row r="169" s="2" customFormat="1" ht="23.4566" customHeight="1">
      <c r="A169" s="35"/>
      <c r="B169" s="36"/>
      <c r="C169" s="235" t="s">
        <v>536</v>
      </c>
      <c r="D169" s="235" t="s">
        <v>382</v>
      </c>
      <c r="E169" s="236" t="s">
        <v>710</v>
      </c>
      <c r="F169" s="237" t="s">
        <v>711</v>
      </c>
      <c r="G169" s="238" t="s">
        <v>450</v>
      </c>
      <c r="H169" s="239">
        <v>0.95199999999999996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1184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714</v>
      </c>
      <c r="F170" s="237" t="s">
        <v>715</v>
      </c>
      <c r="G170" s="238" t="s">
        <v>450</v>
      </c>
      <c r="H170" s="239">
        <v>8.5679999999999996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1185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718</v>
      </c>
      <c r="F171" s="237" t="s">
        <v>719</v>
      </c>
      <c r="G171" s="238" t="s">
        <v>450</v>
      </c>
      <c r="H171" s="239">
        <v>20.943999999999999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1186</v>
      </c>
    </row>
    <row r="172" s="12" customFormat="1" ht="22.8" customHeight="1">
      <c r="A172" s="12"/>
      <c r="B172" s="219"/>
      <c r="C172" s="220"/>
      <c r="D172" s="221" t="s">
        <v>75</v>
      </c>
      <c r="E172" s="233" t="s">
        <v>721</v>
      </c>
      <c r="F172" s="233" t="s">
        <v>722</v>
      </c>
      <c r="G172" s="220"/>
      <c r="H172" s="220"/>
      <c r="I172" s="223"/>
      <c r="J172" s="234">
        <f>BK172</f>
        <v>0</v>
      </c>
      <c r="K172" s="220"/>
      <c r="L172" s="225"/>
      <c r="M172" s="226"/>
      <c r="N172" s="227"/>
      <c r="O172" s="227"/>
      <c r="P172" s="228">
        <f>P173</f>
        <v>0</v>
      </c>
      <c r="Q172" s="227"/>
      <c r="R172" s="228">
        <f>R173</f>
        <v>0</v>
      </c>
      <c r="S172" s="227"/>
      <c r="T172" s="229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84</v>
      </c>
      <c r="AT172" s="231" t="s">
        <v>75</v>
      </c>
      <c r="AU172" s="231" t="s">
        <v>84</v>
      </c>
      <c r="AY172" s="230" t="s">
        <v>379</v>
      </c>
      <c r="BK172" s="232">
        <f>BK173</f>
        <v>0</v>
      </c>
    </row>
    <row r="173" s="2" customFormat="1" ht="23.4566" customHeight="1">
      <c r="A173" s="35"/>
      <c r="B173" s="36"/>
      <c r="C173" s="235" t="s">
        <v>548</v>
      </c>
      <c r="D173" s="235" t="s">
        <v>382</v>
      </c>
      <c r="E173" s="236" t="s">
        <v>724</v>
      </c>
      <c r="F173" s="237" t="s">
        <v>725</v>
      </c>
      <c r="G173" s="238" t="s">
        <v>450</v>
      </c>
      <c r="H173" s="239">
        <v>53.533000000000001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1187</v>
      </c>
    </row>
    <row r="174" s="12" customFormat="1" ht="25.92" customHeight="1">
      <c r="A174" s="12"/>
      <c r="B174" s="219"/>
      <c r="C174" s="220"/>
      <c r="D174" s="221" t="s">
        <v>75</v>
      </c>
      <c r="E174" s="222" t="s">
        <v>1040</v>
      </c>
      <c r="F174" s="222" t="s">
        <v>1041</v>
      </c>
      <c r="G174" s="220"/>
      <c r="H174" s="220"/>
      <c r="I174" s="223"/>
      <c r="J174" s="224">
        <f>BK174</f>
        <v>0</v>
      </c>
      <c r="K174" s="220"/>
      <c r="L174" s="225"/>
      <c r="M174" s="226"/>
      <c r="N174" s="227"/>
      <c r="O174" s="227"/>
      <c r="P174" s="228">
        <f>P175</f>
        <v>0</v>
      </c>
      <c r="Q174" s="227"/>
      <c r="R174" s="228">
        <f>R175</f>
        <v>0.13335839999999999</v>
      </c>
      <c r="S174" s="227"/>
      <c r="T174" s="229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92</v>
      </c>
      <c r="AT174" s="231" t="s">
        <v>75</v>
      </c>
      <c r="AU174" s="231" t="s">
        <v>76</v>
      </c>
      <c r="AY174" s="230" t="s">
        <v>379</v>
      </c>
      <c r="BK174" s="232">
        <f>BK175</f>
        <v>0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1042</v>
      </c>
      <c r="F175" s="233" t="s">
        <v>1043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SUM(P176:P180)</f>
        <v>0</v>
      </c>
      <c r="Q175" s="227"/>
      <c r="R175" s="228">
        <f>SUM(R176:R180)</f>
        <v>0.13335839999999999</v>
      </c>
      <c r="S175" s="227"/>
      <c r="T175" s="229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84</v>
      </c>
      <c r="AY175" s="230" t="s">
        <v>379</v>
      </c>
      <c r="BK175" s="232">
        <f>SUM(BK176:BK180)</f>
        <v>0</v>
      </c>
    </row>
    <row r="176" s="2" customFormat="1" ht="23.4566" customHeight="1">
      <c r="A176" s="35"/>
      <c r="B176" s="36"/>
      <c r="C176" s="235" t="s">
        <v>552</v>
      </c>
      <c r="D176" s="235" t="s">
        <v>382</v>
      </c>
      <c r="E176" s="236" t="s">
        <v>1188</v>
      </c>
      <c r="F176" s="237" t="s">
        <v>1189</v>
      </c>
      <c r="G176" s="238" t="s">
        <v>419</v>
      </c>
      <c r="H176" s="239">
        <v>29.039999999999999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479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479</v>
      </c>
      <c r="BM176" s="247" t="s">
        <v>1190</v>
      </c>
    </row>
    <row r="177" s="2" customFormat="1" ht="16.30189" customHeight="1">
      <c r="A177" s="35"/>
      <c r="B177" s="36"/>
      <c r="C177" s="254" t="s">
        <v>556</v>
      </c>
      <c r="D177" s="254" t="s">
        <v>457</v>
      </c>
      <c r="E177" s="255" t="s">
        <v>1191</v>
      </c>
      <c r="F177" s="256" t="s">
        <v>1192</v>
      </c>
      <c r="G177" s="257" t="s">
        <v>450</v>
      </c>
      <c r="H177" s="258">
        <v>0.01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1</v>
      </c>
      <c r="R177" s="245">
        <f>Q177*H177</f>
        <v>0.01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544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1193</v>
      </c>
    </row>
    <row r="178" s="2" customFormat="1" ht="23.4566" customHeight="1">
      <c r="A178" s="35"/>
      <c r="B178" s="36"/>
      <c r="C178" s="235" t="s">
        <v>561</v>
      </c>
      <c r="D178" s="235" t="s">
        <v>382</v>
      </c>
      <c r="E178" s="236" t="s">
        <v>1194</v>
      </c>
      <c r="F178" s="237" t="s">
        <v>1195</v>
      </c>
      <c r="G178" s="238" t="s">
        <v>419</v>
      </c>
      <c r="H178" s="239">
        <v>58.079999999999998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0.00023000000000000001</v>
      </c>
      <c r="R178" s="245">
        <f>Q178*H178</f>
        <v>0.013358399999999999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479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1196</v>
      </c>
    </row>
    <row r="179" s="2" customFormat="1" ht="16.30189" customHeight="1">
      <c r="A179" s="35"/>
      <c r="B179" s="36"/>
      <c r="C179" s="254" t="s">
        <v>565</v>
      </c>
      <c r="D179" s="254" t="s">
        <v>457</v>
      </c>
      <c r="E179" s="255" t="s">
        <v>1197</v>
      </c>
      <c r="F179" s="256" t="s">
        <v>1198</v>
      </c>
      <c r="G179" s="257" t="s">
        <v>450</v>
      </c>
      <c r="H179" s="258">
        <v>0.11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1</v>
      </c>
      <c r="R179" s="245">
        <f>Q179*H179</f>
        <v>0.11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544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1199</v>
      </c>
    </row>
    <row r="180" s="2" customFormat="1" ht="23.4566" customHeight="1">
      <c r="A180" s="35"/>
      <c r="B180" s="36"/>
      <c r="C180" s="235" t="s">
        <v>569</v>
      </c>
      <c r="D180" s="235" t="s">
        <v>382</v>
      </c>
      <c r="E180" s="236" t="s">
        <v>1200</v>
      </c>
      <c r="F180" s="237" t="s">
        <v>1201</v>
      </c>
      <c r="G180" s="238" t="s">
        <v>450</v>
      </c>
      <c r="H180" s="239">
        <v>0.13300000000000001</v>
      </c>
      <c r="I180" s="240"/>
      <c r="J180" s="241">
        <f>ROUND(I180*H180,2)</f>
        <v>0</v>
      </c>
      <c r="K180" s="242"/>
      <c r="L180" s="41"/>
      <c r="M180" s="249" t="s">
        <v>1</v>
      </c>
      <c r="N180" s="250" t="s">
        <v>42</v>
      </c>
      <c r="O180" s="251"/>
      <c r="P180" s="252">
        <f>O180*H180</f>
        <v>0</v>
      </c>
      <c r="Q180" s="252">
        <v>0</v>
      </c>
      <c r="R180" s="252">
        <f>Q180*H180</f>
        <v>0</v>
      </c>
      <c r="S180" s="252">
        <v>0</v>
      </c>
      <c r="T180" s="25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479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1202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BVBRFEzyH0FUIzOtbbAgjsahm6bdb5zKNrKITSQRbsaZCe2Eb2+bnNKCtzVBW1skR+BfWkgfN/hLgEI4UBDIwA==" hashValue="fkdSFspOaETvDMtoOq9RJbrkrhkrOv8JIn8boUXyvbIlGbRp+mV8qZCFM76ou6dAvE1c70mjZqQ5HZsmGBswNw==" algorithmName="SHA-512" password="CC35"/>
  <autoFilter ref="C132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1961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ROUND((SUM(BE131:BE185)),  2)</f>
        <v>0</v>
      </c>
      <c r="G37" s="169"/>
      <c r="H37" s="169"/>
      <c r="I37" s="170">
        <v>0.20000000000000001</v>
      </c>
      <c r="J37" s="168">
        <f>ROUND(((SUM(BE131:BE185))*I37),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ROUND((SUM(BF131:BF185)),  2)</f>
        <v>0</v>
      </c>
      <c r="G38" s="169"/>
      <c r="H38" s="169"/>
      <c r="I38" s="170">
        <v>0.20000000000000001</v>
      </c>
      <c r="J38" s="168">
        <f>ROUND(((SUM(BF131:BF185))*I38),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02612 - Priepust č.12 v km 6,5113 - P18875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J184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1604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1835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02612 - Priepust č.12 v km 6,5113 - P18875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129.32681066000001</v>
      </c>
      <c r="S131" s="107"/>
      <c r="T131" s="217">
        <f>T132</f>
        <v>17.1958105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P133+P142+P155+P162+P166+P184</f>
        <v>0</v>
      </c>
      <c r="Q132" s="227"/>
      <c r="R132" s="228">
        <f>R133+R142+R155+R162+R166+R184</f>
        <v>129.32681066000001</v>
      </c>
      <c r="S132" s="227"/>
      <c r="T132" s="229">
        <f>T133+T142+T155+T162+T166+T184</f>
        <v>17.1958105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BK133+BK142+BK155+BK162+BK166+BK184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3.0379999999999998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1962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0.91100000000000003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1963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40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12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43.037999999999997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301.26600000000002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43.037999999999997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67.680999999999997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SUM(P143:P154)</f>
        <v>0</v>
      </c>
      <c r="Q142" s="227"/>
      <c r="R142" s="228">
        <f>SUM(R143:R154)</f>
        <v>27.996885839999997</v>
      </c>
      <c r="S142" s="227"/>
      <c r="T142" s="229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SUM(BK143:BK154)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4.1340000000000003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9.8618637000000007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13.132999999999999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0.50365055000000003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13.132999999999999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0.00013133000000000001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0.68600000000000005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0.71140944000000006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97.5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23.4566" customHeight="1">
      <c r="A148" s="35"/>
      <c r="B148" s="36"/>
      <c r="C148" s="235" t="s">
        <v>470</v>
      </c>
      <c r="D148" s="235" t="s">
        <v>382</v>
      </c>
      <c r="E148" s="236" t="s">
        <v>1964</v>
      </c>
      <c r="F148" s="237" t="s">
        <v>1965</v>
      </c>
      <c r="G148" s="238" t="s">
        <v>430</v>
      </c>
      <c r="H148" s="239">
        <v>6.9820000000000002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16.216113920000002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1949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1107</v>
      </c>
      <c r="F149" s="237" t="s">
        <v>1108</v>
      </c>
      <c r="G149" s="238" t="s">
        <v>419</v>
      </c>
      <c r="H149" s="239">
        <v>34.909999999999997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0.00346</v>
      </c>
      <c r="R149" s="245">
        <f>Q149*H149</f>
        <v>0.12078859999999998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1950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1110</v>
      </c>
      <c r="F150" s="237" t="s">
        <v>1111</v>
      </c>
      <c r="G150" s="238" t="s">
        <v>419</v>
      </c>
      <c r="H150" s="239">
        <v>34.909999999999997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5.0000000000000002E-05</v>
      </c>
      <c r="R150" s="245">
        <f>Q150*H150</f>
        <v>0.0017454999999999999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1951</v>
      </c>
    </row>
    <row r="151" s="2" customFormat="1" ht="31.92453" customHeight="1">
      <c r="A151" s="35"/>
      <c r="B151" s="36"/>
      <c r="C151" s="235" t="s">
        <v>483</v>
      </c>
      <c r="D151" s="235" t="s">
        <v>382</v>
      </c>
      <c r="E151" s="236" t="s">
        <v>1966</v>
      </c>
      <c r="F151" s="237" t="s">
        <v>1967</v>
      </c>
      <c r="G151" s="238" t="s">
        <v>450</v>
      </c>
      <c r="H151" s="239">
        <v>0.184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1.0504500000000001</v>
      </c>
      <c r="R151" s="245">
        <f>Q151*H151</f>
        <v>0.19328280000000001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1968</v>
      </c>
    </row>
    <row r="152" s="2" customFormat="1" ht="23.4566" customHeight="1">
      <c r="A152" s="35"/>
      <c r="B152" s="36"/>
      <c r="C152" s="235" t="s">
        <v>487</v>
      </c>
      <c r="D152" s="235" t="s">
        <v>382</v>
      </c>
      <c r="E152" s="236" t="s">
        <v>1204</v>
      </c>
      <c r="F152" s="237" t="s">
        <v>1205</v>
      </c>
      <c r="G152" s="238" t="s">
        <v>426</v>
      </c>
      <c r="H152" s="239">
        <v>20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0.00282</v>
      </c>
      <c r="R152" s="245">
        <f>Q152*H152</f>
        <v>0.056399999999999999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1206</v>
      </c>
    </row>
    <row r="153" s="2" customFormat="1" ht="23.4566" customHeight="1">
      <c r="A153" s="35"/>
      <c r="B153" s="36"/>
      <c r="C153" s="254" t="s">
        <v>491</v>
      </c>
      <c r="D153" s="254" t="s">
        <v>457</v>
      </c>
      <c r="E153" s="255" t="s">
        <v>1703</v>
      </c>
      <c r="F153" s="256" t="s">
        <v>1704</v>
      </c>
      <c r="G153" s="257" t="s">
        <v>426</v>
      </c>
      <c r="H153" s="258">
        <v>19.5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0.017000000000000001</v>
      </c>
      <c r="R153" s="245">
        <f>Q153*H153</f>
        <v>0.33150000000000002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1969</v>
      </c>
    </row>
    <row r="154" s="2" customFormat="1" ht="16.30189" customHeight="1">
      <c r="A154" s="35"/>
      <c r="B154" s="36"/>
      <c r="C154" s="254" t="s">
        <v>7</v>
      </c>
      <c r="D154" s="254" t="s">
        <v>457</v>
      </c>
      <c r="E154" s="255" t="s">
        <v>1210</v>
      </c>
      <c r="F154" s="256" t="s">
        <v>1211</v>
      </c>
      <c r="G154" s="257" t="s">
        <v>1102</v>
      </c>
      <c r="H154" s="258">
        <v>37.68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1212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396</v>
      </c>
      <c r="F155" s="233" t="s">
        <v>465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SUM(P156:P161)</f>
        <v>0</v>
      </c>
      <c r="Q155" s="227"/>
      <c r="R155" s="228">
        <f>SUM(R156:R161)</f>
        <v>100.8621522</v>
      </c>
      <c r="S155" s="227"/>
      <c r="T155" s="229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SUM(BK156:BK161)</f>
        <v>0</v>
      </c>
    </row>
    <row r="156" s="2" customFormat="1" ht="31.92453" customHeight="1">
      <c r="A156" s="35"/>
      <c r="B156" s="36"/>
      <c r="C156" s="235" t="s">
        <v>499</v>
      </c>
      <c r="D156" s="235" t="s">
        <v>382</v>
      </c>
      <c r="E156" s="236" t="s">
        <v>1113</v>
      </c>
      <c r="F156" s="237" t="s">
        <v>1114</v>
      </c>
      <c r="G156" s="238" t="s">
        <v>419</v>
      </c>
      <c r="H156" s="239">
        <v>73.5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0.23366999999999999</v>
      </c>
      <c r="R156" s="245">
        <f>Q156*H156</f>
        <v>17.174744999999998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1115</v>
      </c>
    </row>
    <row r="157" s="2" customFormat="1" ht="23.4566" customHeight="1">
      <c r="A157" s="35"/>
      <c r="B157" s="36"/>
      <c r="C157" s="235" t="s">
        <v>504</v>
      </c>
      <c r="D157" s="235" t="s">
        <v>382</v>
      </c>
      <c r="E157" s="236" t="s">
        <v>1116</v>
      </c>
      <c r="F157" s="237" t="s">
        <v>1117</v>
      </c>
      <c r="G157" s="238" t="s">
        <v>430</v>
      </c>
      <c r="H157" s="239">
        <v>0.60799999999999998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1.7034</v>
      </c>
      <c r="R157" s="245">
        <f>Q157*H157</f>
        <v>1.0356672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1970</v>
      </c>
    </row>
    <row r="158" s="2" customFormat="1" ht="23.4566" customHeight="1">
      <c r="A158" s="35"/>
      <c r="B158" s="36"/>
      <c r="C158" s="235" t="s">
        <v>508</v>
      </c>
      <c r="D158" s="235" t="s">
        <v>382</v>
      </c>
      <c r="E158" s="236" t="s">
        <v>1119</v>
      </c>
      <c r="F158" s="237" t="s">
        <v>1120</v>
      </c>
      <c r="G158" s="238" t="s">
        <v>419</v>
      </c>
      <c r="H158" s="239">
        <v>73.5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0.30059999999999998</v>
      </c>
      <c r="R158" s="245">
        <f>Q158*H158</f>
        <v>22.094099999999997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1121</v>
      </c>
    </row>
    <row r="159" s="2" customFormat="1" ht="31.92453" customHeight="1">
      <c r="A159" s="35"/>
      <c r="B159" s="36"/>
      <c r="C159" s="235" t="s">
        <v>512</v>
      </c>
      <c r="D159" s="235" t="s">
        <v>382</v>
      </c>
      <c r="E159" s="236" t="s">
        <v>1123</v>
      </c>
      <c r="F159" s="237" t="s">
        <v>1124</v>
      </c>
      <c r="G159" s="238" t="s">
        <v>430</v>
      </c>
      <c r="H159" s="239">
        <v>2.4300000000000002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2.2632400000000001</v>
      </c>
      <c r="R159" s="245">
        <f>Q159*H159</f>
        <v>5.499673200000001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1971</v>
      </c>
    </row>
    <row r="160" s="2" customFormat="1" ht="23.4566" customHeight="1">
      <c r="A160" s="35"/>
      <c r="B160" s="36"/>
      <c r="C160" s="235" t="s">
        <v>516</v>
      </c>
      <c r="D160" s="235" t="s">
        <v>382</v>
      </c>
      <c r="E160" s="236" t="s">
        <v>1126</v>
      </c>
      <c r="F160" s="237" t="s">
        <v>1127</v>
      </c>
      <c r="G160" s="238" t="s">
        <v>419</v>
      </c>
      <c r="H160" s="239">
        <v>0.47999999999999998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0.02266</v>
      </c>
      <c r="R160" s="245">
        <f>Q160*H160</f>
        <v>0.010876799999999999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1128</v>
      </c>
    </row>
    <row r="161" s="2" customFormat="1" ht="31.92453" customHeight="1">
      <c r="A161" s="35"/>
      <c r="B161" s="36"/>
      <c r="C161" s="235" t="s">
        <v>520</v>
      </c>
      <c r="D161" s="235" t="s">
        <v>382</v>
      </c>
      <c r="E161" s="236" t="s">
        <v>1129</v>
      </c>
      <c r="F161" s="237" t="s">
        <v>1130</v>
      </c>
      <c r="G161" s="238" t="s">
        <v>419</v>
      </c>
      <c r="H161" s="239">
        <v>73.5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0.74894000000000005</v>
      </c>
      <c r="R161" s="245">
        <f>Q161*H161</f>
        <v>55.047090000000004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1131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435</v>
      </c>
      <c r="F162" s="233" t="s">
        <v>1132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SUM(P163:P165)</f>
        <v>0</v>
      </c>
      <c r="Q162" s="227"/>
      <c r="R162" s="228">
        <f>SUM(R163:R165)</f>
        <v>0.29173712000000002</v>
      </c>
      <c r="S162" s="227"/>
      <c r="T162" s="229">
        <f>SUM(T163:T165)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SUM(BK163:BK165)</f>
        <v>0</v>
      </c>
    </row>
    <row r="163" s="2" customFormat="1" ht="42.79245" customHeight="1">
      <c r="A163" s="35"/>
      <c r="B163" s="36"/>
      <c r="C163" s="235" t="s">
        <v>524</v>
      </c>
      <c r="D163" s="235" t="s">
        <v>382</v>
      </c>
      <c r="E163" s="236" t="s">
        <v>1849</v>
      </c>
      <c r="F163" s="237" t="s">
        <v>1850</v>
      </c>
      <c r="G163" s="238" t="s">
        <v>419</v>
      </c>
      <c r="H163" s="239">
        <v>13.766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0.018460000000000001</v>
      </c>
      <c r="R163" s="245">
        <f>Q163*H163</f>
        <v>0.25412035999999999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1972</v>
      </c>
    </row>
    <row r="164" s="2" customFormat="1" ht="23.4566" customHeight="1">
      <c r="A164" s="35"/>
      <c r="B164" s="36"/>
      <c r="C164" s="235" t="s">
        <v>528</v>
      </c>
      <c r="D164" s="235" t="s">
        <v>382</v>
      </c>
      <c r="E164" s="236" t="s">
        <v>1133</v>
      </c>
      <c r="F164" s="237" t="s">
        <v>1134</v>
      </c>
      <c r="G164" s="238" t="s">
        <v>419</v>
      </c>
      <c r="H164" s="239">
        <v>15.6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0.00081999999999999998</v>
      </c>
      <c r="R164" s="245">
        <f>Q164*H164</f>
        <v>0.012792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1135</v>
      </c>
    </row>
    <row r="165" s="2" customFormat="1" ht="16.30189" customHeight="1">
      <c r="A165" s="35"/>
      <c r="B165" s="36"/>
      <c r="C165" s="235" t="s">
        <v>532</v>
      </c>
      <c r="D165" s="235" t="s">
        <v>382</v>
      </c>
      <c r="E165" s="236" t="s">
        <v>1136</v>
      </c>
      <c r="F165" s="237" t="s">
        <v>1137</v>
      </c>
      <c r="G165" s="238" t="s">
        <v>419</v>
      </c>
      <c r="H165" s="239">
        <v>48.676000000000002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0.00051000000000000004</v>
      </c>
      <c r="R165" s="245">
        <f>Q165*H165</f>
        <v>0.024824760000000001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1852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447</v>
      </c>
      <c r="F166" s="233" t="s">
        <v>560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SUM(P167:P183)</f>
        <v>0</v>
      </c>
      <c r="Q166" s="227"/>
      <c r="R166" s="228">
        <f>SUM(R167:R183)</f>
        <v>0.17603550000000001</v>
      </c>
      <c r="S166" s="227"/>
      <c r="T166" s="229">
        <f>SUM(T167:T183)</f>
        <v>17.1958105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SUM(BK167:BK183)</f>
        <v>0</v>
      </c>
    </row>
    <row r="167" s="2" customFormat="1" ht="23.4566" customHeight="1">
      <c r="A167" s="35"/>
      <c r="B167" s="36"/>
      <c r="C167" s="235" t="s">
        <v>536</v>
      </c>
      <c r="D167" s="235" t="s">
        <v>382</v>
      </c>
      <c r="E167" s="236" t="s">
        <v>866</v>
      </c>
      <c r="F167" s="237" t="s">
        <v>867</v>
      </c>
      <c r="G167" s="238" t="s">
        <v>502</v>
      </c>
      <c r="H167" s="239">
        <v>4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0.00025000000000000001</v>
      </c>
      <c r="R167" s="245">
        <f>Q167*H167</f>
        <v>0.001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1213</v>
      </c>
    </row>
    <row r="168" s="2" customFormat="1" ht="31.92453" customHeight="1">
      <c r="A168" s="35"/>
      <c r="B168" s="36"/>
      <c r="C168" s="254" t="s">
        <v>540</v>
      </c>
      <c r="D168" s="254" t="s">
        <v>457</v>
      </c>
      <c r="E168" s="255" t="s">
        <v>870</v>
      </c>
      <c r="F168" s="256" t="s">
        <v>871</v>
      </c>
      <c r="G168" s="257" t="s">
        <v>502</v>
      </c>
      <c r="H168" s="258">
        <v>4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0.00084999999999999995</v>
      </c>
      <c r="R168" s="245">
        <f>Q168*H168</f>
        <v>0.0033999999999999998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443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1214</v>
      </c>
    </row>
    <row r="169" s="2" customFormat="1" ht="16.30189" customHeight="1">
      <c r="A169" s="35"/>
      <c r="B169" s="36"/>
      <c r="C169" s="235" t="s">
        <v>544</v>
      </c>
      <c r="D169" s="235" t="s">
        <v>382</v>
      </c>
      <c r="E169" s="236" t="s">
        <v>1151</v>
      </c>
      <c r="F169" s="237" t="s">
        <v>1152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0.077670000000000003</v>
      </c>
      <c r="R169" s="245">
        <f>Q169*H169</f>
        <v>0.077670000000000003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1153</v>
      </c>
    </row>
    <row r="170" s="2" customFormat="1" ht="16.30189" customHeight="1">
      <c r="A170" s="35"/>
      <c r="B170" s="36"/>
      <c r="C170" s="235" t="s">
        <v>548</v>
      </c>
      <c r="D170" s="235" t="s">
        <v>382</v>
      </c>
      <c r="E170" s="236" t="s">
        <v>1215</v>
      </c>
      <c r="F170" s="237" t="s">
        <v>1216</v>
      </c>
      <c r="G170" s="238" t="s">
        <v>502</v>
      </c>
      <c r="H170" s="239">
        <v>2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1217</v>
      </c>
    </row>
    <row r="171" s="2" customFormat="1" ht="23.4566" customHeight="1">
      <c r="A171" s="35"/>
      <c r="B171" s="36"/>
      <c r="C171" s="254" t="s">
        <v>552</v>
      </c>
      <c r="D171" s="254" t="s">
        <v>457</v>
      </c>
      <c r="E171" s="255" t="s">
        <v>1218</v>
      </c>
      <c r="F171" s="256" t="s">
        <v>1219</v>
      </c>
      <c r="G171" s="257" t="s">
        <v>502</v>
      </c>
      <c r="H171" s="258">
        <v>2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0.00029999999999999997</v>
      </c>
      <c r="R171" s="245">
        <f>Q171*H171</f>
        <v>0.00059999999999999995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1220</v>
      </c>
    </row>
    <row r="172" s="2" customFormat="1" ht="23.4566" customHeight="1">
      <c r="A172" s="35"/>
      <c r="B172" s="36"/>
      <c r="C172" s="235" t="s">
        <v>556</v>
      </c>
      <c r="D172" s="235" t="s">
        <v>382</v>
      </c>
      <c r="E172" s="236" t="s">
        <v>1780</v>
      </c>
      <c r="F172" s="237" t="s">
        <v>1781</v>
      </c>
      <c r="G172" s="238" t="s">
        <v>419</v>
      </c>
      <c r="H172" s="239">
        <v>48.676000000000002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1956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1861</v>
      </c>
      <c r="F173" s="237" t="s">
        <v>1862</v>
      </c>
      <c r="G173" s="238" t="s">
        <v>426</v>
      </c>
      <c r="H173" s="239">
        <v>27.399999999999999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0.11422</v>
      </c>
      <c r="T173" s="246">
        <f>S173*H173</f>
        <v>3.1296279999999999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1171</v>
      </c>
    </row>
    <row r="174" s="2" customFormat="1" ht="36.72453" customHeight="1">
      <c r="A174" s="35"/>
      <c r="B174" s="36"/>
      <c r="C174" s="235" t="s">
        <v>565</v>
      </c>
      <c r="D174" s="235" t="s">
        <v>382</v>
      </c>
      <c r="E174" s="236" t="s">
        <v>1221</v>
      </c>
      <c r="F174" s="237" t="s">
        <v>1222</v>
      </c>
      <c r="G174" s="238" t="s">
        <v>502</v>
      </c>
      <c r="H174" s="239">
        <v>48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0.00016000000000000001</v>
      </c>
      <c r="R174" s="245">
        <f>Q174*H174</f>
        <v>0.0076800000000000011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1223</v>
      </c>
    </row>
    <row r="175" s="2" customFormat="1" ht="36.72453" customHeight="1">
      <c r="A175" s="35"/>
      <c r="B175" s="36"/>
      <c r="C175" s="235" t="s">
        <v>569</v>
      </c>
      <c r="D175" s="235" t="s">
        <v>382</v>
      </c>
      <c r="E175" s="236" t="s">
        <v>1863</v>
      </c>
      <c r="F175" s="237" t="s">
        <v>1173</v>
      </c>
      <c r="G175" s="238" t="s">
        <v>502</v>
      </c>
      <c r="H175" s="239">
        <v>20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0.00116</v>
      </c>
      <c r="R175" s="245">
        <f>Q175*H175</f>
        <v>0.023199999999999998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1864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1175</v>
      </c>
      <c r="F176" s="237" t="s">
        <v>1176</v>
      </c>
      <c r="G176" s="238" t="s">
        <v>430</v>
      </c>
      <c r="H176" s="239">
        <v>5.8499999999999996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0.00173</v>
      </c>
      <c r="R176" s="245">
        <f>Q176*H176</f>
        <v>0.010120499999999999</v>
      </c>
      <c r="S176" s="245">
        <v>2.3999999999999999</v>
      </c>
      <c r="T176" s="246">
        <f>S176*H176</f>
        <v>14.039999999999999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1177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1973</v>
      </c>
      <c r="F177" s="237" t="s">
        <v>1974</v>
      </c>
      <c r="G177" s="238" t="s">
        <v>1817</v>
      </c>
      <c r="H177" s="239">
        <v>2618.25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2.0000000000000002E-05</v>
      </c>
      <c r="R177" s="245">
        <f>Q177*H177</f>
        <v>0.052365000000000002</v>
      </c>
      <c r="S177" s="245">
        <v>1.0000000000000001E-05</v>
      </c>
      <c r="T177" s="246">
        <f>S177*H177</f>
        <v>0.026182500000000001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1975</v>
      </c>
    </row>
    <row r="178" s="2" customFormat="1" ht="16.30189" customHeight="1">
      <c r="A178" s="35"/>
      <c r="B178" s="36"/>
      <c r="C178" s="254" t="s">
        <v>581</v>
      </c>
      <c r="D178" s="254" t="s">
        <v>457</v>
      </c>
      <c r="E178" s="255" t="s">
        <v>1976</v>
      </c>
      <c r="F178" s="256" t="s">
        <v>1977</v>
      </c>
      <c r="G178" s="257" t="s">
        <v>502</v>
      </c>
      <c r="H178" s="258">
        <v>174.55000000000001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443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1978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1178</v>
      </c>
      <c r="F179" s="237" t="s">
        <v>1179</v>
      </c>
      <c r="G179" s="238" t="s">
        <v>450</v>
      </c>
      <c r="H179" s="239">
        <v>14.039999999999999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1180</v>
      </c>
    </row>
    <row r="180" s="2" customFormat="1" ht="31.92453" customHeight="1">
      <c r="A180" s="35"/>
      <c r="B180" s="36"/>
      <c r="C180" s="235" t="s">
        <v>589</v>
      </c>
      <c r="D180" s="235" t="s">
        <v>382</v>
      </c>
      <c r="E180" s="236" t="s">
        <v>1181</v>
      </c>
      <c r="F180" s="237" t="s">
        <v>1182</v>
      </c>
      <c r="G180" s="238" t="s">
        <v>450</v>
      </c>
      <c r="H180" s="239">
        <v>266.75999999999999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1183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710</v>
      </c>
      <c r="F181" s="237" t="s">
        <v>711</v>
      </c>
      <c r="G181" s="238" t="s">
        <v>450</v>
      </c>
      <c r="H181" s="239">
        <v>3.1240000000000001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1184</v>
      </c>
    </row>
    <row r="182" s="2" customFormat="1" ht="23.4566" customHeight="1">
      <c r="A182" s="35"/>
      <c r="B182" s="36"/>
      <c r="C182" s="235" t="s">
        <v>597</v>
      </c>
      <c r="D182" s="235" t="s">
        <v>382</v>
      </c>
      <c r="E182" s="236" t="s">
        <v>714</v>
      </c>
      <c r="F182" s="237" t="s">
        <v>715</v>
      </c>
      <c r="G182" s="238" t="s">
        <v>450</v>
      </c>
      <c r="H182" s="239">
        <v>28.116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1185</v>
      </c>
    </row>
    <row r="183" s="2" customFormat="1" ht="23.4566" customHeight="1">
      <c r="A183" s="35"/>
      <c r="B183" s="36"/>
      <c r="C183" s="235" t="s">
        <v>601</v>
      </c>
      <c r="D183" s="235" t="s">
        <v>382</v>
      </c>
      <c r="E183" s="236" t="s">
        <v>718</v>
      </c>
      <c r="F183" s="237" t="s">
        <v>719</v>
      </c>
      <c r="G183" s="238" t="s">
        <v>450</v>
      </c>
      <c r="H183" s="239">
        <v>14.039999999999999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1186</v>
      </c>
    </row>
    <row r="184" s="12" customFormat="1" ht="22.8" customHeight="1">
      <c r="A184" s="12"/>
      <c r="B184" s="219"/>
      <c r="C184" s="220"/>
      <c r="D184" s="221" t="s">
        <v>75</v>
      </c>
      <c r="E184" s="233" t="s">
        <v>721</v>
      </c>
      <c r="F184" s="233" t="s">
        <v>722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P185</f>
        <v>0</v>
      </c>
      <c r="Q184" s="227"/>
      <c r="R184" s="228">
        <f>R185</f>
        <v>0</v>
      </c>
      <c r="S184" s="227"/>
      <c r="T184" s="229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84</v>
      </c>
      <c r="AT184" s="231" t="s">
        <v>75</v>
      </c>
      <c r="AU184" s="231" t="s">
        <v>84</v>
      </c>
      <c r="AY184" s="230" t="s">
        <v>379</v>
      </c>
      <c r="BK184" s="232">
        <f>BK185</f>
        <v>0</v>
      </c>
    </row>
    <row r="185" s="2" customFormat="1" ht="23.4566" customHeight="1">
      <c r="A185" s="35"/>
      <c r="B185" s="36"/>
      <c r="C185" s="235" t="s">
        <v>605</v>
      </c>
      <c r="D185" s="235" t="s">
        <v>382</v>
      </c>
      <c r="E185" s="236" t="s">
        <v>724</v>
      </c>
      <c r="F185" s="237" t="s">
        <v>725</v>
      </c>
      <c r="G185" s="238" t="s">
        <v>450</v>
      </c>
      <c r="H185" s="239">
        <v>129.327</v>
      </c>
      <c r="I185" s="240"/>
      <c r="J185" s="241">
        <f>ROUND(I185*H185,2)</f>
        <v>0</v>
      </c>
      <c r="K185" s="242"/>
      <c r="L185" s="41"/>
      <c r="M185" s="249" t="s">
        <v>1</v>
      </c>
      <c r="N185" s="250" t="s">
        <v>42</v>
      </c>
      <c r="O185" s="251"/>
      <c r="P185" s="252">
        <f>O185*H185</f>
        <v>0</v>
      </c>
      <c r="Q185" s="252">
        <v>0</v>
      </c>
      <c r="R185" s="252">
        <f>Q185*H185</f>
        <v>0</v>
      </c>
      <c r="S185" s="252">
        <v>0</v>
      </c>
      <c r="T185" s="25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1187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9/DwYbFP7BLWb6deX7fa2jfghn9tdq+6kGDS6DVr6aHTF93xQxYefuie4u7qg8+FaEJ4tsu8reek5cSKF3rHwA==" hashValue="9q/S6T8ArJMGSbxo85tTYYQkaNGFXasAh5G6ZrlcGwKSeI4VudF5jzL9E3tu+9M3UCqtQmevUI1i+jWkfPit/g==" algorithmName="SHA-512" password="CC35"/>
  <autoFilter ref="C130:K18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1979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ROUND((SUM(BE134:BE193)),  2)</f>
        <v>0</v>
      </c>
      <c r="G37" s="169"/>
      <c r="H37" s="169"/>
      <c r="I37" s="170">
        <v>0.20000000000000001</v>
      </c>
      <c r="J37" s="168">
        <f>ROUND(((SUM(BE134:BE193))*I37),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ROUND((SUM(BF134:BF193)),  2)</f>
        <v>0</v>
      </c>
      <c r="G38" s="169"/>
      <c r="H38" s="169"/>
      <c r="I38" s="170">
        <v>0.20000000000000001</v>
      </c>
      <c r="J38" s="168">
        <f>ROUND(((SUM(BF134:BF193))*I38),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02613 - Priepust č.13 v km 6,719 -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J167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J185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J187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J188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1604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1835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02613 - Priepust č.13 v km 6,719 - P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P135+P187</f>
        <v>0</v>
      </c>
      <c r="Q134" s="107"/>
      <c r="R134" s="216">
        <f>R135+R187</f>
        <v>76.177143450000003</v>
      </c>
      <c r="S134" s="107"/>
      <c r="T134" s="217">
        <f>T135+T187</f>
        <v>35.720260000000003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BK135+BK187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P136+P146+P153+P161+P163+P167+P185</f>
        <v>0</v>
      </c>
      <c r="Q135" s="227"/>
      <c r="R135" s="228">
        <f>R136+R146+R153+R161+R163+R167+R185</f>
        <v>76.037251449999999</v>
      </c>
      <c r="S135" s="227"/>
      <c r="T135" s="229">
        <f>T136+T146+T153+T161+T163+T167+T185</f>
        <v>35.720260000000003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BK136+BK146+BK153+BK161+BK163+BK167+BK185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SUM(P137:P145)</f>
        <v>0</v>
      </c>
      <c r="Q136" s="227"/>
      <c r="R136" s="228">
        <f>SUM(R137:R145)</f>
        <v>0</v>
      </c>
      <c r="S136" s="227"/>
      <c r="T136" s="229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SUM(BK137:BK145)</f>
        <v>0</v>
      </c>
    </row>
    <row r="137" s="2" customFormat="1" ht="21.0566" customHeight="1">
      <c r="A137" s="35"/>
      <c r="B137" s="36"/>
      <c r="C137" s="235" t="s">
        <v>84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0.81000000000000005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1070</v>
      </c>
    </row>
    <row r="138" s="2" customFormat="1" ht="36.72453" customHeight="1">
      <c r="A138" s="35"/>
      <c r="B138" s="36"/>
      <c r="C138" s="235" t="s">
        <v>92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0.24299999999999999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1071</v>
      </c>
    </row>
    <row r="139" s="2" customFormat="1" ht="16.30189" customHeight="1">
      <c r="A139" s="35"/>
      <c r="B139" s="36"/>
      <c r="C139" s="235" t="s">
        <v>102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44.042000000000002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1072</v>
      </c>
    </row>
    <row r="140" s="2" customFormat="1" ht="36.72453" customHeight="1">
      <c r="A140" s="35"/>
      <c r="B140" s="36"/>
      <c r="C140" s="235" t="s">
        <v>396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13.212999999999999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1073</v>
      </c>
    </row>
    <row r="141" s="2" customFormat="1" ht="31.92453" customHeight="1">
      <c r="A141" s="35"/>
      <c r="B141" s="36"/>
      <c r="C141" s="235" t="s">
        <v>378</v>
      </c>
      <c r="D141" s="235" t="s">
        <v>382</v>
      </c>
      <c r="E141" s="236" t="s">
        <v>1074</v>
      </c>
      <c r="F141" s="237" t="s">
        <v>1075</v>
      </c>
      <c r="G141" s="238" t="s">
        <v>430</v>
      </c>
      <c r="H141" s="239">
        <v>8.8219999999999992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1076</v>
      </c>
    </row>
    <row r="142" s="2" customFormat="1" ht="36.72453" customHeight="1">
      <c r="A142" s="35"/>
      <c r="B142" s="36"/>
      <c r="C142" s="235" t="s">
        <v>435</v>
      </c>
      <c r="D142" s="235" t="s">
        <v>382</v>
      </c>
      <c r="E142" s="236" t="s">
        <v>1077</v>
      </c>
      <c r="F142" s="237" t="s">
        <v>1078</v>
      </c>
      <c r="G142" s="238" t="s">
        <v>430</v>
      </c>
      <c r="H142" s="239">
        <v>61.753999999999998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1079</v>
      </c>
    </row>
    <row r="143" s="2" customFormat="1" ht="16.30189" customHeight="1">
      <c r="A143" s="35"/>
      <c r="B143" s="36"/>
      <c r="C143" s="235" t="s">
        <v>439</v>
      </c>
      <c r="D143" s="235" t="s">
        <v>382</v>
      </c>
      <c r="E143" s="236" t="s">
        <v>1080</v>
      </c>
      <c r="F143" s="237" t="s">
        <v>1081</v>
      </c>
      <c r="G143" s="238" t="s">
        <v>430</v>
      </c>
      <c r="H143" s="239">
        <v>8.8219999999999992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1082</v>
      </c>
    </row>
    <row r="144" s="2" customFormat="1" ht="23.4566" customHeight="1">
      <c r="A144" s="35"/>
      <c r="B144" s="36"/>
      <c r="C144" s="235" t="s">
        <v>443</v>
      </c>
      <c r="D144" s="235" t="s">
        <v>382</v>
      </c>
      <c r="E144" s="236" t="s">
        <v>1083</v>
      </c>
      <c r="F144" s="237" t="s">
        <v>449</v>
      </c>
      <c r="G144" s="238" t="s">
        <v>450</v>
      </c>
      <c r="H144" s="239">
        <v>14.630000000000001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1084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1085</v>
      </c>
      <c r="F145" s="237" t="s">
        <v>454</v>
      </c>
      <c r="G145" s="238" t="s">
        <v>430</v>
      </c>
      <c r="H145" s="239">
        <v>36.030000000000001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1086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102</v>
      </c>
      <c r="F146" s="233" t="s">
        <v>1087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SUM(P147:P152)</f>
        <v>0</v>
      </c>
      <c r="Q146" s="227"/>
      <c r="R146" s="228">
        <f>SUM(R147:R152)</f>
        <v>30.32854081</v>
      </c>
      <c r="S146" s="227"/>
      <c r="T146" s="229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SUM(BK147:BK152)</f>
        <v>0</v>
      </c>
    </row>
    <row r="147" s="2" customFormat="1" ht="16.30189" customHeight="1">
      <c r="A147" s="35"/>
      <c r="B147" s="36"/>
      <c r="C147" s="235" t="s">
        <v>452</v>
      </c>
      <c r="D147" s="235" t="s">
        <v>382</v>
      </c>
      <c r="E147" s="236" t="s">
        <v>1104</v>
      </c>
      <c r="F147" s="237" t="s">
        <v>1105</v>
      </c>
      <c r="G147" s="238" t="s">
        <v>430</v>
      </c>
      <c r="H147" s="239">
        <v>12.961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2.3225600000000002</v>
      </c>
      <c r="R147" s="245">
        <f>Q147*H147</f>
        <v>30.102700160000001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1980</v>
      </c>
    </row>
    <row r="148" s="2" customFormat="1" ht="23.4566" customHeight="1">
      <c r="A148" s="35"/>
      <c r="B148" s="36"/>
      <c r="C148" s="235" t="s">
        <v>456</v>
      </c>
      <c r="D148" s="235" t="s">
        <v>382</v>
      </c>
      <c r="E148" s="236" t="s">
        <v>1107</v>
      </c>
      <c r="F148" s="237" t="s">
        <v>1108</v>
      </c>
      <c r="G148" s="238" t="s">
        <v>419</v>
      </c>
      <c r="H148" s="239">
        <v>24.815000000000001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0.00346</v>
      </c>
      <c r="R148" s="245">
        <f>Q148*H148</f>
        <v>0.085859900000000003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1981</v>
      </c>
    </row>
    <row r="149" s="2" customFormat="1" ht="23.4566" customHeight="1">
      <c r="A149" s="35"/>
      <c r="B149" s="36"/>
      <c r="C149" s="235" t="s">
        <v>461</v>
      </c>
      <c r="D149" s="235" t="s">
        <v>382</v>
      </c>
      <c r="E149" s="236" t="s">
        <v>1110</v>
      </c>
      <c r="F149" s="237" t="s">
        <v>1111</v>
      </c>
      <c r="G149" s="238" t="s">
        <v>419</v>
      </c>
      <c r="H149" s="239">
        <v>24.815000000000001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5.0000000000000002E-05</v>
      </c>
      <c r="R149" s="245">
        <f>Q149*H149</f>
        <v>0.0012407500000000001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1982</v>
      </c>
    </row>
    <row r="150" s="2" customFormat="1" ht="23.4566" customHeight="1">
      <c r="A150" s="35"/>
      <c r="B150" s="36"/>
      <c r="C150" s="235" t="s">
        <v>466</v>
      </c>
      <c r="D150" s="235" t="s">
        <v>382</v>
      </c>
      <c r="E150" s="236" t="s">
        <v>1204</v>
      </c>
      <c r="F150" s="237" t="s">
        <v>1205</v>
      </c>
      <c r="G150" s="238" t="s">
        <v>426</v>
      </c>
      <c r="H150" s="239">
        <v>7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0.00282</v>
      </c>
      <c r="R150" s="245">
        <f>Q150*H150</f>
        <v>0.019740000000000001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1983</v>
      </c>
    </row>
    <row r="151" s="2" customFormat="1" ht="23.4566" customHeight="1">
      <c r="A151" s="35"/>
      <c r="B151" s="36"/>
      <c r="C151" s="254" t="s">
        <v>470</v>
      </c>
      <c r="D151" s="254" t="s">
        <v>457</v>
      </c>
      <c r="E151" s="255" t="s">
        <v>1703</v>
      </c>
      <c r="F151" s="256" t="s">
        <v>1704</v>
      </c>
      <c r="G151" s="257" t="s">
        <v>426</v>
      </c>
      <c r="H151" s="258">
        <v>7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0.017000000000000001</v>
      </c>
      <c r="R151" s="245">
        <f>Q151*H151</f>
        <v>0.11900000000000001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1984</v>
      </c>
    </row>
    <row r="152" s="2" customFormat="1" ht="16.30189" customHeight="1">
      <c r="A152" s="35"/>
      <c r="B152" s="36"/>
      <c r="C152" s="254" t="s">
        <v>475</v>
      </c>
      <c r="D152" s="254" t="s">
        <v>457</v>
      </c>
      <c r="E152" s="255" t="s">
        <v>1210</v>
      </c>
      <c r="F152" s="256" t="s">
        <v>1211</v>
      </c>
      <c r="G152" s="257" t="s">
        <v>1102</v>
      </c>
      <c r="H152" s="258">
        <v>15.699999999999999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1985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396</v>
      </c>
      <c r="F153" s="233" t="s">
        <v>465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SUM(P154:P160)</f>
        <v>0</v>
      </c>
      <c r="Q153" s="227"/>
      <c r="R153" s="228">
        <f>SUM(R154:R160)</f>
        <v>33.934196239999999</v>
      </c>
      <c r="S153" s="227"/>
      <c r="T153" s="229">
        <f>SUM(T154:T160)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SUM(BK154:BK160)</f>
        <v>0</v>
      </c>
    </row>
    <row r="154" s="2" customFormat="1" ht="31.92453" customHeight="1">
      <c r="A154" s="35"/>
      <c r="B154" s="36"/>
      <c r="C154" s="235" t="s">
        <v>479</v>
      </c>
      <c r="D154" s="235" t="s">
        <v>382</v>
      </c>
      <c r="E154" s="236" t="s">
        <v>1113</v>
      </c>
      <c r="F154" s="237" t="s">
        <v>1114</v>
      </c>
      <c r="G154" s="238" t="s">
        <v>419</v>
      </c>
      <c r="H154" s="239">
        <v>24.719999999999999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0.23366999999999999</v>
      </c>
      <c r="R154" s="245">
        <f>Q154*H154</f>
        <v>5.7763223999999997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1115</v>
      </c>
    </row>
    <row r="155" s="2" customFormat="1" ht="23.4566" customHeight="1">
      <c r="A155" s="35"/>
      <c r="B155" s="36"/>
      <c r="C155" s="235" t="s">
        <v>483</v>
      </c>
      <c r="D155" s="235" t="s">
        <v>382</v>
      </c>
      <c r="E155" s="236" t="s">
        <v>1116</v>
      </c>
      <c r="F155" s="237" t="s">
        <v>1117</v>
      </c>
      <c r="G155" s="238" t="s">
        <v>430</v>
      </c>
      <c r="H155" s="239">
        <v>0.16200000000000001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1.7034</v>
      </c>
      <c r="R155" s="245">
        <f>Q155*H155</f>
        <v>0.2759508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1118</v>
      </c>
    </row>
    <row r="156" s="2" customFormat="1" ht="23.4566" customHeight="1">
      <c r="A156" s="35"/>
      <c r="B156" s="36"/>
      <c r="C156" s="235" t="s">
        <v>487</v>
      </c>
      <c r="D156" s="235" t="s">
        <v>382</v>
      </c>
      <c r="E156" s="236" t="s">
        <v>1119</v>
      </c>
      <c r="F156" s="237" t="s">
        <v>1120</v>
      </c>
      <c r="G156" s="238" t="s">
        <v>419</v>
      </c>
      <c r="H156" s="239">
        <v>21.719999999999999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0.30059999999999998</v>
      </c>
      <c r="R156" s="245">
        <f>Q156*H156</f>
        <v>6.5290319999999991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1121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800</v>
      </c>
      <c r="F157" s="237" t="s">
        <v>801</v>
      </c>
      <c r="G157" s="238" t="s">
        <v>430</v>
      </c>
      <c r="H157" s="239">
        <v>0.624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2.1922799999999998</v>
      </c>
      <c r="R157" s="245">
        <f>Q157*H157</f>
        <v>1.3679827199999999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1122</v>
      </c>
    </row>
    <row r="158" s="2" customFormat="1" ht="31.92453" customHeight="1">
      <c r="A158" s="35"/>
      <c r="B158" s="36"/>
      <c r="C158" s="235" t="s">
        <v>7</v>
      </c>
      <c r="D158" s="235" t="s">
        <v>382</v>
      </c>
      <c r="E158" s="236" t="s">
        <v>1123</v>
      </c>
      <c r="F158" s="237" t="s">
        <v>1124</v>
      </c>
      <c r="G158" s="238" t="s">
        <v>430</v>
      </c>
      <c r="H158" s="239">
        <v>0.64800000000000002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2.2632400000000001</v>
      </c>
      <c r="R158" s="245">
        <f>Q158*H158</f>
        <v>1.4665795200000003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1125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1126</v>
      </c>
      <c r="F159" s="237" t="s">
        <v>1127</v>
      </c>
      <c r="G159" s="238" t="s">
        <v>419</v>
      </c>
      <c r="H159" s="239">
        <v>0.20000000000000001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0.02266</v>
      </c>
      <c r="R159" s="245">
        <f>Q159*H159</f>
        <v>0.0045320000000000004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1986</v>
      </c>
    </row>
    <row r="160" s="2" customFormat="1" ht="31.92453" customHeight="1">
      <c r="A160" s="35"/>
      <c r="B160" s="36"/>
      <c r="C160" s="235" t="s">
        <v>504</v>
      </c>
      <c r="D160" s="235" t="s">
        <v>382</v>
      </c>
      <c r="E160" s="236" t="s">
        <v>1129</v>
      </c>
      <c r="F160" s="237" t="s">
        <v>1130</v>
      </c>
      <c r="G160" s="238" t="s">
        <v>419</v>
      </c>
      <c r="H160" s="239">
        <v>24.719999999999999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0.74894000000000005</v>
      </c>
      <c r="R160" s="245">
        <f>Q160*H160</f>
        <v>18.513796800000001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1131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435</v>
      </c>
      <c r="F161" s="233" t="s">
        <v>1132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P162</f>
        <v>0</v>
      </c>
      <c r="Q161" s="227"/>
      <c r="R161" s="228">
        <f>R162</f>
        <v>0.0015743999999999999</v>
      </c>
      <c r="S161" s="227"/>
      <c r="T161" s="229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BK162</f>
        <v>0</v>
      </c>
    </row>
    <row r="162" s="2" customFormat="1" ht="23.4566" customHeight="1">
      <c r="A162" s="35"/>
      <c r="B162" s="36"/>
      <c r="C162" s="235" t="s">
        <v>508</v>
      </c>
      <c r="D162" s="235" t="s">
        <v>382</v>
      </c>
      <c r="E162" s="236" t="s">
        <v>1133</v>
      </c>
      <c r="F162" s="237" t="s">
        <v>1134</v>
      </c>
      <c r="G162" s="238" t="s">
        <v>419</v>
      </c>
      <c r="H162" s="239">
        <v>1.9199999999999999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0.00081999999999999998</v>
      </c>
      <c r="R162" s="245">
        <f>Q162*H162</f>
        <v>0.0015743999999999999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1135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443</v>
      </c>
      <c r="F163" s="233" t="s">
        <v>495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0.031399999999999997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31.92453" customHeight="1">
      <c r="A164" s="35"/>
      <c r="B164" s="36"/>
      <c r="C164" s="235" t="s">
        <v>512</v>
      </c>
      <c r="D164" s="235" t="s">
        <v>382</v>
      </c>
      <c r="E164" s="236" t="s">
        <v>1142</v>
      </c>
      <c r="F164" s="237" t="s">
        <v>1143</v>
      </c>
      <c r="G164" s="238" t="s">
        <v>502</v>
      </c>
      <c r="H164" s="239">
        <v>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0.0083999999999999995</v>
      </c>
      <c r="R164" s="245">
        <f>Q164*H164</f>
        <v>0.0083999999999999995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1144</v>
      </c>
    </row>
    <row r="165" s="2" customFormat="1" ht="16.30189" customHeight="1">
      <c r="A165" s="35"/>
      <c r="B165" s="36"/>
      <c r="C165" s="254" t="s">
        <v>516</v>
      </c>
      <c r="D165" s="254" t="s">
        <v>457</v>
      </c>
      <c r="E165" s="255" t="s">
        <v>1145</v>
      </c>
      <c r="F165" s="256" t="s">
        <v>1146</v>
      </c>
      <c r="G165" s="257" t="s">
        <v>502</v>
      </c>
      <c r="H165" s="258">
        <v>1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0.012999999999999999</v>
      </c>
      <c r="R165" s="245">
        <f>Q165*H165</f>
        <v>0.012999999999999999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443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1147</v>
      </c>
    </row>
    <row r="166" s="2" customFormat="1" ht="23.4566" customHeight="1">
      <c r="A166" s="35"/>
      <c r="B166" s="36"/>
      <c r="C166" s="235" t="s">
        <v>520</v>
      </c>
      <c r="D166" s="235" t="s">
        <v>382</v>
      </c>
      <c r="E166" s="236" t="s">
        <v>1148</v>
      </c>
      <c r="F166" s="237" t="s">
        <v>1149</v>
      </c>
      <c r="G166" s="238" t="s">
        <v>502</v>
      </c>
      <c r="H166" s="239">
        <v>5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0.002</v>
      </c>
      <c r="R166" s="245">
        <f>Q166*H166</f>
        <v>0.01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1150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SUM(P168:P184)</f>
        <v>0</v>
      </c>
      <c r="Q167" s="227"/>
      <c r="R167" s="228">
        <f>SUM(R168:R184)</f>
        <v>11.741540000000001</v>
      </c>
      <c r="S167" s="227"/>
      <c r="T167" s="229">
        <f>SUM(T168:T184)</f>
        <v>35.720260000000003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SUM(BK168:BK184)</f>
        <v>0</v>
      </c>
    </row>
    <row r="168" s="2" customFormat="1" ht="23.4566" customHeight="1">
      <c r="A168" s="35"/>
      <c r="B168" s="36"/>
      <c r="C168" s="235" t="s">
        <v>524</v>
      </c>
      <c r="D168" s="235" t="s">
        <v>382</v>
      </c>
      <c r="E168" s="236" t="s">
        <v>866</v>
      </c>
      <c r="F168" s="237" t="s">
        <v>867</v>
      </c>
      <c r="G168" s="238" t="s">
        <v>502</v>
      </c>
      <c r="H168" s="239">
        <v>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0.00025000000000000001</v>
      </c>
      <c r="R168" s="245">
        <f>Q168*H168</f>
        <v>0.00050000000000000001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1987</v>
      </c>
    </row>
    <row r="169" s="2" customFormat="1" ht="31.92453" customHeight="1">
      <c r="A169" s="35"/>
      <c r="B169" s="36"/>
      <c r="C169" s="254" t="s">
        <v>528</v>
      </c>
      <c r="D169" s="254" t="s">
        <v>457</v>
      </c>
      <c r="E169" s="255" t="s">
        <v>870</v>
      </c>
      <c r="F169" s="256" t="s">
        <v>871</v>
      </c>
      <c r="G169" s="257" t="s">
        <v>502</v>
      </c>
      <c r="H169" s="258">
        <v>2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0.00084999999999999995</v>
      </c>
      <c r="R169" s="245">
        <f>Q169*H169</f>
        <v>0.0016999999999999999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1988</v>
      </c>
    </row>
    <row r="170" s="2" customFormat="1" ht="16.30189" customHeight="1">
      <c r="A170" s="35"/>
      <c r="B170" s="36"/>
      <c r="C170" s="235" t="s">
        <v>532</v>
      </c>
      <c r="D170" s="235" t="s">
        <v>382</v>
      </c>
      <c r="E170" s="236" t="s">
        <v>1151</v>
      </c>
      <c r="F170" s="237" t="s">
        <v>1152</v>
      </c>
      <c r="G170" s="238" t="s">
        <v>502</v>
      </c>
      <c r="H170" s="239">
        <v>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0.077670000000000003</v>
      </c>
      <c r="R170" s="245">
        <f>Q170*H170</f>
        <v>0.077670000000000003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1153</v>
      </c>
    </row>
    <row r="171" s="2" customFormat="1" ht="16.30189" customHeight="1">
      <c r="A171" s="35"/>
      <c r="B171" s="36"/>
      <c r="C171" s="235" t="s">
        <v>536</v>
      </c>
      <c r="D171" s="235" t="s">
        <v>382</v>
      </c>
      <c r="E171" s="236" t="s">
        <v>1215</v>
      </c>
      <c r="F171" s="237" t="s">
        <v>1216</v>
      </c>
      <c r="G171" s="238" t="s">
        <v>502</v>
      </c>
      <c r="H171" s="239">
        <v>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1989</v>
      </c>
    </row>
    <row r="172" s="2" customFormat="1" ht="23.4566" customHeight="1">
      <c r="A172" s="35"/>
      <c r="B172" s="36"/>
      <c r="C172" s="254" t="s">
        <v>540</v>
      </c>
      <c r="D172" s="254" t="s">
        <v>457</v>
      </c>
      <c r="E172" s="255" t="s">
        <v>1218</v>
      </c>
      <c r="F172" s="256" t="s">
        <v>1219</v>
      </c>
      <c r="G172" s="257" t="s">
        <v>502</v>
      </c>
      <c r="H172" s="258">
        <v>1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0.00029999999999999997</v>
      </c>
      <c r="R172" s="245">
        <f>Q172*H172</f>
        <v>0.00029999999999999997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1990</v>
      </c>
    </row>
    <row r="173" s="2" customFormat="1" ht="23.4566" customHeight="1">
      <c r="A173" s="35"/>
      <c r="B173" s="36"/>
      <c r="C173" s="235" t="s">
        <v>544</v>
      </c>
      <c r="D173" s="235" t="s">
        <v>382</v>
      </c>
      <c r="E173" s="236" t="s">
        <v>1154</v>
      </c>
      <c r="F173" s="237" t="s">
        <v>1155</v>
      </c>
      <c r="G173" s="238" t="s">
        <v>502</v>
      </c>
      <c r="H173" s="239">
        <v>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9.6984899999999996</v>
      </c>
      <c r="R173" s="245">
        <f>Q173*H173</f>
        <v>9.6984899999999996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1156</v>
      </c>
    </row>
    <row r="174" s="2" customFormat="1" ht="21.0566" customHeight="1">
      <c r="A174" s="35"/>
      <c r="B174" s="36"/>
      <c r="C174" s="235" t="s">
        <v>548</v>
      </c>
      <c r="D174" s="235" t="s">
        <v>382</v>
      </c>
      <c r="E174" s="236" t="s">
        <v>1991</v>
      </c>
      <c r="F174" s="237" t="s">
        <v>1992</v>
      </c>
      <c r="G174" s="238" t="s">
        <v>426</v>
      </c>
      <c r="H174" s="239">
        <v>2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0.76268999999999998</v>
      </c>
      <c r="R174" s="245">
        <f>Q174*H174</f>
        <v>1.52538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1159</v>
      </c>
    </row>
    <row r="175" s="2" customFormat="1" ht="31.92453" customHeight="1">
      <c r="A175" s="35"/>
      <c r="B175" s="36"/>
      <c r="C175" s="254" t="s">
        <v>552</v>
      </c>
      <c r="D175" s="254" t="s">
        <v>457</v>
      </c>
      <c r="E175" s="255" t="s">
        <v>1993</v>
      </c>
      <c r="F175" s="256" t="s">
        <v>1994</v>
      </c>
      <c r="G175" s="257" t="s">
        <v>502</v>
      </c>
      <c r="H175" s="258">
        <v>2.02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0.215</v>
      </c>
      <c r="R175" s="245">
        <f>Q175*H175</f>
        <v>0.43430000000000002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1162</v>
      </c>
    </row>
    <row r="176" s="2" customFormat="1" ht="31.92453" customHeight="1">
      <c r="A176" s="35"/>
      <c r="B176" s="36"/>
      <c r="C176" s="235" t="s">
        <v>556</v>
      </c>
      <c r="D176" s="235" t="s">
        <v>382</v>
      </c>
      <c r="E176" s="236" t="s">
        <v>1166</v>
      </c>
      <c r="F176" s="237" t="s">
        <v>1167</v>
      </c>
      <c r="G176" s="238" t="s">
        <v>426</v>
      </c>
      <c r="H176" s="239">
        <v>5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0.097299999999999998</v>
      </c>
      <c r="T176" s="246">
        <f>S176*H176</f>
        <v>0.48649999999999999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1168</v>
      </c>
    </row>
    <row r="177" s="2" customFormat="1" ht="23.4566" customHeight="1">
      <c r="A177" s="35"/>
      <c r="B177" s="36"/>
      <c r="C177" s="235" t="s">
        <v>561</v>
      </c>
      <c r="D177" s="235" t="s">
        <v>382</v>
      </c>
      <c r="E177" s="236" t="s">
        <v>1861</v>
      </c>
      <c r="F177" s="237" t="s">
        <v>1862</v>
      </c>
      <c r="G177" s="238" t="s">
        <v>426</v>
      </c>
      <c r="H177" s="239">
        <v>8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0.11422</v>
      </c>
      <c r="T177" s="246">
        <f>S177*H177</f>
        <v>0.91376000000000002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1171</v>
      </c>
    </row>
    <row r="178" s="2" customFormat="1" ht="36.72453" customHeight="1">
      <c r="A178" s="35"/>
      <c r="B178" s="36"/>
      <c r="C178" s="235" t="s">
        <v>565</v>
      </c>
      <c r="D178" s="235" t="s">
        <v>382</v>
      </c>
      <c r="E178" s="236" t="s">
        <v>1221</v>
      </c>
      <c r="F178" s="237" t="s">
        <v>1222</v>
      </c>
      <c r="G178" s="238" t="s">
        <v>502</v>
      </c>
      <c r="H178" s="239">
        <v>20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0.00016000000000000001</v>
      </c>
      <c r="R178" s="245">
        <f>Q178*H178</f>
        <v>0.0032000000000000002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1995</v>
      </c>
    </row>
    <row r="179" s="2" customFormat="1" ht="31.92453" customHeight="1">
      <c r="A179" s="35"/>
      <c r="B179" s="36"/>
      <c r="C179" s="235" t="s">
        <v>569</v>
      </c>
      <c r="D179" s="235" t="s">
        <v>382</v>
      </c>
      <c r="E179" s="236" t="s">
        <v>1865</v>
      </c>
      <c r="F179" s="237" t="s">
        <v>1866</v>
      </c>
      <c r="G179" s="238" t="s">
        <v>430</v>
      </c>
      <c r="H179" s="239">
        <v>15.6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2.2000000000000002</v>
      </c>
      <c r="T179" s="246">
        <f>S179*H179</f>
        <v>34.32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1177</v>
      </c>
    </row>
    <row r="180" s="2" customFormat="1" ht="23.4566" customHeight="1">
      <c r="A180" s="35"/>
      <c r="B180" s="36"/>
      <c r="C180" s="235" t="s">
        <v>573</v>
      </c>
      <c r="D180" s="235" t="s">
        <v>382</v>
      </c>
      <c r="E180" s="236" t="s">
        <v>1178</v>
      </c>
      <c r="F180" s="237" t="s">
        <v>1179</v>
      </c>
      <c r="G180" s="238" t="s">
        <v>450</v>
      </c>
      <c r="H180" s="239">
        <v>34.32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1180</v>
      </c>
    </row>
    <row r="181" s="2" customFormat="1" ht="31.92453" customHeight="1">
      <c r="A181" s="35"/>
      <c r="B181" s="36"/>
      <c r="C181" s="235" t="s">
        <v>577</v>
      </c>
      <c r="D181" s="235" t="s">
        <v>382</v>
      </c>
      <c r="E181" s="236" t="s">
        <v>1181</v>
      </c>
      <c r="F181" s="237" t="s">
        <v>1182</v>
      </c>
      <c r="G181" s="238" t="s">
        <v>450</v>
      </c>
      <c r="H181" s="239">
        <v>652.08000000000004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1183</v>
      </c>
    </row>
    <row r="182" s="2" customFormat="1" ht="23.4566" customHeight="1">
      <c r="A182" s="35"/>
      <c r="B182" s="36"/>
      <c r="C182" s="235" t="s">
        <v>581</v>
      </c>
      <c r="D182" s="235" t="s">
        <v>382</v>
      </c>
      <c r="E182" s="236" t="s">
        <v>710</v>
      </c>
      <c r="F182" s="237" t="s">
        <v>711</v>
      </c>
      <c r="G182" s="238" t="s">
        <v>450</v>
      </c>
      <c r="H182" s="239">
        <v>1.397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1184</v>
      </c>
    </row>
    <row r="183" s="2" customFormat="1" ht="23.4566" customHeight="1">
      <c r="A183" s="35"/>
      <c r="B183" s="36"/>
      <c r="C183" s="235" t="s">
        <v>585</v>
      </c>
      <c r="D183" s="235" t="s">
        <v>382</v>
      </c>
      <c r="E183" s="236" t="s">
        <v>714</v>
      </c>
      <c r="F183" s="237" t="s">
        <v>715</v>
      </c>
      <c r="G183" s="238" t="s">
        <v>450</v>
      </c>
      <c r="H183" s="239">
        <v>12.573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1185</v>
      </c>
    </row>
    <row r="184" s="2" customFormat="1" ht="23.4566" customHeight="1">
      <c r="A184" s="35"/>
      <c r="B184" s="36"/>
      <c r="C184" s="235" t="s">
        <v>589</v>
      </c>
      <c r="D184" s="235" t="s">
        <v>382</v>
      </c>
      <c r="E184" s="236" t="s">
        <v>718</v>
      </c>
      <c r="F184" s="237" t="s">
        <v>719</v>
      </c>
      <c r="G184" s="238" t="s">
        <v>450</v>
      </c>
      <c r="H184" s="239">
        <v>34.32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1186</v>
      </c>
    </row>
    <row r="185" s="12" customFormat="1" ht="22.8" customHeight="1">
      <c r="A185" s="12"/>
      <c r="B185" s="219"/>
      <c r="C185" s="220"/>
      <c r="D185" s="221" t="s">
        <v>75</v>
      </c>
      <c r="E185" s="233" t="s">
        <v>721</v>
      </c>
      <c r="F185" s="233" t="s">
        <v>722</v>
      </c>
      <c r="G185" s="220"/>
      <c r="H185" s="220"/>
      <c r="I185" s="223"/>
      <c r="J185" s="234">
        <f>BK185</f>
        <v>0</v>
      </c>
      <c r="K185" s="220"/>
      <c r="L185" s="225"/>
      <c r="M185" s="226"/>
      <c r="N185" s="227"/>
      <c r="O185" s="227"/>
      <c r="P185" s="228">
        <f>P186</f>
        <v>0</v>
      </c>
      <c r="Q185" s="227"/>
      <c r="R185" s="228">
        <f>R186</f>
        <v>0</v>
      </c>
      <c r="S185" s="227"/>
      <c r="T185" s="22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84</v>
      </c>
      <c r="AT185" s="231" t="s">
        <v>75</v>
      </c>
      <c r="AU185" s="231" t="s">
        <v>84</v>
      </c>
      <c r="AY185" s="230" t="s">
        <v>379</v>
      </c>
      <c r="BK185" s="232">
        <f>BK186</f>
        <v>0</v>
      </c>
    </row>
    <row r="186" s="2" customFormat="1" ht="23.4566" customHeight="1">
      <c r="A186" s="35"/>
      <c r="B186" s="36"/>
      <c r="C186" s="235" t="s">
        <v>593</v>
      </c>
      <c r="D186" s="235" t="s">
        <v>382</v>
      </c>
      <c r="E186" s="236" t="s">
        <v>724</v>
      </c>
      <c r="F186" s="237" t="s">
        <v>725</v>
      </c>
      <c r="G186" s="238" t="s">
        <v>450</v>
      </c>
      <c r="H186" s="239">
        <v>76.037000000000006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1187</v>
      </c>
    </row>
    <row r="187" s="12" customFormat="1" ht="25.92" customHeight="1">
      <c r="A187" s="12"/>
      <c r="B187" s="219"/>
      <c r="C187" s="220"/>
      <c r="D187" s="221" t="s">
        <v>75</v>
      </c>
      <c r="E187" s="222" t="s">
        <v>1040</v>
      </c>
      <c r="F187" s="222" t="s">
        <v>1041</v>
      </c>
      <c r="G187" s="220"/>
      <c r="H187" s="220"/>
      <c r="I187" s="223"/>
      <c r="J187" s="224">
        <f>BK187</f>
        <v>0</v>
      </c>
      <c r="K187" s="220"/>
      <c r="L187" s="225"/>
      <c r="M187" s="226"/>
      <c r="N187" s="227"/>
      <c r="O187" s="227"/>
      <c r="P187" s="228">
        <f>P188</f>
        <v>0</v>
      </c>
      <c r="Q187" s="227"/>
      <c r="R187" s="228">
        <f>R188</f>
        <v>0.13989200000000002</v>
      </c>
      <c r="S187" s="227"/>
      <c r="T187" s="22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92</v>
      </c>
      <c r="AT187" s="231" t="s">
        <v>75</v>
      </c>
      <c r="AU187" s="231" t="s">
        <v>76</v>
      </c>
      <c r="AY187" s="230" t="s">
        <v>379</v>
      </c>
      <c r="BK187" s="232">
        <f>BK188</f>
        <v>0</v>
      </c>
    </row>
    <row r="188" s="12" customFormat="1" ht="22.8" customHeight="1">
      <c r="A188" s="12"/>
      <c r="B188" s="219"/>
      <c r="C188" s="220"/>
      <c r="D188" s="221" t="s">
        <v>75</v>
      </c>
      <c r="E188" s="233" t="s">
        <v>1042</v>
      </c>
      <c r="F188" s="233" t="s">
        <v>1043</v>
      </c>
      <c r="G188" s="220"/>
      <c r="H188" s="220"/>
      <c r="I188" s="223"/>
      <c r="J188" s="234">
        <f>BK188</f>
        <v>0</v>
      </c>
      <c r="K188" s="220"/>
      <c r="L188" s="225"/>
      <c r="M188" s="226"/>
      <c r="N188" s="227"/>
      <c r="O188" s="227"/>
      <c r="P188" s="228">
        <f>SUM(P189:P193)</f>
        <v>0</v>
      </c>
      <c r="Q188" s="227"/>
      <c r="R188" s="228">
        <f>SUM(R189:R193)</f>
        <v>0.13989200000000002</v>
      </c>
      <c r="S188" s="227"/>
      <c r="T188" s="229">
        <f>SUM(T189:T193)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0" t="s">
        <v>92</v>
      </c>
      <c r="AT188" s="231" t="s">
        <v>75</v>
      </c>
      <c r="AU188" s="231" t="s">
        <v>84</v>
      </c>
      <c r="AY188" s="230" t="s">
        <v>379</v>
      </c>
      <c r="BK188" s="232">
        <f>SUM(BK189:BK193)</f>
        <v>0</v>
      </c>
    </row>
    <row r="189" s="2" customFormat="1" ht="23.4566" customHeight="1">
      <c r="A189" s="35"/>
      <c r="B189" s="36"/>
      <c r="C189" s="235" t="s">
        <v>597</v>
      </c>
      <c r="D189" s="235" t="s">
        <v>382</v>
      </c>
      <c r="E189" s="236" t="s">
        <v>1188</v>
      </c>
      <c r="F189" s="237" t="s">
        <v>1189</v>
      </c>
      <c r="G189" s="238" t="s">
        <v>419</v>
      </c>
      <c r="H189" s="239">
        <v>30.199999999999999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479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479</v>
      </c>
      <c r="BM189" s="247" t="s">
        <v>1190</v>
      </c>
    </row>
    <row r="190" s="2" customFormat="1" ht="16.30189" customHeight="1">
      <c r="A190" s="35"/>
      <c r="B190" s="36"/>
      <c r="C190" s="254" t="s">
        <v>601</v>
      </c>
      <c r="D190" s="254" t="s">
        <v>457</v>
      </c>
      <c r="E190" s="255" t="s">
        <v>1191</v>
      </c>
      <c r="F190" s="256" t="s">
        <v>1192</v>
      </c>
      <c r="G190" s="257" t="s">
        <v>450</v>
      </c>
      <c r="H190" s="258">
        <v>0.010999999999999999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1</v>
      </c>
      <c r="R190" s="245">
        <f>Q190*H190</f>
        <v>0.010999999999999999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544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479</v>
      </c>
      <c r="BM190" s="247" t="s">
        <v>1193</v>
      </c>
    </row>
    <row r="191" s="2" customFormat="1" ht="23.4566" customHeight="1">
      <c r="A191" s="35"/>
      <c r="B191" s="36"/>
      <c r="C191" s="235" t="s">
        <v>605</v>
      </c>
      <c r="D191" s="235" t="s">
        <v>382</v>
      </c>
      <c r="E191" s="236" t="s">
        <v>1194</v>
      </c>
      <c r="F191" s="237" t="s">
        <v>1195</v>
      </c>
      <c r="G191" s="238" t="s">
        <v>419</v>
      </c>
      <c r="H191" s="239">
        <v>60.399999999999999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0.00023000000000000001</v>
      </c>
      <c r="R191" s="245">
        <f>Q191*H191</f>
        <v>0.013892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479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1196</v>
      </c>
    </row>
    <row r="192" s="2" customFormat="1" ht="16.30189" customHeight="1">
      <c r="A192" s="35"/>
      <c r="B192" s="36"/>
      <c r="C192" s="254" t="s">
        <v>609</v>
      </c>
      <c r="D192" s="254" t="s">
        <v>457</v>
      </c>
      <c r="E192" s="255" t="s">
        <v>1197</v>
      </c>
      <c r="F192" s="256" t="s">
        <v>1198</v>
      </c>
      <c r="G192" s="257" t="s">
        <v>450</v>
      </c>
      <c r="H192" s="258">
        <v>0.11500000000000001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1</v>
      </c>
      <c r="R192" s="245">
        <f>Q192*H192</f>
        <v>0.11500000000000001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544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1199</v>
      </c>
    </row>
    <row r="193" s="2" customFormat="1" ht="23.4566" customHeight="1">
      <c r="A193" s="35"/>
      <c r="B193" s="36"/>
      <c r="C193" s="235" t="s">
        <v>613</v>
      </c>
      <c r="D193" s="235" t="s">
        <v>382</v>
      </c>
      <c r="E193" s="236" t="s">
        <v>1200</v>
      </c>
      <c r="F193" s="237" t="s">
        <v>1201</v>
      </c>
      <c r="G193" s="238" t="s">
        <v>450</v>
      </c>
      <c r="H193" s="239">
        <v>0.14000000000000001</v>
      </c>
      <c r="I193" s="240"/>
      <c r="J193" s="241">
        <f>ROUND(I193*H193,2)</f>
        <v>0</v>
      </c>
      <c r="K193" s="242"/>
      <c r="L193" s="41"/>
      <c r="M193" s="249" t="s">
        <v>1</v>
      </c>
      <c r="N193" s="250" t="s">
        <v>42</v>
      </c>
      <c r="O193" s="251"/>
      <c r="P193" s="252">
        <f>O193*H193</f>
        <v>0</v>
      </c>
      <c r="Q193" s="252">
        <v>0</v>
      </c>
      <c r="R193" s="252">
        <f>Q193*H193</f>
        <v>0</v>
      </c>
      <c r="S193" s="252">
        <v>0</v>
      </c>
      <c r="T193" s="25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479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1202</v>
      </c>
    </row>
    <row r="194" s="2" customFormat="1" ht="6.96" customHeight="1">
      <c r="A194" s="35"/>
      <c r="B194" s="69"/>
      <c r="C194" s="70"/>
      <c r="D194" s="70"/>
      <c r="E194" s="70"/>
      <c r="F194" s="70"/>
      <c r="G194" s="70"/>
      <c r="H194" s="70"/>
      <c r="I194" s="70"/>
      <c r="J194" s="70"/>
      <c r="K194" s="70"/>
      <c r="L194" s="41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sheetProtection sheet="1" autoFilter="0" formatColumns="0" formatRows="0" objects="1" scenarios="1" spinCount="100000" saltValue="DaWER4KLch12HJhwIDCC35iRnd9vbLQSSVg0tXk4T4Nxr7gI85Vs1B1L/dRl0U1N5tlT4MwN+HVuD0vonQsmfw==" hashValue="qfDBL4TW0+HDLMTMylNaJEEq3AtdzBO09afe7p+3jusaFy5uNelP3B6lTxOy32TKU8W87m+LHH4jqZPYUrVInA==" algorithmName="SHA-512" password="CC35"/>
  <autoFilter ref="C133:K19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1996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ROUND(J130,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ROUND((SUM(BE130:BE155)),  2)</f>
        <v>0</v>
      </c>
      <c r="G37" s="169"/>
      <c r="H37" s="169"/>
      <c r="I37" s="170">
        <v>0.20000000000000001</v>
      </c>
      <c r="J37" s="168">
        <f>ROUND(((SUM(BE130:BE155))*I37),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ROUND((SUM(BF130:BF155)),  2)</f>
        <v>0</v>
      </c>
      <c r="G38" s="169"/>
      <c r="H38" s="169"/>
      <c r="I38" s="170">
        <v>0.20000000000000001</v>
      </c>
      <c r="J38" s="168">
        <f>ROUND(((SUM(BF130:BF155))*I38),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ROUND((SUM(BG130:BG155)),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ROUND((SUM(BH130:BH155)),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ROUND((SUM(BI130:BI155)),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02614 - Priepust č.14 v km 6,934 - P18876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J130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J131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J144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J146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J154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364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7.84906" customHeight="1">
      <c r="A116" s="35"/>
      <c r="B116" s="36"/>
      <c r="C116" s="37"/>
      <c r="D116" s="37"/>
      <c r="E116" s="191" t="str">
        <f>E7</f>
        <v>Rekonštrukcia cesty a mostov II/591 Banská Bystrica - hr. okr. BB/ZV - Zvolenská Slatina , I. etapa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353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1" customFormat="1" ht="16.30189" customHeight="1">
      <c r="B118" s="18"/>
      <c r="C118" s="19"/>
      <c r="D118" s="19"/>
      <c r="E118" s="191" t="s">
        <v>1604</v>
      </c>
      <c r="F118" s="19"/>
      <c r="G118" s="19"/>
      <c r="H118" s="19"/>
      <c r="I118" s="19"/>
      <c r="J118" s="19"/>
      <c r="K118" s="19"/>
      <c r="L118" s="17"/>
    </row>
    <row r="119" s="1" customFormat="1" ht="12" customHeight="1">
      <c r="B119" s="18"/>
      <c r="C119" s="29" t="s">
        <v>404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2" customFormat="1" ht="16.30189" customHeight="1">
      <c r="A120" s="35"/>
      <c r="B120" s="36"/>
      <c r="C120" s="37"/>
      <c r="D120" s="37"/>
      <c r="E120" s="267" t="s">
        <v>1835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1061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30189" customHeight="1">
      <c r="A122" s="35"/>
      <c r="B122" s="36"/>
      <c r="C122" s="37"/>
      <c r="D122" s="37"/>
      <c r="E122" s="79" t="str">
        <f>E13</f>
        <v>02614 - Priepust č.14 v km 6,934 - P18876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F16</f>
        <v>k. ú. Banská Bystrica</v>
      </c>
      <c r="G124" s="37"/>
      <c r="H124" s="37"/>
      <c r="I124" s="29" t="s">
        <v>21</v>
      </c>
      <c r="J124" s="82" t="str">
        <f>IF(J16="","",J16)</f>
        <v>30. 12. 2020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81509" customHeight="1">
      <c r="A126" s="35"/>
      <c r="B126" s="36"/>
      <c r="C126" s="29" t="s">
        <v>23</v>
      </c>
      <c r="D126" s="37"/>
      <c r="E126" s="37"/>
      <c r="F126" s="24" t="str">
        <f>E19</f>
        <v xml:space="preserve">BANSKOBYSTRICKÝ SAMOSPRÁVNY KRAJ </v>
      </c>
      <c r="G126" s="37"/>
      <c r="H126" s="37"/>
      <c r="I126" s="29" t="s">
        <v>29</v>
      </c>
      <c r="J126" s="33" t="str">
        <f>E25</f>
        <v>ISPO spol.s r.o. , Prešov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30566" customHeight="1">
      <c r="A127" s="35"/>
      <c r="B127" s="36"/>
      <c r="C127" s="29" t="s">
        <v>27</v>
      </c>
      <c r="D127" s="37"/>
      <c r="E127" s="37"/>
      <c r="F127" s="24" t="str">
        <f>IF(E22="","",E22)</f>
        <v>Vyplň údaj</v>
      </c>
      <c r="G127" s="37"/>
      <c r="H127" s="37"/>
      <c r="I127" s="29" t="s">
        <v>33</v>
      </c>
      <c r="J127" s="33" t="str">
        <f>E28</f>
        <v>Macura M.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207"/>
      <c r="B129" s="208"/>
      <c r="C129" s="209" t="s">
        <v>365</v>
      </c>
      <c r="D129" s="210" t="s">
        <v>61</v>
      </c>
      <c r="E129" s="210" t="s">
        <v>57</v>
      </c>
      <c r="F129" s="210" t="s">
        <v>58</v>
      </c>
      <c r="G129" s="210" t="s">
        <v>366</v>
      </c>
      <c r="H129" s="210" t="s">
        <v>367</v>
      </c>
      <c r="I129" s="210" t="s">
        <v>368</v>
      </c>
      <c r="J129" s="211" t="s">
        <v>358</v>
      </c>
      <c r="K129" s="212" t="s">
        <v>369</v>
      </c>
      <c r="L129" s="213"/>
      <c r="M129" s="103" t="s">
        <v>1</v>
      </c>
      <c r="N129" s="104" t="s">
        <v>40</v>
      </c>
      <c r="O129" s="104" t="s">
        <v>370</v>
      </c>
      <c r="P129" s="104" t="s">
        <v>371</v>
      </c>
      <c r="Q129" s="104" t="s">
        <v>372</v>
      </c>
      <c r="R129" s="104" t="s">
        <v>373</v>
      </c>
      <c r="S129" s="104" t="s">
        <v>374</v>
      </c>
      <c r="T129" s="105" t="s">
        <v>375</v>
      </c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</row>
    <row r="130" s="2" customFormat="1" ht="22.8" customHeight="1">
      <c r="A130" s="35"/>
      <c r="B130" s="36"/>
      <c r="C130" s="110" t="s">
        <v>359</v>
      </c>
      <c r="D130" s="37"/>
      <c r="E130" s="37"/>
      <c r="F130" s="37"/>
      <c r="G130" s="37"/>
      <c r="H130" s="37"/>
      <c r="I130" s="37"/>
      <c r="J130" s="214">
        <f>BK130</f>
        <v>0</v>
      </c>
      <c r="K130" s="37"/>
      <c r="L130" s="41"/>
      <c r="M130" s="106"/>
      <c r="N130" s="215"/>
      <c r="O130" s="107"/>
      <c r="P130" s="216">
        <f>P131</f>
        <v>0</v>
      </c>
      <c r="Q130" s="107"/>
      <c r="R130" s="216">
        <f>R131</f>
        <v>4.6623514300000011</v>
      </c>
      <c r="S130" s="107"/>
      <c r="T130" s="217">
        <f>T131</f>
        <v>1.3378930000000002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75</v>
      </c>
      <c r="AU130" s="14" t="s">
        <v>360</v>
      </c>
      <c r="BK130" s="218">
        <f>BK131</f>
        <v>0</v>
      </c>
    </row>
    <row r="131" s="12" customFormat="1" ht="25.92" customHeight="1">
      <c r="A131" s="12"/>
      <c r="B131" s="219"/>
      <c r="C131" s="220"/>
      <c r="D131" s="221" t="s">
        <v>75</v>
      </c>
      <c r="E131" s="222" t="s">
        <v>414</v>
      </c>
      <c r="F131" s="222" t="s">
        <v>415</v>
      </c>
      <c r="G131" s="220"/>
      <c r="H131" s="220"/>
      <c r="I131" s="223"/>
      <c r="J131" s="224">
        <f>BK131</f>
        <v>0</v>
      </c>
      <c r="K131" s="220"/>
      <c r="L131" s="225"/>
      <c r="M131" s="226"/>
      <c r="N131" s="227"/>
      <c r="O131" s="227"/>
      <c r="P131" s="228">
        <f>P132+P139+P144+P146+P154</f>
        <v>0</v>
      </c>
      <c r="Q131" s="227"/>
      <c r="R131" s="228">
        <f>R132+R139+R144+R146+R154</f>
        <v>4.6623514300000011</v>
      </c>
      <c r="S131" s="227"/>
      <c r="T131" s="229">
        <f>T132+T139+T144+T146+T154</f>
        <v>1.3378930000000002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76</v>
      </c>
      <c r="AY131" s="230" t="s">
        <v>379</v>
      </c>
      <c r="BK131" s="232">
        <f>BK132+BK139+BK144+BK146+BK154</f>
        <v>0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84</v>
      </c>
      <c r="F132" s="233" t="s">
        <v>416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SUM(P133:P138)</f>
        <v>0</v>
      </c>
      <c r="Q132" s="227"/>
      <c r="R132" s="228">
        <f>SUM(R133:R138)</f>
        <v>0</v>
      </c>
      <c r="S132" s="227"/>
      <c r="T132" s="229">
        <f>SUM(T133:T138)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SUM(BK133:BK138)</f>
        <v>0</v>
      </c>
    </row>
    <row r="133" s="2" customFormat="1" ht="16.30189" customHeight="1">
      <c r="A133" s="35"/>
      <c r="B133" s="36"/>
      <c r="C133" s="235" t="s">
        <v>84</v>
      </c>
      <c r="D133" s="235" t="s">
        <v>382</v>
      </c>
      <c r="E133" s="236" t="s">
        <v>428</v>
      </c>
      <c r="F133" s="237" t="s">
        <v>429</v>
      </c>
      <c r="G133" s="238" t="s">
        <v>430</v>
      </c>
      <c r="H133" s="239">
        <v>0.50600000000000001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1072</v>
      </c>
    </row>
    <row r="134" s="2" customFormat="1" ht="36.72453" customHeight="1">
      <c r="A134" s="35"/>
      <c r="B134" s="36"/>
      <c r="C134" s="235" t="s">
        <v>92</v>
      </c>
      <c r="D134" s="235" t="s">
        <v>382</v>
      </c>
      <c r="E134" s="236" t="s">
        <v>432</v>
      </c>
      <c r="F134" s="237" t="s">
        <v>433</v>
      </c>
      <c r="G134" s="238" t="s">
        <v>430</v>
      </c>
      <c r="H134" s="239">
        <v>0.152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1073</v>
      </c>
    </row>
    <row r="135" s="2" customFormat="1" ht="31.92453" customHeight="1">
      <c r="A135" s="35"/>
      <c r="B135" s="36"/>
      <c r="C135" s="235" t="s">
        <v>102</v>
      </c>
      <c r="D135" s="235" t="s">
        <v>382</v>
      </c>
      <c r="E135" s="236" t="s">
        <v>1074</v>
      </c>
      <c r="F135" s="237" t="s">
        <v>1075</v>
      </c>
      <c r="G135" s="238" t="s">
        <v>430</v>
      </c>
      <c r="H135" s="239">
        <v>0.50600000000000001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1076</v>
      </c>
    </row>
    <row r="136" s="2" customFormat="1" ht="36.72453" customHeight="1">
      <c r="A136" s="35"/>
      <c r="B136" s="36"/>
      <c r="C136" s="235" t="s">
        <v>396</v>
      </c>
      <c r="D136" s="235" t="s">
        <v>382</v>
      </c>
      <c r="E136" s="236" t="s">
        <v>1077</v>
      </c>
      <c r="F136" s="237" t="s">
        <v>1078</v>
      </c>
      <c r="G136" s="238" t="s">
        <v>430</v>
      </c>
      <c r="H136" s="239">
        <v>3.5419999999999998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1079</v>
      </c>
    </row>
    <row r="137" s="2" customFormat="1" ht="16.30189" customHeight="1">
      <c r="A137" s="35"/>
      <c r="B137" s="36"/>
      <c r="C137" s="235" t="s">
        <v>378</v>
      </c>
      <c r="D137" s="235" t="s">
        <v>382</v>
      </c>
      <c r="E137" s="236" t="s">
        <v>1080</v>
      </c>
      <c r="F137" s="237" t="s">
        <v>1081</v>
      </c>
      <c r="G137" s="238" t="s">
        <v>430</v>
      </c>
      <c r="H137" s="239">
        <v>0.50600000000000001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1082</v>
      </c>
    </row>
    <row r="138" s="2" customFormat="1" ht="23.4566" customHeight="1">
      <c r="A138" s="35"/>
      <c r="B138" s="36"/>
      <c r="C138" s="235" t="s">
        <v>435</v>
      </c>
      <c r="D138" s="235" t="s">
        <v>382</v>
      </c>
      <c r="E138" s="236" t="s">
        <v>1083</v>
      </c>
      <c r="F138" s="237" t="s">
        <v>449</v>
      </c>
      <c r="G138" s="238" t="s">
        <v>450</v>
      </c>
      <c r="H138" s="239">
        <v>2.0870000000000002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1084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102</v>
      </c>
      <c r="F139" s="233" t="s">
        <v>1087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SUM(P140:P143)</f>
        <v>0</v>
      </c>
      <c r="Q139" s="227"/>
      <c r="R139" s="228">
        <f>SUM(R140:R143)</f>
        <v>4.5653050300000011</v>
      </c>
      <c r="S139" s="227"/>
      <c r="T139" s="229">
        <f>SUM(T140:T143)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SUM(BK140:BK143)</f>
        <v>0</v>
      </c>
    </row>
    <row r="140" s="2" customFormat="1" ht="23.4566" customHeight="1">
      <c r="A140" s="35"/>
      <c r="B140" s="36"/>
      <c r="C140" s="235" t="s">
        <v>439</v>
      </c>
      <c r="D140" s="235" t="s">
        <v>382</v>
      </c>
      <c r="E140" s="236" t="s">
        <v>1964</v>
      </c>
      <c r="F140" s="237" t="s">
        <v>1965</v>
      </c>
      <c r="G140" s="238" t="s">
        <v>430</v>
      </c>
      <c r="H140" s="239">
        <v>1.9279999999999999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2.3225600000000002</v>
      </c>
      <c r="R140" s="245">
        <f>Q140*H140</f>
        <v>4.4778956800000005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1949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1107</v>
      </c>
      <c r="F141" s="237" t="s">
        <v>1108</v>
      </c>
      <c r="G141" s="238" t="s">
        <v>419</v>
      </c>
      <c r="H141" s="239">
        <v>9.6400000000000006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0.00346</v>
      </c>
      <c r="R141" s="245">
        <f>Q141*H141</f>
        <v>0.033354399999999999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1950</v>
      </c>
    </row>
    <row r="142" s="2" customFormat="1" ht="23.4566" customHeight="1">
      <c r="A142" s="35"/>
      <c r="B142" s="36"/>
      <c r="C142" s="235" t="s">
        <v>447</v>
      </c>
      <c r="D142" s="235" t="s">
        <v>382</v>
      </c>
      <c r="E142" s="236" t="s">
        <v>1110</v>
      </c>
      <c r="F142" s="237" t="s">
        <v>1111</v>
      </c>
      <c r="G142" s="238" t="s">
        <v>419</v>
      </c>
      <c r="H142" s="239">
        <v>9.6400000000000006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5.0000000000000002E-05</v>
      </c>
      <c r="R142" s="245">
        <f>Q142*H142</f>
        <v>0.00048200000000000006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1951</v>
      </c>
    </row>
    <row r="143" s="2" customFormat="1" ht="31.92453" customHeight="1">
      <c r="A143" s="35"/>
      <c r="B143" s="36"/>
      <c r="C143" s="235" t="s">
        <v>452</v>
      </c>
      <c r="D143" s="235" t="s">
        <v>382</v>
      </c>
      <c r="E143" s="236" t="s">
        <v>1966</v>
      </c>
      <c r="F143" s="237" t="s">
        <v>1967</v>
      </c>
      <c r="G143" s="238" t="s">
        <v>450</v>
      </c>
      <c r="H143" s="239">
        <v>0.050999999999999997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1.0504500000000001</v>
      </c>
      <c r="R143" s="245">
        <f>Q143*H143</f>
        <v>0.053572950000000001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1968</v>
      </c>
    </row>
    <row r="144" s="12" customFormat="1" ht="22.8" customHeight="1">
      <c r="A144" s="12"/>
      <c r="B144" s="219"/>
      <c r="C144" s="220"/>
      <c r="D144" s="221" t="s">
        <v>75</v>
      </c>
      <c r="E144" s="233" t="s">
        <v>435</v>
      </c>
      <c r="F144" s="233" t="s">
        <v>1132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P145</f>
        <v>0</v>
      </c>
      <c r="Q144" s="227"/>
      <c r="R144" s="228">
        <f>R145</f>
        <v>0.0049164000000000005</v>
      </c>
      <c r="S144" s="227"/>
      <c r="T144" s="229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84</v>
      </c>
      <c r="AT144" s="231" t="s">
        <v>75</v>
      </c>
      <c r="AU144" s="231" t="s">
        <v>84</v>
      </c>
      <c r="AY144" s="230" t="s">
        <v>379</v>
      </c>
      <c r="BK144" s="232">
        <f>BK145</f>
        <v>0</v>
      </c>
    </row>
    <row r="145" s="2" customFormat="1" ht="16.30189" customHeight="1">
      <c r="A145" s="35"/>
      <c r="B145" s="36"/>
      <c r="C145" s="235" t="s">
        <v>456</v>
      </c>
      <c r="D145" s="235" t="s">
        <v>382</v>
      </c>
      <c r="E145" s="236" t="s">
        <v>1136</v>
      </c>
      <c r="F145" s="237" t="s">
        <v>1137</v>
      </c>
      <c r="G145" s="238" t="s">
        <v>419</v>
      </c>
      <c r="H145" s="239">
        <v>9.6400000000000006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0.00051000000000000004</v>
      </c>
      <c r="R145" s="245">
        <f>Q145*H145</f>
        <v>0.0049164000000000005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1852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447</v>
      </c>
      <c r="F146" s="233" t="s">
        <v>560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SUM(P147:P153)</f>
        <v>0</v>
      </c>
      <c r="Q146" s="227"/>
      <c r="R146" s="228">
        <f>SUM(R147:R153)</f>
        <v>0.092130000000000004</v>
      </c>
      <c r="S146" s="227"/>
      <c r="T146" s="229">
        <f>SUM(T147:T153)</f>
        <v>1.3378930000000002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SUM(BK147:BK153)</f>
        <v>0</v>
      </c>
    </row>
    <row r="147" s="2" customFormat="1" ht="16.30189" customHeight="1">
      <c r="A147" s="35"/>
      <c r="B147" s="36"/>
      <c r="C147" s="235" t="s">
        <v>461</v>
      </c>
      <c r="D147" s="235" t="s">
        <v>382</v>
      </c>
      <c r="E147" s="236" t="s">
        <v>1151</v>
      </c>
      <c r="F147" s="237" t="s">
        <v>1152</v>
      </c>
      <c r="G147" s="238" t="s">
        <v>502</v>
      </c>
      <c r="H147" s="239">
        <v>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0.077670000000000003</v>
      </c>
      <c r="R147" s="245">
        <f>Q147*H147</f>
        <v>0.077670000000000003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1153</v>
      </c>
    </row>
    <row r="148" s="2" customFormat="1" ht="23.4566" customHeight="1">
      <c r="A148" s="35"/>
      <c r="B148" s="36"/>
      <c r="C148" s="235" t="s">
        <v>466</v>
      </c>
      <c r="D148" s="235" t="s">
        <v>382</v>
      </c>
      <c r="E148" s="236" t="s">
        <v>1780</v>
      </c>
      <c r="F148" s="237" t="s">
        <v>1781</v>
      </c>
      <c r="G148" s="238" t="s">
        <v>419</v>
      </c>
      <c r="H148" s="239">
        <v>16.855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1956</v>
      </c>
    </row>
    <row r="149" s="2" customFormat="1" ht="23.4566" customHeight="1">
      <c r="A149" s="35"/>
      <c r="B149" s="36"/>
      <c r="C149" s="235" t="s">
        <v>470</v>
      </c>
      <c r="D149" s="235" t="s">
        <v>382</v>
      </c>
      <c r="E149" s="236" t="s">
        <v>1861</v>
      </c>
      <c r="F149" s="237" t="s">
        <v>1862</v>
      </c>
      <c r="G149" s="238" t="s">
        <v>426</v>
      </c>
      <c r="H149" s="239">
        <v>11.65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0.11422</v>
      </c>
      <c r="T149" s="246">
        <f>S149*H149</f>
        <v>1.3306630000000002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1171</v>
      </c>
    </row>
    <row r="150" s="2" customFormat="1" ht="23.4566" customHeight="1">
      <c r="A150" s="35"/>
      <c r="B150" s="36"/>
      <c r="C150" s="235" t="s">
        <v>475</v>
      </c>
      <c r="D150" s="235" t="s">
        <v>382</v>
      </c>
      <c r="E150" s="236" t="s">
        <v>1973</v>
      </c>
      <c r="F150" s="237" t="s">
        <v>1974</v>
      </c>
      <c r="G150" s="238" t="s">
        <v>1817</v>
      </c>
      <c r="H150" s="239">
        <v>723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2.0000000000000002E-05</v>
      </c>
      <c r="R150" s="245">
        <f>Q150*H150</f>
        <v>0.014460000000000001</v>
      </c>
      <c r="S150" s="245">
        <v>1.0000000000000001E-05</v>
      </c>
      <c r="T150" s="246">
        <f>S150*H150</f>
        <v>0.0072300000000000003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1975</v>
      </c>
    </row>
    <row r="151" s="2" customFormat="1" ht="16.30189" customHeight="1">
      <c r="A151" s="35"/>
      <c r="B151" s="36"/>
      <c r="C151" s="254" t="s">
        <v>479</v>
      </c>
      <c r="D151" s="254" t="s">
        <v>457</v>
      </c>
      <c r="E151" s="255" t="s">
        <v>1976</v>
      </c>
      <c r="F151" s="256" t="s">
        <v>1977</v>
      </c>
      <c r="G151" s="257" t="s">
        <v>502</v>
      </c>
      <c r="H151" s="258">
        <v>48.200000000000003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1978</v>
      </c>
    </row>
    <row r="152" s="2" customFormat="1" ht="23.4566" customHeight="1">
      <c r="A152" s="35"/>
      <c r="B152" s="36"/>
      <c r="C152" s="235" t="s">
        <v>483</v>
      </c>
      <c r="D152" s="235" t="s">
        <v>382</v>
      </c>
      <c r="E152" s="236" t="s">
        <v>710</v>
      </c>
      <c r="F152" s="237" t="s">
        <v>711</v>
      </c>
      <c r="G152" s="238" t="s">
        <v>450</v>
      </c>
      <c r="H152" s="239">
        <v>1.3280000000000001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1184</v>
      </c>
    </row>
    <row r="153" s="2" customFormat="1" ht="23.4566" customHeight="1">
      <c r="A153" s="35"/>
      <c r="B153" s="36"/>
      <c r="C153" s="235" t="s">
        <v>487</v>
      </c>
      <c r="D153" s="235" t="s">
        <v>382</v>
      </c>
      <c r="E153" s="236" t="s">
        <v>714</v>
      </c>
      <c r="F153" s="237" t="s">
        <v>715</v>
      </c>
      <c r="G153" s="238" t="s">
        <v>450</v>
      </c>
      <c r="H153" s="239">
        <v>11.952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1185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721</v>
      </c>
      <c r="F154" s="233" t="s">
        <v>722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P155</f>
        <v>0</v>
      </c>
      <c r="Q154" s="227"/>
      <c r="R154" s="228">
        <f>R155</f>
        <v>0</v>
      </c>
      <c r="S154" s="227"/>
      <c r="T154" s="22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BK155</f>
        <v>0</v>
      </c>
    </row>
    <row r="155" s="2" customFormat="1" ht="23.4566" customHeight="1">
      <c r="A155" s="35"/>
      <c r="B155" s="36"/>
      <c r="C155" s="235" t="s">
        <v>491</v>
      </c>
      <c r="D155" s="235" t="s">
        <v>382</v>
      </c>
      <c r="E155" s="236" t="s">
        <v>724</v>
      </c>
      <c r="F155" s="237" t="s">
        <v>725</v>
      </c>
      <c r="G155" s="238" t="s">
        <v>450</v>
      </c>
      <c r="H155" s="239">
        <v>4.6619999999999999</v>
      </c>
      <c r="I155" s="240"/>
      <c r="J155" s="241">
        <f>ROUND(I155*H155,2)</f>
        <v>0</v>
      </c>
      <c r="K155" s="242"/>
      <c r="L155" s="41"/>
      <c r="M155" s="249" t="s">
        <v>1</v>
      </c>
      <c r="N155" s="250" t="s">
        <v>42</v>
      </c>
      <c r="O155" s="251"/>
      <c r="P155" s="252">
        <f>O155*H155</f>
        <v>0</v>
      </c>
      <c r="Q155" s="252">
        <v>0</v>
      </c>
      <c r="R155" s="252">
        <f>Q155*H155</f>
        <v>0</v>
      </c>
      <c r="S155" s="252">
        <v>0</v>
      </c>
      <c r="T155" s="25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1187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VTk6XsNuF9mBTVMMjdf+CGf0+GZ7r2QXQFdR+f8TRsGhrl/53ytEgl0yMBf/7iReC+Jo5/jp75M/i72cQPmrBA==" hashValue="5MlUX2f2FCAZ+lg6N2KS4b+ueNdiutLexUKaHP3k5/u6YumuPI7BWvXf4vMLcz4QmA6Jp60TDOrKZ46SrcsR7w==" algorithmName="SHA-512" password="CC35"/>
  <autoFilter ref="C129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1997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ROUND((SUM(BE126:BE129)),  2)</f>
        <v>0</v>
      </c>
      <c r="G37" s="169"/>
      <c r="H37" s="169"/>
      <c r="I37" s="170">
        <v>0.20000000000000001</v>
      </c>
      <c r="J37" s="168">
        <f>ROUND(((SUM(BE126:BE129))*I37),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ROUND((SUM(BF126:BF129)),  2)</f>
        <v>0</v>
      </c>
      <c r="G38" s="169"/>
      <c r="H38" s="169"/>
      <c r="I38" s="170">
        <v>0.20000000000000001</v>
      </c>
      <c r="J38" s="168">
        <f>ROUND(((SUM(BF126:BF129))*I38),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ROUND((SUM(BG126:BG129)),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ROUND((SUM(BH126:BH129)),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ROUND((SUM(BI126:BI129)),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02615 - Priepust č.15 v km 7,020 - P18906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412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364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7.84906" customHeight="1">
      <c r="A112" s="35"/>
      <c r="B112" s="36"/>
      <c r="C112" s="37"/>
      <c r="D112" s="37"/>
      <c r="E112" s="191" t="str">
        <f>E7</f>
        <v>Rekonštrukcia cesty a mostov II/591 Banská Bystrica - hr. okr. BB/ZV - Zvolenská Slatina , I. etapa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353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30189" customHeight="1">
      <c r="B114" s="18"/>
      <c r="C114" s="19"/>
      <c r="D114" s="19"/>
      <c r="E114" s="191" t="s">
        <v>1604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404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30189" customHeight="1">
      <c r="A116" s="35"/>
      <c r="B116" s="36"/>
      <c r="C116" s="37"/>
      <c r="D116" s="37"/>
      <c r="E116" s="267" t="s">
        <v>1835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1061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30189" customHeight="1">
      <c r="A118" s="35"/>
      <c r="B118" s="36"/>
      <c r="C118" s="37"/>
      <c r="D118" s="37"/>
      <c r="E118" s="79" t="str">
        <f>E13</f>
        <v>02615 - Priepust č.15 v km 7,020 - P18906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F16</f>
        <v>k. ú. Banská Bystrica</v>
      </c>
      <c r="G120" s="37"/>
      <c r="H120" s="37"/>
      <c r="I120" s="29" t="s">
        <v>21</v>
      </c>
      <c r="J120" s="82" t="str">
        <f>IF(J16="","",J16)</f>
        <v>30. 12. 2020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81509" customHeight="1">
      <c r="A122" s="35"/>
      <c r="B122" s="36"/>
      <c r="C122" s="29" t="s">
        <v>23</v>
      </c>
      <c r="D122" s="37"/>
      <c r="E122" s="37"/>
      <c r="F122" s="24" t="str">
        <f>E19</f>
        <v xml:space="preserve">BANSKOBYSTRICKÝ SAMOSPRÁVNY KRAJ </v>
      </c>
      <c r="G122" s="37"/>
      <c r="H122" s="37"/>
      <c r="I122" s="29" t="s">
        <v>29</v>
      </c>
      <c r="J122" s="33" t="str">
        <f>E25</f>
        <v>ISPO spol.s r.o. , Prešov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30566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Macura M.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365</v>
      </c>
      <c r="D125" s="210" t="s">
        <v>61</v>
      </c>
      <c r="E125" s="210" t="s">
        <v>57</v>
      </c>
      <c r="F125" s="210" t="s">
        <v>58</v>
      </c>
      <c r="G125" s="210" t="s">
        <v>366</v>
      </c>
      <c r="H125" s="210" t="s">
        <v>367</v>
      </c>
      <c r="I125" s="210" t="s">
        <v>368</v>
      </c>
      <c r="J125" s="211" t="s">
        <v>358</v>
      </c>
      <c r="K125" s="212" t="s">
        <v>369</v>
      </c>
      <c r="L125" s="213"/>
      <c r="M125" s="103" t="s">
        <v>1</v>
      </c>
      <c r="N125" s="104" t="s">
        <v>40</v>
      </c>
      <c r="O125" s="104" t="s">
        <v>370</v>
      </c>
      <c r="P125" s="104" t="s">
        <v>371</v>
      </c>
      <c r="Q125" s="104" t="s">
        <v>372</v>
      </c>
      <c r="R125" s="104" t="s">
        <v>373</v>
      </c>
      <c r="S125" s="104" t="s">
        <v>374</v>
      </c>
      <c r="T125" s="105" t="s">
        <v>375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359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1.9258900000000001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75</v>
      </c>
      <c r="AU126" s="14" t="s">
        <v>360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75</v>
      </c>
      <c r="E127" s="222" t="s">
        <v>414</v>
      </c>
      <c r="F127" s="222" t="s">
        <v>415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1.9258900000000001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84</v>
      </c>
      <c r="AT127" s="231" t="s">
        <v>75</v>
      </c>
      <c r="AU127" s="231" t="s">
        <v>76</v>
      </c>
      <c r="AY127" s="230" t="s">
        <v>379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75</v>
      </c>
      <c r="E128" s="233" t="s">
        <v>447</v>
      </c>
      <c r="F128" s="233" t="s">
        <v>560</v>
      </c>
      <c r="G128" s="220"/>
      <c r="H128" s="220"/>
      <c r="I128" s="223"/>
      <c r="J128" s="234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1.9258900000000001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84</v>
      </c>
      <c r="AT128" s="231" t="s">
        <v>75</v>
      </c>
      <c r="AU128" s="231" t="s">
        <v>84</v>
      </c>
      <c r="AY128" s="230" t="s">
        <v>379</v>
      </c>
      <c r="BK128" s="232">
        <f>BK129</f>
        <v>0</v>
      </c>
    </row>
    <row r="129" s="2" customFormat="1" ht="21.0566" customHeight="1">
      <c r="A129" s="35"/>
      <c r="B129" s="36"/>
      <c r="C129" s="235" t="s">
        <v>84</v>
      </c>
      <c r="D129" s="235" t="s">
        <v>382</v>
      </c>
      <c r="E129" s="236" t="s">
        <v>1853</v>
      </c>
      <c r="F129" s="237" t="s">
        <v>1854</v>
      </c>
      <c r="G129" s="238" t="s">
        <v>426</v>
      </c>
      <c r="H129" s="239">
        <v>1</v>
      </c>
      <c r="I129" s="240"/>
      <c r="J129" s="241">
        <f>ROUND(I129*H129,2)</f>
        <v>0</v>
      </c>
      <c r="K129" s="242"/>
      <c r="L129" s="41"/>
      <c r="M129" s="249" t="s">
        <v>1</v>
      </c>
      <c r="N129" s="250" t="s">
        <v>42</v>
      </c>
      <c r="O129" s="251"/>
      <c r="P129" s="252">
        <f>O129*H129</f>
        <v>0</v>
      </c>
      <c r="Q129" s="252">
        <v>1.9258900000000001</v>
      </c>
      <c r="R129" s="252">
        <f>Q129*H129</f>
        <v>1.9258900000000001</v>
      </c>
      <c r="S129" s="252">
        <v>0</v>
      </c>
      <c r="T129" s="25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1998</v>
      </c>
    </row>
    <row r="130" s="2" customFormat="1" ht="6.96" customHeight="1">
      <c r="A130" s="35"/>
      <c r="B130" s="69"/>
      <c r="C130" s="70"/>
      <c r="D130" s="70"/>
      <c r="E130" s="70"/>
      <c r="F130" s="70"/>
      <c r="G130" s="70"/>
      <c r="H130" s="70"/>
      <c r="I130" s="70"/>
      <c r="J130" s="70"/>
      <c r="K130" s="70"/>
      <c r="L130" s="41"/>
      <c r="M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</sheetData>
  <sheetProtection sheet="1" autoFilter="0" formatColumns="0" formatRows="0" objects="1" scenarios="1" spinCount="100000" saltValue="yimuvrsCjsqEh+nFqbsEBzWrEOdfB73J8SXXc3uCzqj5dAn/AltQMo06ZU4Um377elAUVGlgdJIIfqHP6wj8iA==" hashValue="WwN+JFA8vqBP4qJiqFxwUiup4K/qi1G7FNlGN5IYXTS9scL4D1lRYHkJ84lFaPfoZ/tgpSKxNQiRf27RVFz6dA==" algorithmName="SHA-512" password="CC35"/>
  <autoFilter ref="C125:K1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1999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ROUND((SUM(BE134:BE185)),  2)</f>
        <v>0</v>
      </c>
      <c r="G37" s="169"/>
      <c r="H37" s="169"/>
      <c r="I37" s="170">
        <v>0.20000000000000001</v>
      </c>
      <c r="J37" s="168">
        <f>ROUND(((SUM(BE134:BE185))*I37),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ROUND((SUM(BF134:BF185)),  2)</f>
        <v>0</v>
      </c>
      <c r="G38" s="169"/>
      <c r="H38" s="169"/>
      <c r="I38" s="170">
        <v>0.20000000000000001</v>
      </c>
      <c r="J38" s="168">
        <f>ROUND(((SUM(BF134:BF185))*I38),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ROUND((SUM(BG134:BG185)),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ROUND((SUM(BH134:BH185)),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ROUND((SUM(BI134:BI185)),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02616 - Priepust č.16 v km 7,434 - P78354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J147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J156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J177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J179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J180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1604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1835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02616 - Priepust č.16 v km 7,434 - P78354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P135+P179</f>
        <v>0</v>
      </c>
      <c r="Q134" s="107"/>
      <c r="R134" s="216">
        <f>R135+R179</f>
        <v>27.056685240000004</v>
      </c>
      <c r="S134" s="107"/>
      <c r="T134" s="217">
        <f>T135+T179</f>
        <v>13.528724000000002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BK135+BK179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P136+P143+P147+P154+P156+P160+P177</f>
        <v>0</v>
      </c>
      <c r="Q135" s="227"/>
      <c r="R135" s="228">
        <f>R136+R143+R147+R154+R156+R160+R177</f>
        <v>26.963374840000004</v>
      </c>
      <c r="S135" s="227"/>
      <c r="T135" s="229">
        <f>T136+T143+T147+T154+T156+T160+T177</f>
        <v>13.528724000000002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BK136+BK143+BK147+BK154+BK156+BK160+BK177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SUM(P137:P142)</f>
        <v>0</v>
      </c>
      <c r="Q136" s="227"/>
      <c r="R136" s="228">
        <f>SUM(R137:R142)</f>
        <v>0</v>
      </c>
      <c r="S136" s="227"/>
      <c r="T136" s="229">
        <f>SUM(T137:T142)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SUM(BK137:BK142)</f>
        <v>0</v>
      </c>
    </row>
    <row r="137" s="2" customFormat="1" ht="21.0566" customHeight="1">
      <c r="A137" s="35"/>
      <c r="B137" s="36"/>
      <c r="C137" s="235" t="s">
        <v>84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0.90000000000000002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1070</v>
      </c>
    </row>
    <row r="138" s="2" customFormat="1" ht="36.72453" customHeight="1">
      <c r="A138" s="35"/>
      <c r="B138" s="36"/>
      <c r="C138" s="235" t="s">
        <v>92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0.27000000000000002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1071</v>
      </c>
    </row>
    <row r="139" s="2" customFormat="1" ht="16.30189" customHeight="1">
      <c r="A139" s="35"/>
      <c r="B139" s="36"/>
      <c r="C139" s="235" t="s">
        <v>102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14.880000000000001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1072</v>
      </c>
    </row>
    <row r="140" s="2" customFormat="1" ht="36.72453" customHeight="1">
      <c r="A140" s="35"/>
      <c r="B140" s="36"/>
      <c r="C140" s="235" t="s">
        <v>396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7.6319999999999997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1073</v>
      </c>
    </row>
    <row r="141" s="2" customFormat="1" ht="23.4566" customHeight="1">
      <c r="A141" s="35"/>
      <c r="B141" s="36"/>
      <c r="C141" s="235" t="s">
        <v>378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1.4490000000000001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2" customFormat="1" ht="23.4566" customHeight="1">
      <c r="A142" s="35"/>
      <c r="B142" s="36"/>
      <c r="C142" s="235" t="s">
        <v>435</v>
      </c>
      <c r="D142" s="235" t="s">
        <v>382</v>
      </c>
      <c r="E142" s="236" t="s">
        <v>1085</v>
      </c>
      <c r="F142" s="237" t="s">
        <v>454</v>
      </c>
      <c r="G142" s="238" t="s">
        <v>430</v>
      </c>
      <c r="H142" s="239">
        <v>14.82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1086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102</v>
      </c>
      <c r="F143" s="233" t="s">
        <v>1087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SUM(P144:P146)</f>
        <v>0</v>
      </c>
      <c r="Q143" s="227"/>
      <c r="R143" s="228">
        <f>SUM(R144:R146)</f>
        <v>0.11892000000000001</v>
      </c>
      <c r="S143" s="227"/>
      <c r="T143" s="229">
        <f>SUM(T144:T146)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84</v>
      </c>
      <c r="AT143" s="231" t="s">
        <v>75</v>
      </c>
      <c r="AU143" s="231" t="s">
        <v>84</v>
      </c>
      <c r="AY143" s="230" t="s">
        <v>379</v>
      </c>
      <c r="BK143" s="232">
        <f>SUM(BK144:BK146)</f>
        <v>0</v>
      </c>
    </row>
    <row r="144" s="2" customFormat="1" ht="23.4566" customHeight="1">
      <c r="A144" s="35"/>
      <c r="B144" s="36"/>
      <c r="C144" s="235" t="s">
        <v>439</v>
      </c>
      <c r="D144" s="235" t="s">
        <v>382</v>
      </c>
      <c r="E144" s="236" t="s">
        <v>1204</v>
      </c>
      <c r="F144" s="237" t="s">
        <v>1205</v>
      </c>
      <c r="G144" s="238" t="s">
        <v>426</v>
      </c>
      <c r="H144" s="239">
        <v>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0.00282</v>
      </c>
      <c r="R144" s="245">
        <f>Q144*H144</f>
        <v>0.016920000000000001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2000</v>
      </c>
    </row>
    <row r="145" s="2" customFormat="1" ht="23.4566" customHeight="1">
      <c r="A145" s="35"/>
      <c r="B145" s="36"/>
      <c r="C145" s="254" t="s">
        <v>443</v>
      </c>
      <c r="D145" s="254" t="s">
        <v>457</v>
      </c>
      <c r="E145" s="255" t="s">
        <v>1703</v>
      </c>
      <c r="F145" s="256" t="s">
        <v>1704</v>
      </c>
      <c r="G145" s="257" t="s">
        <v>426</v>
      </c>
      <c r="H145" s="258">
        <v>6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0.017000000000000001</v>
      </c>
      <c r="R145" s="245">
        <f>Q145*H145</f>
        <v>0.10200000000000001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443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2001</v>
      </c>
    </row>
    <row r="146" s="2" customFormat="1" ht="16.30189" customHeight="1">
      <c r="A146" s="35"/>
      <c r="B146" s="36"/>
      <c r="C146" s="254" t="s">
        <v>447</v>
      </c>
      <c r="D146" s="254" t="s">
        <v>457</v>
      </c>
      <c r="E146" s="255" t="s">
        <v>1210</v>
      </c>
      <c r="F146" s="256" t="s">
        <v>1211</v>
      </c>
      <c r="G146" s="257" t="s">
        <v>1102</v>
      </c>
      <c r="H146" s="258">
        <v>12.560000000000001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443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2002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396</v>
      </c>
      <c r="F147" s="233" t="s">
        <v>465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SUM(P148:P153)</f>
        <v>0</v>
      </c>
      <c r="Q147" s="227"/>
      <c r="R147" s="228">
        <f>SUM(R148:R153)</f>
        <v>17.029780440000003</v>
      </c>
      <c r="S147" s="227"/>
      <c r="T147" s="229">
        <f>SUM(T148:T153)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SUM(BK148:BK153)</f>
        <v>0</v>
      </c>
    </row>
    <row r="148" s="2" customFormat="1" ht="31.92453" customHeight="1">
      <c r="A148" s="35"/>
      <c r="B148" s="36"/>
      <c r="C148" s="235" t="s">
        <v>452</v>
      </c>
      <c r="D148" s="235" t="s">
        <v>382</v>
      </c>
      <c r="E148" s="236" t="s">
        <v>1113</v>
      </c>
      <c r="F148" s="237" t="s">
        <v>1114</v>
      </c>
      <c r="G148" s="238" t="s">
        <v>419</v>
      </c>
      <c r="H148" s="239">
        <v>11.640000000000001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0.23366999999999999</v>
      </c>
      <c r="R148" s="245">
        <f>Q148*H148</f>
        <v>2.7199187999999999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1115</v>
      </c>
    </row>
    <row r="149" s="2" customFormat="1" ht="23.4566" customHeight="1">
      <c r="A149" s="35"/>
      <c r="B149" s="36"/>
      <c r="C149" s="235" t="s">
        <v>456</v>
      </c>
      <c r="D149" s="235" t="s">
        <v>382</v>
      </c>
      <c r="E149" s="236" t="s">
        <v>1116</v>
      </c>
      <c r="F149" s="237" t="s">
        <v>1117</v>
      </c>
      <c r="G149" s="238" t="s">
        <v>430</v>
      </c>
      <c r="H149" s="239">
        <v>0.17999999999999999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1.7034</v>
      </c>
      <c r="R149" s="245">
        <f>Q149*H149</f>
        <v>0.306612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1118</v>
      </c>
    </row>
    <row r="150" s="2" customFormat="1" ht="23.4566" customHeight="1">
      <c r="A150" s="35"/>
      <c r="B150" s="36"/>
      <c r="C150" s="235" t="s">
        <v>461</v>
      </c>
      <c r="D150" s="235" t="s">
        <v>382</v>
      </c>
      <c r="E150" s="236" t="s">
        <v>1119</v>
      </c>
      <c r="F150" s="237" t="s">
        <v>1120</v>
      </c>
      <c r="G150" s="238" t="s">
        <v>419</v>
      </c>
      <c r="H150" s="239">
        <v>8.6400000000000006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0.30059999999999998</v>
      </c>
      <c r="R150" s="245">
        <f>Q150*H150</f>
        <v>2.5971839999999999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1121</v>
      </c>
    </row>
    <row r="151" s="2" customFormat="1" ht="23.4566" customHeight="1">
      <c r="A151" s="35"/>
      <c r="B151" s="36"/>
      <c r="C151" s="235" t="s">
        <v>466</v>
      </c>
      <c r="D151" s="235" t="s">
        <v>382</v>
      </c>
      <c r="E151" s="236" t="s">
        <v>800</v>
      </c>
      <c r="F151" s="237" t="s">
        <v>801</v>
      </c>
      <c r="G151" s="238" t="s">
        <v>430</v>
      </c>
      <c r="H151" s="239">
        <v>0.48299999999999998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2.1922799999999998</v>
      </c>
      <c r="R151" s="245">
        <f>Q151*H151</f>
        <v>1.0588712399999998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1122</v>
      </c>
    </row>
    <row r="152" s="2" customFormat="1" ht="31.92453" customHeight="1">
      <c r="A152" s="35"/>
      <c r="B152" s="36"/>
      <c r="C152" s="235" t="s">
        <v>470</v>
      </c>
      <c r="D152" s="235" t="s">
        <v>382</v>
      </c>
      <c r="E152" s="236" t="s">
        <v>1123</v>
      </c>
      <c r="F152" s="237" t="s">
        <v>1124</v>
      </c>
      <c r="G152" s="238" t="s">
        <v>430</v>
      </c>
      <c r="H152" s="239">
        <v>0.71999999999999997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2.2632400000000001</v>
      </c>
      <c r="R152" s="245">
        <f>Q152*H152</f>
        <v>1.6295328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1125</v>
      </c>
    </row>
    <row r="153" s="2" customFormat="1" ht="31.92453" customHeight="1">
      <c r="A153" s="35"/>
      <c r="B153" s="36"/>
      <c r="C153" s="235" t="s">
        <v>475</v>
      </c>
      <c r="D153" s="235" t="s">
        <v>382</v>
      </c>
      <c r="E153" s="236" t="s">
        <v>1129</v>
      </c>
      <c r="F153" s="237" t="s">
        <v>1130</v>
      </c>
      <c r="G153" s="238" t="s">
        <v>419</v>
      </c>
      <c r="H153" s="239">
        <v>11.640000000000001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0.74894000000000005</v>
      </c>
      <c r="R153" s="245">
        <f>Q153*H153</f>
        <v>8.7176616000000013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1131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435</v>
      </c>
      <c r="F154" s="233" t="s">
        <v>1132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P155</f>
        <v>0</v>
      </c>
      <c r="Q154" s="227"/>
      <c r="R154" s="228">
        <f>R155</f>
        <v>0.0015743999999999999</v>
      </c>
      <c r="S154" s="227"/>
      <c r="T154" s="22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BK155</f>
        <v>0</v>
      </c>
    </row>
    <row r="155" s="2" customFormat="1" ht="23.4566" customHeight="1">
      <c r="A155" s="35"/>
      <c r="B155" s="36"/>
      <c r="C155" s="235" t="s">
        <v>479</v>
      </c>
      <c r="D155" s="235" t="s">
        <v>382</v>
      </c>
      <c r="E155" s="236" t="s">
        <v>1133</v>
      </c>
      <c r="F155" s="237" t="s">
        <v>1134</v>
      </c>
      <c r="G155" s="238" t="s">
        <v>419</v>
      </c>
      <c r="H155" s="239">
        <v>1.9199999999999999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0.00081999999999999998</v>
      </c>
      <c r="R155" s="245">
        <f>Q155*H155</f>
        <v>0.0015743999999999999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1135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443</v>
      </c>
      <c r="F156" s="233" t="s">
        <v>495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SUM(P157:P159)</f>
        <v>0</v>
      </c>
      <c r="Q156" s="227"/>
      <c r="R156" s="228">
        <f>SUM(R157:R159)</f>
        <v>0.031399999999999997</v>
      </c>
      <c r="S156" s="227"/>
      <c r="T156" s="229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SUM(BK157:BK159)</f>
        <v>0</v>
      </c>
    </row>
    <row r="157" s="2" customFormat="1" ht="31.92453" customHeight="1">
      <c r="A157" s="35"/>
      <c r="B157" s="36"/>
      <c r="C157" s="235" t="s">
        <v>483</v>
      </c>
      <c r="D157" s="235" t="s">
        <v>382</v>
      </c>
      <c r="E157" s="236" t="s">
        <v>1142</v>
      </c>
      <c r="F157" s="237" t="s">
        <v>1143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0.0083999999999999995</v>
      </c>
      <c r="R157" s="245">
        <f>Q157*H157</f>
        <v>0.0083999999999999995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1144</v>
      </c>
    </row>
    <row r="158" s="2" customFormat="1" ht="16.30189" customHeight="1">
      <c r="A158" s="35"/>
      <c r="B158" s="36"/>
      <c r="C158" s="254" t="s">
        <v>487</v>
      </c>
      <c r="D158" s="254" t="s">
        <v>457</v>
      </c>
      <c r="E158" s="255" t="s">
        <v>1145</v>
      </c>
      <c r="F158" s="256" t="s">
        <v>1146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0.012999999999999999</v>
      </c>
      <c r="R158" s="245">
        <f>Q158*H158</f>
        <v>0.012999999999999999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1147</v>
      </c>
    </row>
    <row r="159" s="2" customFormat="1" ht="23.4566" customHeight="1">
      <c r="A159" s="35"/>
      <c r="B159" s="36"/>
      <c r="C159" s="235" t="s">
        <v>491</v>
      </c>
      <c r="D159" s="235" t="s">
        <v>382</v>
      </c>
      <c r="E159" s="236" t="s">
        <v>1148</v>
      </c>
      <c r="F159" s="237" t="s">
        <v>1149</v>
      </c>
      <c r="G159" s="238" t="s">
        <v>502</v>
      </c>
      <c r="H159" s="239">
        <v>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0.002</v>
      </c>
      <c r="R159" s="245">
        <f>Q159*H159</f>
        <v>0.01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1150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447</v>
      </c>
      <c r="F160" s="233" t="s">
        <v>560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SUM(P161:P176)</f>
        <v>0</v>
      </c>
      <c r="Q160" s="227"/>
      <c r="R160" s="228">
        <f>SUM(R161:R176)</f>
        <v>9.7817000000000007</v>
      </c>
      <c r="S160" s="227"/>
      <c r="T160" s="229">
        <f>SUM(T161:T176)</f>
        <v>13.528724000000002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SUM(BK161:BK176)</f>
        <v>0</v>
      </c>
    </row>
    <row r="161" s="2" customFormat="1" ht="23.4566" customHeight="1">
      <c r="A161" s="35"/>
      <c r="B161" s="36"/>
      <c r="C161" s="235" t="s">
        <v>7</v>
      </c>
      <c r="D161" s="235" t="s">
        <v>382</v>
      </c>
      <c r="E161" s="236" t="s">
        <v>866</v>
      </c>
      <c r="F161" s="237" t="s">
        <v>867</v>
      </c>
      <c r="G161" s="238" t="s">
        <v>502</v>
      </c>
      <c r="H161" s="239">
        <v>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0.00025000000000000001</v>
      </c>
      <c r="R161" s="245">
        <f>Q161*H161</f>
        <v>0.00050000000000000001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2003</v>
      </c>
    </row>
    <row r="162" s="2" customFormat="1" ht="31.92453" customHeight="1">
      <c r="A162" s="35"/>
      <c r="B162" s="36"/>
      <c r="C162" s="254" t="s">
        <v>499</v>
      </c>
      <c r="D162" s="254" t="s">
        <v>457</v>
      </c>
      <c r="E162" s="255" t="s">
        <v>870</v>
      </c>
      <c r="F162" s="256" t="s">
        <v>871</v>
      </c>
      <c r="G162" s="257" t="s">
        <v>502</v>
      </c>
      <c r="H162" s="258">
        <v>2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0.00084999999999999995</v>
      </c>
      <c r="R162" s="245">
        <f>Q162*H162</f>
        <v>0.0016999999999999999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2004</v>
      </c>
    </row>
    <row r="163" s="2" customFormat="1" ht="16.30189" customHeight="1">
      <c r="A163" s="35"/>
      <c r="B163" s="36"/>
      <c r="C163" s="235" t="s">
        <v>504</v>
      </c>
      <c r="D163" s="235" t="s">
        <v>382</v>
      </c>
      <c r="E163" s="236" t="s">
        <v>1151</v>
      </c>
      <c r="F163" s="237" t="s">
        <v>1152</v>
      </c>
      <c r="G163" s="238" t="s">
        <v>502</v>
      </c>
      <c r="H163" s="239">
        <v>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0.077670000000000003</v>
      </c>
      <c r="R163" s="245">
        <f>Q163*H163</f>
        <v>0.077670000000000003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1153</v>
      </c>
    </row>
    <row r="164" s="2" customFormat="1" ht="16.30189" customHeight="1">
      <c r="A164" s="35"/>
      <c r="B164" s="36"/>
      <c r="C164" s="235" t="s">
        <v>508</v>
      </c>
      <c r="D164" s="235" t="s">
        <v>382</v>
      </c>
      <c r="E164" s="236" t="s">
        <v>1215</v>
      </c>
      <c r="F164" s="237" t="s">
        <v>1216</v>
      </c>
      <c r="G164" s="238" t="s">
        <v>502</v>
      </c>
      <c r="H164" s="239">
        <v>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2005</v>
      </c>
    </row>
    <row r="165" s="2" customFormat="1" ht="23.4566" customHeight="1">
      <c r="A165" s="35"/>
      <c r="B165" s="36"/>
      <c r="C165" s="254" t="s">
        <v>512</v>
      </c>
      <c r="D165" s="254" t="s">
        <v>457</v>
      </c>
      <c r="E165" s="255" t="s">
        <v>1218</v>
      </c>
      <c r="F165" s="256" t="s">
        <v>1219</v>
      </c>
      <c r="G165" s="257" t="s">
        <v>502</v>
      </c>
      <c r="H165" s="258">
        <v>0.999999999999999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0.00029999999999999997</v>
      </c>
      <c r="R165" s="245">
        <f>Q165*H165</f>
        <v>0.00029999999999999965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443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2006</v>
      </c>
    </row>
    <row r="166" s="2" customFormat="1" ht="23.4566" customHeight="1">
      <c r="A166" s="35"/>
      <c r="B166" s="36"/>
      <c r="C166" s="235" t="s">
        <v>516</v>
      </c>
      <c r="D166" s="235" t="s">
        <v>382</v>
      </c>
      <c r="E166" s="236" t="s">
        <v>1154</v>
      </c>
      <c r="F166" s="237" t="s">
        <v>1155</v>
      </c>
      <c r="G166" s="238" t="s">
        <v>502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9.6984899999999996</v>
      </c>
      <c r="R166" s="245">
        <f>Q166*H166</f>
        <v>9.6984899999999996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1156</v>
      </c>
    </row>
    <row r="167" s="2" customFormat="1" ht="31.92453" customHeight="1">
      <c r="A167" s="35"/>
      <c r="B167" s="36"/>
      <c r="C167" s="235" t="s">
        <v>520</v>
      </c>
      <c r="D167" s="235" t="s">
        <v>382</v>
      </c>
      <c r="E167" s="236" t="s">
        <v>1166</v>
      </c>
      <c r="F167" s="237" t="s">
        <v>1167</v>
      </c>
      <c r="G167" s="238" t="s">
        <v>426</v>
      </c>
      <c r="H167" s="239">
        <v>10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0.097299999999999998</v>
      </c>
      <c r="T167" s="246">
        <f>S167*H167</f>
        <v>0.97299999999999998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1168</v>
      </c>
    </row>
    <row r="168" s="2" customFormat="1" ht="23.4566" customHeight="1">
      <c r="A168" s="35"/>
      <c r="B168" s="36"/>
      <c r="C168" s="235" t="s">
        <v>524</v>
      </c>
      <c r="D168" s="235" t="s">
        <v>382</v>
      </c>
      <c r="E168" s="236" t="s">
        <v>1169</v>
      </c>
      <c r="F168" s="237" t="s">
        <v>1170</v>
      </c>
      <c r="G168" s="238" t="s">
        <v>426</v>
      </c>
      <c r="H168" s="239">
        <v>8.4000000000000004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0.057110000000000001</v>
      </c>
      <c r="T168" s="246">
        <f>S168*H168</f>
        <v>0.47972400000000004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1171</v>
      </c>
    </row>
    <row r="169" s="2" customFormat="1" ht="36.72453" customHeight="1">
      <c r="A169" s="35"/>
      <c r="B169" s="36"/>
      <c r="C169" s="235" t="s">
        <v>528</v>
      </c>
      <c r="D169" s="235" t="s">
        <v>382</v>
      </c>
      <c r="E169" s="236" t="s">
        <v>1221</v>
      </c>
      <c r="F169" s="237" t="s">
        <v>1222</v>
      </c>
      <c r="G169" s="238" t="s">
        <v>502</v>
      </c>
      <c r="H169" s="239">
        <v>16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0.00016000000000000001</v>
      </c>
      <c r="R169" s="245">
        <f>Q169*H169</f>
        <v>0.0025600000000000002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2007</v>
      </c>
    </row>
    <row r="170" s="2" customFormat="1" ht="31.92453" customHeight="1">
      <c r="A170" s="35"/>
      <c r="B170" s="36"/>
      <c r="C170" s="235" t="s">
        <v>532</v>
      </c>
      <c r="D170" s="235" t="s">
        <v>382</v>
      </c>
      <c r="E170" s="236" t="s">
        <v>1865</v>
      </c>
      <c r="F170" s="237" t="s">
        <v>1866</v>
      </c>
      <c r="G170" s="238" t="s">
        <v>430</v>
      </c>
      <c r="H170" s="239">
        <v>5.4400000000000004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2.2000000000000002</v>
      </c>
      <c r="T170" s="246">
        <f>S170*H170</f>
        <v>11.968000000000002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1177</v>
      </c>
    </row>
    <row r="171" s="2" customFormat="1" ht="31.92453" customHeight="1">
      <c r="A171" s="35"/>
      <c r="B171" s="36"/>
      <c r="C171" s="235" t="s">
        <v>536</v>
      </c>
      <c r="D171" s="235" t="s">
        <v>382</v>
      </c>
      <c r="E171" s="236" t="s">
        <v>1806</v>
      </c>
      <c r="F171" s="237" t="s">
        <v>1807</v>
      </c>
      <c r="G171" s="238" t="s">
        <v>426</v>
      </c>
      <c r="H171" s="239">
        <v>6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8.0000000000000007E-05</v>
      </c>
      <c r="R171" s="245">
        <f>Q171*H171</f>
        <v>0.00048000000000000007</v>
      </c>
      <c r="S171" s="245">
        <v>0.017999999999999999</v>
      </c>
      <c r="T171" s="246">
        <f>S171*H171</f>
        <v>0.10799999999999999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2008</v>
      </c>
    </row>
    <row r="172" s="2" customFormat="1" ht="23.4566" customHeight="1">
      <c r="A172" s="35"/>
      <c r="B172" s="36"/>
      <c r="C172" s="235" t="s">
        <v>540</v>
      </c>
      <c r="D172" s="235" t="s">
        <v>382</v>
      </c>
      <c r="E172" s="236" t="s">
        <v>1178</v>
      </c>
      <c r="F172" s="237" t="s">
        <v>1179</v>
      </c>
      <c r="G172" s="238" t="s">
        <v>450</v>
      </c>
      <c r="H172" s="239">
        <v>11.968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1180</v>
      </c>
    </row>
    <row r="173" s="2" customFormat="1" ht="31.92453" customHeight="1">
      <c r="A173" s="35"/>
      <c r="B173" s="36"/>
      <c r="C173" s="235" t="s">
        <v>544</v>
      </c>
      <c r="D173" s="235" t="s">
        <v>382</v>
      </c>
      <c r="E173" s="236" t="s">
        <v>1181</v>
      </c>
      <c r="F173" s="237" t="s">
        <v>1182</v>
      </c>
      <c r="G173" s="238" t="s">
        <v>450</v>
      </c>
      <c r="H173" s="239">
        <v>227.392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1183</v>
      </c>
    </row>
    <row r="174" s="2" customFormat="1" ht="23.4566" customHeight="1">
      <c r="A174" s="35"/>
      <c r="B174" s="36"/>
      <c r="C174" s="235" t="s">
        <v>548</v>
      </c>
      <c r="D174" s="235" t="s">
        <v>382</v>
      </c>
      <c r="E174" s="236" t="s">
        <v>710</v>
      </c>
      <c r="F174" s="237" t="s">
        <v>711</v>
      </c>
      <c r="G174" s="238" t="s">
        <v>450</v>
      </c>
      <c r="H174" s="239">
        <v>1.4490000000000001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1184</v>
      </c>
    </row>
    <row r="175" s="2" customFormat="1" ht="23.4566" customHeight="1">
      <c r="A175" s="35"/>
      <c r="B175" s="36"/>
      <c r="C175" s="235" t="s">
        <v>552</v>
      </c>
      <c r="D175" s="235" t="s">
        <v>382</v>
      </c>
      <c r="E175" s="236" t="s">
        <v>714</v>
      </c>
      <c r="F175" s="237" t="s">
        <v>715</v>
      </c>
      <c r="G175" s="238" t="s">
        <v>450</v>
      </c>
      <c r="H175" s="239">
        <v>13.041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1185</v>
      </c>
    </row>
    <row r="176" s="2" customFormat="1" ht="23.4566" customHeight="1">
      <c r="A176" s="35"/>
      <c r="B176" s="36"/>
      <c r="C176" s="235" t="s">
        <v>556</v>
      </c>
      <c r="D176" s="235" t="s">
        <v>382</v>
      </c>
      <c r="E176" s="236" t="s">
        <v>718</v>
      </c>
      <c r="F176" s="237" t="s">
        <v>719</v>
      </c>
      <c r="G176" s="238" t="s">
        <v>450</v>
      </c>
      <c r="H176" s="239">
        <v>11.968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1186</v>
      </c>
    </row>
    <row r="177" s="12" customFormat="1" ht="22.8" customHeight="1">
      <c r="A177" s="12"/>
      <c r="B177" s="219"/>
      <c r="C177" s="220"/>
      <c r="D177" s="221" t="s">
        <v>75</v>
      </c>
      <c r="E177" s="233" t="s">
        <v>721</v>
      </c>
      <c r="F177" s="233" t="s">
        <v>722</v>
      </c>
      <c r="G177" s="220"/>
      <c r="H177" s="220"/>
      <c r="I177" s="223"/>
      <c r="J177" s="234">
        <f>BK177</f>
        <v>0</v>
      </c>
      <c r="K177" s="220"/>
      <c r="L177" s="225"/>
      <c r="M177" s="226"/>
      <c r="N177" s="227"/>
      <c r="O177" s="227"/>
      <c r="P177" s="228">
        <f>P178</f>
        <v>0</v>
      </c>
      <c r="Q177" s="227"/>
      <c r="R177" s="228">
        <f>R178</f>
        <v>0</v>
      </c>
      <c r="S177" s="227"/>
      <c r="T177" s="229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0" t="s">
        <v>84</v>
      </c>
      <c r="AT177" s="231" t="s">
        <v>75</v>
      </c>
      <c r="AU177" s="231" t="s">
        <v>84</v>
      </c>
      <c r="AY177" s="230" t="s">
        <v>379</v>
      </c>
      <c r="BK177" s="232">
        <f>BK178</f>
        <v>0</v>
      </c>
    </row>
    <row r="178" s="2" customFormat="1" ht="23.4566" customHeight="1">
      <c r="A178" s="35"/>
      <c r="B178" s="36"/>
      <c r="C178" s="235" t="s">
        <v>561</v>
      </c>
      <c r="D178" s="235" t="s">
        <v>382</v>
      </c>
      <c r="E178" s="236" t="s">
        <v>724</v>
      </c>
      <c r="F178" s="237" t="s">
        <v>725</v>
      </c>
      <c r="G178" s="238" t="s">
        <v>450</v>
      </c>
      <c r="H178" s="239">
        <v>26.963000000000001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1187</v>
      </c>
    </row>
    <row r="179" s="12" customFormat="1" ht="25.92" customHeight="1">
      <c r="A179" s="12"/>
      <c r="B179" s="219"/>
      <c r="C179" s="220"/>
      <c r="D179" s="221" t="s">
        <v>75</v>
      </c>
      <c r="E179" s="222" t="s">
        <v>1040</v>
      </c>
      <c r="F179" s="222" t="s">
        <v>1041</v>
      </c>
      <c r="G179" s="220"/>
      <c r="H179" s="220"/>
      <c r="I179" s="223"/>
      <c r="J179" s="224">
        <f>BK179</f>
        <v>0</v>
      </c>
      <c r="K179" s="220"/>
      <c r="L179" s="225"/>
      <c r="M179" s="226"/>
      <c r="N179" s="227"/>
      <c r="O179" s="227"/>
      <c r="P179" s="228">
        <f>P180</f>
        <v>0</v>
      </c>
      <c r="Q179" s="227"/>
      <c r="R179" s="228">
        <f>R180</f>
        <v>0.093310400000000002</v>
      </c>
      <c r="S179" s="227"/>
      <c r="T179" s="22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92</v>
      </c>
      <c r="AT179" s="231" t="s">
        <v>75</v>
      </c>
      <c r="AU179" s="231" t="s">
        <v>76</v>
      </c>
      <c r="AY179" s="230" t="s">
        <v>379</v>
      </c>
      <c r="BK179" s="232">
        <f>BK180</f>
        <v>0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1042</v>
      </c>
      <c r="F180" s="233" t="s">
        <v>1043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SUM(P181:P185)</f>
        <v>0</v>
      </c>
      <c r="Q180" s="227"/>
      <c r="R180" s="228">
        <f>SUM(R181:R185)</f>
        <v>0.093310400000000002</v>
      </c>
      <c r="S180" s="227"/>
      <c r="T180" s="229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92</v>
      </c>
      <c r="AT180" s="231" t="s">
        <v>75</v>
      </c>
      <c r="AU180" s="231" t="s">
        <v>84</v>
      </c>
      <c r="AY180" s="230" t="s">
        <v>379</v>
      </c>
      <c r="BK180" s="232">
        <f>SUM(BK181:BK185)</f>
        <v>0</v>
      </c>
    </row>
    <row r="181" s="2" customFormat="1" ht="23.4566" customHeight="1">
      <c r="A181" s="35"/>
      <c r="B181" s="36"/>
      <c r="C181" s="235" t="s">
        <v>565</v>
      </c>
      <c r="D181" s="235" t="s">
        <v>382</v>
      </c>
      <c r="E181" s="236" t="s">
        <v>1188</v>
      </c>
      <c r="F181" s="237" t="s">
        <v>1189</v>
      </c>
      <c r="G181" s="238" t="s">
        <v>419</v>
      </c>
      <c r="H181" s="239">
        <v>20.239999999999998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1190</v>
      </c>
    </row>
    <row r="182" s="2" customFormat="1" ht="16.30189" customHeight="1">
      <c r="A182" s="35"/>
      <c r="B182" s="36"/>
      <c r="C182" s="254" t="s">
        <v>569</v>
      </c>
      <c r="D182" s="254" t="s">
        <v>457</v>
      </c>
      <c r="E182" s="255" t="s">
        <v>1191</v>
      </c>
      <c r="F182" s="256" t="s">
        <v>1192</v>
      </c>
      <c r="G182" s="257" t="s">
        <v>450</v>
      </c>
      <c r="H182" s="258">
        <v>0.0070000000000000001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1</v>
      </c>
      <c r="R182" s="245">
        <f>Q182*H182</f>
        <v>0.0070000000000000001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544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479</v>
      </c>
      <c r="BM182" s="247" t="s">
        <v>1193</v>
      </c>
    </row>
    <row r="183" s="2" customFormat="1" ht="23.4566" customHeight="1">
      <c r="A183" s="35"/>
      <c r="B183" s="36"/>
      <c r="C183" s="235" t="s">
        <v>573</v>
      </c>
      <c r="D183" s="235" t="s">
        <v>382</v>
      </c>
      <c r="E183" s="236" t="s">
        <v>1194</v>
      </c>
      <c r="F183" s="237" t="s">
        <v>1195</v>
      </c>
      <c r="G183" s="238" t="s">
        <v>419</v>
      </c>
      <c r="H183" s="239">
        <v>40.479999999999997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0.00023000000000000001</v>
      </c>
      <c r="R183" s="245">
        <f>Q183*H183</f>
        <v>0.0093103999999999999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479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479</v>
      </c>
      <c r="BM183" s="247" t="s">
        <v>1196</v>
      </c>
    </row>
    <row r="184" s="2" customFormat="1" ht="16.30189" customHeight="1">
      <c r="A184" s="35"/>
      <c r="B184" s="36"/>
      <c r="C184" s="254" t="s">
        <v>577</v>
      </c>
      <c r="D184" s="254" t="s">
        <v>457</v>
      </c>
      <c r="E184" s="255" t="s">
        <v>1197</v>
      </c>
      <c r="F184" s="256" t="s">
        <v>1198</v>
      </c>
      <c r="G184" s="257" t="s">
        <v>450</v>
      </c>
      <c r="H184" s="258">
        <v>0.076999999999999999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1</v>
      </c>
      <c r="R184" s="245">
        <f>Q184*H184</f>
        <v>0.076999999999999999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544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479</v>
      </c>
      <c r="BM184" s="247" t="s">
        <v>1199</v>
      </c>
    </row>
    <row r="185" s="2" customFormat="1" ht="23.4566" customHeight="1">
      <c r="A185" s="35"/>
      <c r="B185" s="36"/>
      <c r="C185" s="235" t="s">
        <v>581</v>
      </c>
      <c r="D185" s="235" t="s">
        <v>382</v>
      </c>
      <c r="E185" s="236" t="s">
        <v>1200</v>
      </c>
      <c r="F185" s="237" t="s">
        <v>1201</v>
      </c>
      <c r="G185" s="238" t="s">
        <v>450</v>
      </c>
      <c r="H185" s="239">
        <v>0.092999999999999999</v>
      </c>
      <c r="I185" s="240"/>
      <c r="J185" s="241">
        <f>ROUND(I185*H185,2)</f>
        <v>0</v>
      </c>
      <c r="K185" s="242"/>
      <c r="L185" s="41"/>
      <c r="M185" s="249" t="s">
        <v>1</v>
      </c>
      <c r="N185" s="250" t="s">
        <v>42</v>
      </c>
      <c r="O185" s="251"/>
      <c r="P185" s="252">
        <f>O185*H185</f>
        <v>0</v>
      </c>
      <c r="Q185" s="252">
        <v>0</v>
      </c>
      <c r="R185" s="252">
        <f>Q185*H185</f>
        <v>0</v>
      </c>
      <c r="S185" s="252">
        <v>0</v>
      </c>
      <c r="T185" s="25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479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479</v>
      </c>
      <c r="BM185" s="247" t="s">
        <v>1202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/eiOJDA6Ru4VGQJshUd5tLJBFUUpH2naR0ahWUCXoihi9pn5Drk2aYm1MsYXj0Grv2Y7+TJN7zASEnx2m5DqEA==" hashValue="CcEcs5wDkumIKmCUrmefgpUcRY2xHc37OdBMghLeLwBVNM+yea0dnA7fVTwxWGBFSlitlhhu3UDsy5Hm4dQXkA==" algorithmName="SHA-512" password="CC35"/>
  <autoFilter ref="C133:K18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2009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ROUND((SUM(BE131:BE166)),  2)</f>
        <v>0</v>
      </c>
      <c r="G37" s="169"/>
      <c r="H37" s="169"/>
      <c r="I37" s="170">
        <v>0.20000000000000001</v>
      </c>
      <c r="J37" s="168">
        <f>ROUND(((SUM(BE131:BE166))*I37),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ROUND((SUM(BF131:BF166)),  2)</f>
        <v>0</v>
      </c>
      <c r="G38" s="169"/>
      <c r="H38" s="169"/>
      <c r="I38" s="170">
        <v>0.20000000000000001</v>
      </c>
      <c r="J38" s="168">
        <f>ROUND(((SUM(BF131:BF166))*I38),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ROUND((SUM(BG131:BG166)),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ROUND((SUM(BH131:BH166)),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ROUND((SUM(BI131:BI166)),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02617 - Priepust č.17 v km 7,571 -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J147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J156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J165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1604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1835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02617 - Priepust č.17 v km 7,571 - P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18.757740290000005</v>
      </c>
      <c r="S131" s="107"/>
      <c r="T131" s="217">
        <f>T132</f>
        <v>1.4596850000000001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P133+P142+P147+P154+P156+P165</f>
        <v>0</v>
      </c>
      <c r="Q132" s="227"/>
      <c r="R132" s="228">
        <f>R133+R142+R147+R154+R156+R165</f>
        <v>18.757740290000005</v>
      </c>
      <c r="S132" s="227"/>
      <c r="T132" s="229">
        <f>T133+T142+T147+T154+T156+T165</f>
        <v>1.4596850000000001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BK133+BK142+BK147+BK154+BK156+BK165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0.81000000000000005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2010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0.24299999999999999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2011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3.4220000000000002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1.0269999999999999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4.2320000000000002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29.623999999999999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4.2320000000000002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7.7910000000000004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SUM(P143:P146)</f>
        <v>0</v>
      </c>
      <c r="Q142" s="227"/>
      <c r="R142" s="228">
        <f>SUM(R143:R146)</f>
        <v>4.5377882899999999</v>
      </c>
      <c r="S142" s="227"/>
      <c r="T142" s="229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SUM(BK143:BK146)</f>
        <v>0</v>
      </c>
    </row>
    <row r="143" s="2" customFormat="1" ht="23.4566" customHeight="1">
      <c r="A143" s="35"/>
      <c r="B143" s="36"/>
      <c r="C143" s="235" t="s">
        <v>447</v>
      </c>
      <c r="D143" s="235" t="s">
        <v>382</v>
      </c>
      <c r="E143" s="236" t="s">
        <v>1964</v>
      </c>
      <c r="F143" s="237" t="s">
        <v>1965</v>
      </c>
      <c r="G143" s="238" t="s">
        <v>430</v>
      </c>
      <c r="H143" s="239">
        <v>1.8879999999999999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2.3225600000000002</v>
      </c>
      <c r="R143" s="245">
        <f>Q143*H143</f>
        <v>4.3849932799999998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1949</v>
      </c>
    </row>
    <row r="144" s="2" customFormat="1" ht="23.4566" customHeight="1">
      <c r="A144" s="35"/>
      <c r="B144" s="36"/>
      <c r="C144" s="235" t="s">
        <v>452</v>
      </c>
      <c r="D144" s="235" t="s">
        <v>382</v>
      </c>
      <c r="E144" s="236" t="s">
        <v>1107</v>
      </c>
      <c r="F144" s="237" t="s">
        <v>1108</v>
      </c>
      <c r="G144" s="238" t="s">
        <v>419</v>
      </c>
      <c r="H144" s="239">
        <v>16.896000000000001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0.00346</v>
      </c>
      <c r="R144" s="245">
        <f>Q144*H144</f>
        <v>0.058460160000000004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1950</v>
      </c>
    </row>
    <row r="145" s="2" customFormat="1" ht="23.4566" customHeight="1">
      <c r="A145" s="35"/>
      <c r="B145" s="36"/>
      <c r="C145" s="235" t="s">
        <v>456</v>
      </c>
      <c r="D145" s="235" t="s">
        <v>382</v>
      </c>
      <c r="E145" s="236" t="s">
        <v>1110</v>
      </c>
      <c r="F145" s="237" t="s">
        <v>1111</v>
      </c>
      <c r="G145" s="238" t="s">
        <v>419</v>
      </c>
      <c r="H145" s="239">
        <v>16.896000000000001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5.0000000000000002E-05</v>
      </c>
      <c r="R145" s="245">
        <f>Q145*H145</f>
        <v>0.00084480000000000004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1951</v>
      </c>
    </row>
    <row r="146" s="2" customFormat="1" ht="31.92453" customHeight="1">
      <c r="A146" s="35"/>
      <c r="B146" s="36"/>
      <c r="C146" s="235" t="s">
        <v>461</v>
      </c>
      <c r="D146" s="235" t="s">
        <v>382</v>
      </c>
      <c r="E146" s="236" t="s">
        <v>1966</v>
      </c>
      <c r="F146" s="237" t="s">
        <v>1967</v>
      </c>
      <c r="G146" s="238" t="s">
        <v>450</v>
      </c>
      <c r="H146" s="239">
        <v>0.088999999999999996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1.0504500000000001</v>
      </c>
      <c r="R146" s="245">
        <f>Q146*H146</f>
        <v>0.093490050000000005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1968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396</v>
      </c>
      <c r="F147" s="233" t="s">
        <v>465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SUM(P148:P153)</f>
        <v>0</v>
      </c>
      <c r="Q147" s="227"/>
      <c r="R147" s="228">
        <f>SUM(R148:R153)</f>
        <v>14.10832104</v>
      </c>
      <c r="S147" s="227"/>
      <c r="T147" s="229">
        <f>SUM(T148:T153)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SUM(BK148:BK153)</f>
        <v>0</v>
      </c>
    </row>
    <row r="148" s="2" customFormat="1" ht="31.92453" customHeight="1">
      <c r="A148" s="35"/>
      <c r="B148" s="36"/>
      <c r="C148" s="235" t="s">
        <v>466</v>
      </c>
      <c r="D148" s="235" t="s">
        <v>382</v>
      </c>
      <c r="E148" s="236" t="s">
        <v>1113</v>
      </c>
      <c r="F148" s="237" t="s">
        <v>1114</v>
      </c>
      <c r="G148" s="238" t="s">
        <v>419</v>
      </c>
      <c r="H148" s="239">
        <v>8.0999999999999996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0.23366999999999999</v>
      </c>
      <c r="R148" s="245">
        <f>Q148*H148</f>
        <v>1.8927269999999998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1115</v>
      </c>
    </row>
    <row r="149" s="2" customFormat="1" ht="23.4566" customHeight="1">
      <c r="A149" s="35"/>
      <c r="B149" s="36"/>
      <c r="C149" s="235" t="s">
        <v>470</v>
      </c>
      <c r="D149" s="235" t="s">
        <v>382</v>
      </c>
      <c r="E149" s="236" t="s">
        <v>1116</v>
      </c>
      <c r="F149" s="237" t="s">
        <v>1117</v>
      </c>
      <c r="G149" s="238" t="s">
        <v>430</v>
      </c>
      <c r="H149" s="239">
        <v>0.24299999999999999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1.7034</v>
      </c>
      <c r="R149" s="245">
        <f>Q149*H149</f>
        <v>0.41392620000000002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2012</v>
      </c>
    </row>
    <row r="150" s="2" customFormat="1" ht="23.4566" customHeight="1">
      <c r="A150" s="35"/>
      <c r="B150" s="36"/>
      <c r="C150" s="235" t="s">
        <v>475</v>
      </c>
      <c r="D150" s="235" t="s">
        <v>382</v>
      </c>
      <c r="E150" s="236" t="s">
        <v>1119</v>
      </c>
      <c r="F150" s="237" t="s">
        <v>1120</v>
      </c>
      <c r="G150" s="238" t="s">
        <v>419</v>
      </c>
      <c r="H150" s="239">
        <v>8.0999999999999996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0.30059999999999998</v>
      </c>
      <c r="R150" s="245">
        <f>Q150*H150</f>
        <v>2.4348599999999996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1121</v>
      </c>
    </row>
    <row r="151" s="2" customFormat="1" ht="23.4566" customHeight="1">
      <c r="A151" s="35"/>
      <c r="B151" s="36"/>
      <c r="C151" s="235" t="s">
        <v>479</v>
      </c>
      <c r="D151" s="235" t="s">
        <v>382</v>
      </c>
      <c r="E151" s="236" t="s">
        <v>800</v>
      </c>
      <c r="F151" s="237" t="s">
        <v>801</v>
      </c>
      <c r="G151" s="238" t="s">
        <v>430</v>
      </c>
      <c r="H151" s="239">
        <v>0.502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2.1922799999999998</v>
      </c>
      <c r="R151" s="245">
        <f>Q151*H151</f>
        <v>1.10052456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2013</v>
      </c>
    </row>
    <row r="152" s="2" customFormat="1" ht="31.92453" customHeight="1">
      <c r="A152" s="35"/>
      <c r="B152" s="36"/>
      <c r="C152" s="235" t="s">
        <v>483</v>
      </c>
      <c r="D152" s="235" t="s">
        <v>382</v>
      </c>
      <c r="E152" s="236" t="s">
        <v>1123</v>
      </c>
      <c r="F152" s="237" t="s">
        <v>1124</v>
      </c>
      <c r="G152" s="238" t="s">
        <v>430</v>
      </c>
      <c r="H152" s="239">
        <v>0.97199999999999998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2.2632400000000001</v>
      </c>
      <c r="R152" s="245">
        <f>Q152*H152</f>
        <v>2.1998692800000001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2014</v>
      </c>
    </row>
    <row r="153" s="2" customFormat="1" ht="31.92453" customHeight="1">
      <c r="A153" s="35"/>
      <c r="B153" s="36"/>
      <c r="C153" s="235" t="s">
        <v>487</v>
      </c>
      <c r="D153" s="235" t="s">
        <v>382</v>
      </c>
      <c r="E153" s="236" t="s">
        <v>1129</v>
      </c>
      <c r="F153" s="237" t="s">
        <v>1130</v>
      </c>
      <c r="G153" s="238" t="s">
        <v>419</v>
      </c>
      <c r="H153" s="239">
        <v>8.0999999999999996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0.74894000000000005</v>
      </c>
      <c r="R153" s="245">
        <f>Q153*H153</f>
        <v>6.066414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1131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435</v>
      </c>
      <c r="F154" s="233" t="s">
        <v>1132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P155</f>
        <v>0</v>
      </c>
      <c r="Q154" s="227"/>
      <c r="R154" s="228">
        <f>R155</f>
        <v>0.0086169600000000016</v>
      </c>
      <c r="S154" s="227"/>
      <c r="T154" s="229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BK155</f>
        <v>0</v>
      </c>
    </row>
    <row r="155" s="2" customFormat="1" ht="16.30189" customHeight="1">
      <c r="A155" s="35"/>
      <c r="B155" s="36"/>
      <c r="C155" s="235" t="s">
        <v>491</v>
      </c>
      <c r="D155" s="235" t="s">
        <v>382</v>
      </c>
      <c r="E155" s="236" t="s">
        <v>1136</v>
      </c>
      <c r="F155" s="237" t="s">
        <v>1137</v>
      </c>
      <c r="G155" s="238" t="s">
        <v>419</v>
      </c>
      <c r="H155" s="239">
        <v>16.896000000000001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0.00051000000000000004</v>
      </c>
      <c r="R155" s="245">
        <f>Q155*H155</f>
        <v>0.0086169600000000016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1852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447</v>
      </c>
      <c r="F156" s="233" t="s">
        <v>560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SUM(P157:P164)</f>
        <v>0</v>
      </c>
      <c r="Q156" s="227"/>
      <c r="R156" s="228">
        <f>SUM(R157:R164)</f>
        <v>0.10301400000000001</v>
      </c>
      <c r="S156" s="227"/>
      <c r="T156" s="229">
        <f>SUM(T157:T164)</f>
        <v>1.4596850000000001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SUM(BK157:BK164)</f>
        <v>0</v>
      </c>
    </row>
    <row r="157" s="2" customFormat="1" ht="16.30189" customHeight="1">
      <c r="A157" s="35"/>
      <c r="B157" s="36"/>
      <c r="C157" s="235" t="s">
        <v>7</v>
      </c>
      <c r="D157" s="235" t="s">
        <v>382</v>
      </c>
      <c r="E157" s="236" t="s">
        <v>1151</v>
      </c>
      <c r="F157" s="237" t="s">
        <v>1152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0.077670000000000003</v>
      </c>
      <c r="R157" s="245">
        <f>Q157*H157</f>
        <v>0.077670000000000003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1153</v>
      </c>
    </row>
    <row r="158" s="2" customFormat="1" ht="23.4566" customHeight="1">
      <c r="A158" s="35"/>
      <c r="B158" s="36"/>
      <c r="C158" s="235" t="s">
        <v>499</v>
      </c>
      <c r="D158" s="235" t="s">
        <v>382</v>
      </c>
      <c r="E158" s="236" t="s">
        <v>1780</v>
      </c>
      <c r="F158" s="237" t="s">
        <v>1781</v>
      </c>
      <c r="G158" s="238" t="s">
        <v>419</v>
      </c>
      <c r="H158" s="239">
        <v>26.393999999999998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1956</v>
      </c>
    </row>
    <row r="159" s="2" customFormat="1" ht="31.92453" customHeight="1">
      <c r="A159" s="35"/>
      <c r="B159" s="36"/>
      <c r="C159" s="235" t="s">
        <v>504</v>
      </c>
      <c r="D159" s="235" t="s">
        <v>382</v>
      </c>
      <c r="E159" s="236" t="s">
        <v>1166</v>
      </c>
      <c r="F159" s="237" t="s">
        <v>1167</v>
      </c>
      <c r="G159" s="238" t="s">
        <v>426</v>
      </c>
      <c r="H159" s="239">
        <v>10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0.097299999999999998</v>
      </c>
      <c r="T159" s="246">
        <f>S159*H159</f>
        <v>0.97299999999999998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2015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1169</v>
      </c>
      <c r="F160" s="237" t="s">
        <v>1170</v>
      </c>
      <c r="G160" s="238" t="s">
        <v>426</v>
      </c>
      <c r="H160" s="239">
        <v>8.3000000000000007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0.057110000000000001</v>
      </c>
      <c r="T160" s="246">
        <f>S160*H160</f>
        <v>0.47401300000000007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1171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1973</v>
      </c>
      <c r="F161" s="237" t="s">
        <v>1974</v>
      </c>
      <c r="G161" s="238" t="s">
        <v>1817</v>
      </c>
      <c r="H161" s="239">
        <v>1267.2000000000001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2.0000000000000002E-05</v>
      </c>
      <c r="R161" s="245">
        <f>Q161*H161</f>
        <v>0.025344000000000002</v>
      </c>
      <c r="S161" s="245">
        <v>1.0000000000000001E-05</v>
      </c>
      <c r="T161" s="246">
        <f>S161*H161</f>
        <v>0.012672000000000001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1975</v>
      </c>
    </row>
    <row r="162" s="2" customFormat="1" ht="16.30189" customHeight="1">
      <c r="A162" s="35"/>
      <c r="B162" s="36"/>
      <c r="C162" s="254" t="s">
        <v>516</v>
      </c>
      <c r="D162" s="254" t="s">
        <v>457</v>
      </c>
      <c r="E162" s="255" t="s">
        <v>1976</v>
      </c>
      <c r="F162" s="256" t="s">
        <v>1977</v>
      </c>
      <c r="G162" s="257" t="s">
        <v>502</v>
      </c>
      <c r="H162" s="258">
        <v>84.480000000000004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1978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710</v>
      </c>
      <c r="F163" s="237" t="s">
        <v>711</v>
      </c>
      <c r="G163" s="238" t="s">
        <v>450</v>
      </c>
      <c r="H163" s="239">
        <v>1.4430000000000001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1184</v>
      </c>
    </row>
    <row r="164" s="2" customFormat="1" ht="23.4566" customHeight="1">
      <c r="A164" s="35"/>
      <c r="B164" s="36"/>
      <c r="C164" s="235" t="s">
        <v>524</v>
      </c>
      <c r="D164" s="235" t="s">
        <v>382</v>
      </c>
      <c r="E164" s="236" t="s">
        <v>714</v>
      </c>
      <c r="F164" s="237" t="s">
        <v>715</v>
      </c>
      <c r="G164" s="238" t="s">
        <v>450</v>
      </c>
      <c r="H164" s="239">
        <v>12.987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1185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721</v>
      </c>
      <c r="F165" s="233" t="s">
        <v>722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P166</f>
        <v>0</v>
      </c>
      <c r="Q165" s="227"/>
      <c r="R165" s="228">
        <f>R166</f>
        <v>0</v>
      </c>
      <c r="S165" s="227"/>
      <c r="T165" s="229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BK166</f>
        <v>0</v>
      </c>
    </row>
    <row r="166" s="2" customFormat="1" ht="23.4566" customHeight="1">
      <c r="A166" s="35"/>
      <c r="B166" s="36"/>
      <c r="C166" s="235" t="s">
        <v>528</v>
      </c>
      <c r="D166" s="235" t="s">
        <v>382</v>
      </c>
      <c r="E166" s="236" t="s">
        <v>724</v>
      </c>
      <c r="F166" s="237" t="s">
        <v>725</v>
      </c>
      <c r="G166" s="238" t="s">
        <v>450</v>
      </c>
      <c r="H166" s="239">
        <v>18.757999999999999</v>
      </c>
      <c r="I166" s="240"/>
      <c r="J166" s="241">
        <f>ROUND(I166*H166,2)</f>
        <v>0</v>
      </c>
      <c r="K166" s="242"/>
      <c r="L166" s="41"/>
      <c r="M166" s="249" t="s">
        <v>1</v>
      </c>
      <c r="N166" s="250" t="s">
        <v>42</v>
      </c>
      <c r="O166" s="251"/>
      <c r="P166" s="252">
        <f>O166*H166</f>
        <v>0</v>
      </c>
      <c r="Q166" s="252">
        <v>0</v>
      </c>
      <c r="R166" s="252">
        <f>Q166*H166</f>
        <v>0</v>
      </c>
      <c r="S166" s="252">
        <v>0</v>
      </c>
      <c r="T166" s="25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1187</v>
      </c>
    </row>
    <row r="167" s="2" customFormat="1" ht="6.96" customHeight="1">
      <c r="A167" s="35"/>
      <c r="B167" s="69"/>
      <c r="C167" s="70"/>
      <c r="D167" s="70"/>
      <c r="E167" s="70"/>
      <c r="F167" s="70"/>
      <c r="G167" s="70"/>
      <c r="H167" s="70"/>
      <c r="I167" s="70"/>
      <c r="J167" s="70"/>
      <c r="K167" s="70"/>
      <c r="L167" s="41"/>
      <c r="M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</row>
  </sheetData>
  <sheetProtection sheet="1" autoFilter="0" formatColumns="0" formatRows="0" objects="1" scenarios="1" spinCount="100000" saltValue="prwkOiIMMQVLu8Fifctr5polr71uPPWlrRgyJDm/5SMt8E+lcEvJIPtNdp3CUdTPHRj1JnRxTipGKVEbUqJZFQ==" hashValue="b/BQLg9tpVNja4ABr1uea2iBkQvaElmegxscJug2Sr1tRVFmTOI+JpPBNZAMCiXC4utpieuFCMrDpN1deAIMyg==" algorithmName="SHA-512" password="CC35"/>
  <autoFilter ref="C130:K16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2016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ROUND((SUM(BE133:BE199)),  2)</f>
        <v>0</v>
      </c>
      <c r="G37" s="169"/>
      <c r="H37" s="169"/>
      <c r="I37" s="170">
        <v>0.20000000000000001</v>
      </c>
      <c r="J37" s="168">
        <f>ROUND(((SUM(BE133:BE199))*I37),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ROUND((SUM(BF133:BF199)),  2)</f>
        <v>0</v>
      </c>
      <c r="G38" s="169"/>
      <c r="H38" s="169"/>
      <c r="I38" s="170">
        <v>0.20000000000000001</v>
      </c>
      <c r="J38" s="168">
        <f>ROUND(((SUM(BF133:BF199))*I38),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ROUND((SUM(BG133:BG199)),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ROUND((SUM(BH133:BH199)),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ROUND((SUM(BI133:BI199)),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02618 - Priepust č.18 v km 7,874 - P18907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J170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J191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J193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J194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02618 - Priepust č.18 v km 7,874 - P18907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P134+P193</f>
        <v>0</v>
      </c>
      <c r="Q133" s="107"/>
      <c r="R133" s="216">
        <f>R134+R193</f>
        <v>80.207313599999992</v>
      </c>
      <c r="S133" s="107"/>
      <c r="T133" s="217">
        <f>T134+T193</f>
        <v>21.320497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BK134+BK193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P135+P145+P157+P165+P170+P191</f>
        <v>0</v>
      </c>
      <c r="Q134" s="227"/>
      <c r="R134" s="228">
        <f>R135+R145+R157+R165+R170+R191</f>
        <v>80.176208599999995</v>
      </c>
      <c r="S134" s="227"/>
      <c r="T134" s="229">
        <f>T135+T145+T157+T165+T170+T191</f>
        <v>21.320497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BK135+BK145+BK157+BK165+BK170+BK191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1.98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2017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0.59399999999999997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2018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37.18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11.154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19.899999999999999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139.30000000000001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19.899999999999999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31.338999999999999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19.260000000000002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2019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102</v>
      </c>
      <c r="F145" s="233" t="s">
        <v>1087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SUM(P146:P156)</f>
        <v>0</v>
      </c>
      <c r="Q145" s="227"/>
      <c r="R145" s="228">
        <f>SUM(R146:R156)</f>
        <v>23.9713563</v>
      </c>
      <c r="S145" s="227"/>
      <c r="T145" s="229">
        <f>SUM(T146:T156)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SUM(BK146:BK156)</f>
        <v>0</v>
      </c>
    </row>
    <row r="146" s="2" customFormat="1" ht="21.0566" customHeight="1">
      <c r="A146" s="35"/>
      <c r="B146" s="36"/>
      <c r="C146" s="235" t="s">
        <v>452</v>
      </c>
      <c r="D146" s="235" t="s">
        <v>382</v>
      </c>
      <c r="E146" s="236" t="s">
        <v>1088</v>
      </c>
      <c r="F146" s="237" t="s">
        <v>1089</v>
      </c>
      <c r="G146" s="238" t="s">
        <v>430</v>
      </c>
      <c r="H146" s="239">
        <v>2.0139999999999998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2.3855499999999998</v>
      </c>
      <c r="R146" s="245">
        <f>Q146*H146</f>
        <v>4.8044976999999989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1839</v>
      </c>
    </row>
    <row r="147" s="2" customFormat="1" ht="21.0566" customHeight="1">
      <c r="A147" s="35"/>
      <c r="B147" s="36"/>
      <c r="C147" s="235" t="s">
        <v>456</v>
      </c>
      <c r="D147" s="235" t="s">
        <v>382</v>
      </c>
      <c r="E147" s="236" t="s">
        <v>1091</v>
      </c>
      <c r="F147" s="237" t="s">
        <v>1092</v>
      </c>
      <c r="G147" s="238" t="s">
        <v>419</v>
      </c>
      <c r="H147" s="239">
        <v>6.8330000000000002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0.038350000000000002</v>
      </c>
      <c r="R147" s="245">
        <f>Q147*H147</f>
        <v>0.26204555000000002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1840</v>
      </c>
    </row>
    <row r="148" s="2" customFormat="1" ht="21.0566" customHeight="1">
      <c r="A148" s="35"/>
      <c r="B148" s="36"/>
      <c r="C148" s="235" t="s">
        <v>461</v>
      </c>
      <c r="D148" s="235" t="s">
        <v>382</v>
      </c>
      <c r="E148" s="236" t="s">
        <v>1094</v>
      </c>
      <c r="F148" s="237" t="s">
        <v>1095</v>
      </c>
      <c r="G148" s="238" t="s">
        <v>419</v>
      </c>
      <c r="H148" s="239">
        <v>6.8330000000000002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1.0000000000000001E-05</v>
      </c>
      <c r="R148" s="245">
        <f>Q148*H148</f>
        <v>6.8330000000000005E-05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1841</v>
      </c>
    </row>
    <row r="149" s="2" customFormat="1" ht="21.0566" customHeight="1">
      <c r="A149" s="35"/>
      <c r="B149" s="36"/>
      <c r="C149" s="235" t="s">
        <v>466</v>
      </c>
      <c r="D149" s="235" t="s">
        <v>382</v>
      </c>
      <c r="E149" s="236" t="s">
        <v>1097</v>
      </c>
      <c r="F149" s="237" t="s">
        <v>1098</v>
      </c>
      <c r="G149" s="238" t="s">
        <v>450</v>
      </c>
      <c r="H149" s="239">
        <v>0.33400000000000002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1.03704</v>
      </c>
      <c r="R149" s="245">
        <f>Q149*H149</f>
        <v>0.34637136000000002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1842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1100</v>
      </c>
      <c r="F150" s="256" t="s">
        <v>1101</v>
      </c>
      <c r="G150" s="257" t="s">
        <v>1102</v>
      </c>
      <c r="H150" s="258">
        <v>47.5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1843</v>
      </c>
    </row>
    <row r="151" s="2" customFormat="1" ht="16.30189" customHeight="1">
      <c r="A151" s="35"/>
      <c r="B151" s="36"/>
      <c r="C151" s="235" t="s">
        <v>475</v>
      </c>
      <c r="D151" s="235" t="s">
        <v>382</v>
      </c>
      <c r="E151" s="236" t="s">
        <v>1104</v>
      </c>
      <c r="F151" s="237" t="s">
        <v>1105</v>
      </c>
      <c r="G151" s="238" t="s">
        <v>430</v>
      </c>
      <c r="H151" s="239">
        <v>7.8810000000000002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2.3225600000000002</v>
      </c>
      <c r="R151" s="245">
        <f>Q151*H151</f>
        <v>18.304095360000002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1949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1107</v>
      </c>
      <c r="F152" s="237" t="s">
        <v>1108</v>
      </c>
      <c r="G152" s="238" t="s">
        <v>419</v>
      </c>
      <c r="H152" s="239">
        <v>18.800000000000001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0.00346</v>
      </c>
      <c r="R152" s="245">
        <f>Q152*H152</f>
        <v>0.065048000000000009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1950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1110</v>
      </c>
      <c r="F153" s="237" t="s">
        <v>1111</v>
      </c>
      <c r="G153" s="238" t="s">
        <v>419</v>
      </c>
      <c r="H153" s="239">
        <v>18.800000000000001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5.0000000000000002E-05</v>
      </c>
      <c r="R153" s="245">
        <f>Q153*H153</f>
        <v>0.00094000000000000008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1951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1204</v>
      </c>
      <c r="F154" s="237" t="s">
        <v>1205</v>
      </c>
      <c r="G154" s="238" t="s">
        <v>426</v>
      </c>
      <c r="H154" s="239">
        <v>9.5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0.00282</v>
      </c>
      <c r="R154" s="245">
        <f>Q154*H154</f>
        <v>0.026790000000000001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1206</v>
      </c>
    </row>
    <row r="155" s="2" customFormat="1" ht="21.0566" customHeight="1">
      <c r="A155" s="35"/>
      <c r="B155" s="36"/>
      <c r="C155" s="254" t="s">
        <v>491</v>
      </c>
      <c r="D155" s="254" t="s">
        <v>457</v>
      </c>
      <c r="E155" s="255" t="s">
        <v>1207</v>
      </c>
      <c r="F155" s="256" t="s">
        <v>1208</v>
      </c>
      <c r="G155" s="257" t="s">
        <v>426</v>
      </c>
      <c r="H155" s="258">
        <v>9.5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0.017000000000000001</v>
      </c>
      <c r="R155" s="245">
        <f>Q155*H155</f>
        <v>0.16150000000000001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1209</v>
      </c>
    </row>
    <row r="156" s="2" customFormat="1" ht="16.30189" customHeight="1">
      <c r="A156" s="35"/>
      <c r="B156" s="36"/>
      <c r="C156" s="254" t="s">
        <v>7</v>
      </c>
      <c r="D156" s="254" t="s">
        <v>457</v>
      </c>
      <c r="E156" s="255" t="s">
        <v>1210</v>
      </c>
      <c r="F156" s="256" t="s">
        <v>1211</v>
      </c>
      <c r="G156" s="257" t="s">
        <v>1102</v>
      </c>
      <c r="H156" s="258">
        <v>18.84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1212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396</v>
      </c>
      <c r="F157" s="233" t="s">
        <v>465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SUM(P158:P164)</f>
        <v>0</v>
      </c>
      <c r="Q157" s="227"/>
      <c r="R157" s="228">
        <f>SUM(R158:R164)</f>
        <v>51.644348160000007</v>
      </c>
      <c r="S157" s="227"/>
      <c r="T157" s="229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SUM(BK158:BK164)</f>
        <v>0</v>
      </c>
    </row>
    <row r="158" s="2" customFormat="1" ht="31.92453" customHeight="1">
      <c r="A158" s="35"/>
      <c r="B158" s="36"/>
      <c r="C158" s="235" t="s">
        <v>499</v>
      </c>
      <c r="D158" s="235" t="s">
        <v>382</v>
      </c>
      <c r="E158" s="236" t="s">
        <v>1113</v>
      </c>
      <c r="F158" s="237" t="s">
        <v>1114</v>
      </c>
      <c r="G158" s="238" t="s">
        <v>419</v>
      </c>
      <c r="H158" s="239">
        <v>36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0.23366999999999999</v>
      </c>
      <c r="R158" s="245">
        <f>Q158*H158</f>
        <v>8.4121199999999998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1115</v>
      </c>
    </row>
    <row r="159" s="2" customFormat="1" ht="23.4566" customHeight="1">
      <c r="A159" s="35"/>
      <c r="B159" s="36"/>
      <c r="C159" s="235" t="s">
        <v>504</v>
      </c>
      <c r="D159" s="235" t="s">
        <v>382</v>
      </c>
      <c r="E159" s="236" t="s">
        <v>1116</v>
      </c>
      <c r="F159" s="237" t="s">
        <v>1117</v>
      </c>
      <c r="G159" s="238" t="s">
        <v>430</v>
      </c>
      <c r="H159" s="239">
        <v>0.39600000000000002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1.7034</v>
      </c>
      <c r="R159" s="245">
        <f>Q159*H159</f>
        <v>0.67454639999999999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2020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1119</v>
      </c>
      <c r="F160" s="237" t="s">
        <v>1120</v>
      </c>
      <c r="G160" s="238" t="s">
        <v>419</v>
      </c>
      <c r="H160" s="239">
        <v>36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0.30059999999999998</v>
      </c>
      <c r="R160" s="245">
        <f>Q160*H160</f>
        <v>10.8216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1121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800</v>
      </c>
      <c r="F161" s="237" t="s">
        <v>801</v>
      </c>
      <c r="G161" s="238" t="s">
        <v>430</v>
      </c>
      <c r="H161" s="239">
        <v>0.54000000000000004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2.1922799999999998</v>
      </c>
      <c r="R161" s="245">
        <f>Q161*H161</f>
        <v>1.1838312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2021</v>
      </c>
    </row>
    <row r="162" s="2" customFormat="1" ht="31.92453" customHeight="1">
      <c r="A162" s="35"/>
      <c r="B162" s="36"/>
      <c r="C162" s="235" t="s">
        <v>516</v>
      </c>
      <c r="D162" s="235" t="s">
        <v>382</v>
      </c>
      <c r="E162" s="236" t="s">
        <v>1123</v>
      </c>
      <c r="F162" s="237" t="s">
        <v>1124</v>
      </c>
      <c r="G162" s="238" t="s">
        <v>430</v>
      </c>
      <c r="H162" s="239">
        <v>1.5840000000000001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2.2632400000000001</v>
      </c>
      <c r="R162" s="245">
        <f>Q162*H162</f>
        <v>3.5849721600000004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2022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1126</v>
      </c>
      <c r="F163" s="237" t="s">
        <v>1127</v>
      </c>
      <c r="G163" s="238" t="s">
        <v>419</v>
      </c>
      <c r="H163" s="239">
        <v>0.23999999999999999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0.02266</v>
      </c>
      <c r="R163" s="245">
        <f>Q163*H163</f>
        <v>0.0054383999999999995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1128</v>
      </c>
    </row>
    <row r="164" s="2" customFormat="1" ht="31.92453" customHeight="1">
      <c r="A164" s="35"/>
      <c r="B164" s="36"/>
      <c r="C164" s="235" t="s">
        <v>524</v>
      </c>
      <c r="D164" s="235" t="s">
        <v>382</v>
      </c>
      <c r="E164" s="236" t="s">
        <v>1129</v>
      </c>
      <c r="F164" s="237" t="s">
        <v>1130</v>
      </c>
      <c r="G164" s="238" t="s">
        <v>419</v>
      </c>
      <c r="H164" s="239">
        <v>36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0.74894000000000005</v>
      </c>
      <c r="R164" s="245">
        <f>Q164*H164</f>
        <v>26.961840000000002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1131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435</v>
      </c>
      <c r="F165" s="233" t="s">
        <v>1132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SUM(P166:P169)</f>
        <v>0</v>
      </c>
      <c r="Q165" s="227"/>
      <c r="R165" s="228">
        <f>SUM(R166:R169)</f>
        <v>0.33452973999999996</v>
      </c>
      <c r="S165" s="227"/>
      <c r="T165" s="229">
        <f>SUM(T166:T169)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SUM(BK166:BK169)</f>
        <v>0</v>
      </c>
    </row>
    <row r="166" s="2" customFormat="1" ht="42.79245" customHeight="1">
      <c r="A166" s="35"/>
      <c r="B166" s="36"/>
      <c r="C166" s="235" t="s">
        <v>528</v>
      </c>
      <c r="D166" s="235" t="s">
        <v>382</v>
      </c>
      <c r="E166" s="236" t="s">
        <v>1849</v>
      </c>
      <c r="F166" s="237" t="s">
        <v>1850</v>
      </c>
      <c r="G166" s="238" t="s">
        <v>419</v>
      </c>
      <c r="H166" s="239">
        <v>4.5720000000000001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0.018460000000000001</v>
      </c>
      <c r="R166" s="245">
        <f>Q166*H166</f>
        <v>0.084399120000000008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2023</v>
      </c>
    </row>
    <row r="167" s="2" customFormat="1" ht="23.4566" customHeight="1">
      <c r="A167" s="35"/>
      <c r="B167" s="36"/>
      <c r="C167" s="235" t="s">
        <v>532</v>
      </c>
      <c r="D167" s="235" t="s">
        <v>382</v>
      </c>
      <c r="E167" s="236" t="s">
        <v>1133</v>
      </c>
      <c r="F167" s="237" t="s">
        <v>1134</v>
      </c>
      <c r="G167" s="238" t="s">
        <v>419</v>
      </c>
      <c r="H167" s="239">
        <v>10.449999999999999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0.00081999999999999998</v>
      </c>
      <c r="R167" s="245">
        <f>Q167*H167</f>
        <v>0.0085689999999999985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1135</v>
      </c>
    </row>
    <row r="168" s="2" customFormat="1" ht="16.30189" customHeight="1">
      <c r="A168" s="35"/>
      <c r="B168" s="36"/>
      <c r="C168" s="235" t="s">
        <v>536</v>
      </c>
      <c r="D168" s="235" t="s">
        <v>382</v>
      </c>
      <c r="E168" s="236" t="s">
        <v>1136</v>
      </c>
      <c r="F168" s="237" t="s">
        <v>1137</v>
      </c>
      <c r="G168" s="238" t="s">
        <v>419</v>
      </c>
      <c r="H168" s="239">
        <v>10.287000000000001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0.00051000000000000004</v>
      </c>
      <c r="R168" s="245">
        <f>Q168*H168</f>
        <v>0.0052463700000000011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1852</v>
      </c>
    </row>
    <row r="169" s="2" customFormat="1" ht="21.0566" customHeight="1">
      <c r="A169" s="35"/>
      <c r="B169" s="36"/>
      <c r="C169" s="235" t="s">
        <v>540</v>
      </c>
      <c r="D169" s="235" t="s">
        <v>382</v>
      </c>
      <c r="E169" s="236" t="s">
        <v>1139</v>
      </c>
      <c r="F169" s="237" t="s">
        <v>1140</v>
      </c>
      <c r="G169" s="238" t="s">
        <v>419</v>
      </c>
      <c r="H169" s="239">
        <v>5.7149999999999999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0.041349999999999998</v>
      </c>
      <c r="R169" s="245">
        <f>Q169*H169</f>
        <v>0.23631524999999998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1955</v>
      </c>
    </row>
    <row r="170" s="12" customFormat="1" ht="22.8" customHeight="1">
      <c r="A170" s="12"/>
      <c r="B170" s="219"/>
      <c r="C170" s="220"/>
      <c r="D170" s="221" t="s">
        <v>75</v>
      </c>
      <c r="E170" s="233" t="s">
        <v>447</v>
      </c>
      <c r="F170" s="233" t="s">
        <v>560</v>
      </c>
      <c r="G170" s="220"/>
      <c r="H170" s="220"/>
      <c r="I170" s="223"/>
      <c r="J170" s="234">
        <f>BK170</f>
        <v>0</v>
      </c>
      <c r="K170" s="220"/>
      <c r="L170" s="225"/>
      <c r="M170" s="226"/>
      <c r="N170" s="227"/>
      <c r="O170" s="227"/>
      <c r="P170" s="228">
        <f>SUM(P171:P190)</f>
        <v>0</v>
      </c>
      <c r="Q170" s="227"/>
      <c r="R170" s="228">
        <f>SUM(R171:R190)</f>
        <v>4.2259743999999992</v>
      </c>
      <c r="S170" s="227"/>
      <c r="T170" s="229">
        <f>SUM(T171:T190)</f>
        <v>21.320497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30" t="s">
        <v>84</v>
      </c>
      <c r="AT170" s="231" t="s">
        <v>75</v>
      </c>
      <c r="AU170" s="231" t="s">
        <v>84</v>
      </c>
      <c r="AY170" s="230" t="s">
        <v>379</v>
      </c>
      <c r="BK170" s="232">
        <f>SUM(BK171:BK190)</f>
        <v>0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866</v>
      </c>
      <c r="F171" s="237" t="s">
        <v>867</v>
      </c>
      <c r="G171" s="238" t="s">
        <v>502</v>
      </c>
      <c r="H171" s="239">
        <v>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0.00025000000000000001</v>
      </c>
      <c r="R171" s="245">
        <f>Q171*H171</f>
        <v>0.001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1213</v>
      </c>
    </row>
    <row r="172" s="2" customFormat="1" ht="31.92453" customHeight="1">
      <c r="A172" s="35"/>
      <c r="B172" s="36"/>
      <c r="C172" s="254" t="s">
        <v>548</v>
      </c>
      <c r="D172" s="254" t="s">
        <v>457</v>
      </c>
      <c r="E172" s="255" t="s">
        <v>870</v>
      </c>
      <c r="F172" s="256" t="s">
        <v>871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0.00084999999999999995</v>
      </c>
      <c r="R172" s="245">
        <f>Q172*H172</f>
        <v>0.0033999999999999998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1214</v>
      </c>
    </row>
    <row r="173" s="2" customFormat="1" ht="16.30189" customHeight="1">
      <c r="A173" s="35"/>
      <c r="B173" s="36"/>
      <c r="C173" s="235" t="s">
        <v>552</v>
      </c>
      <c r="D173" s="235" t="s">
        <v>382</v>
      </c>
      <c r="E173" s="236" t="s">
        <v>1151</v>
      </c>
      <c r="F173" s="237" t="s">
        <v>1152</v>
      </c>
      <c r="G173" s="238" t="s">
        <v>502</v>
      </c>
      <c r="H173" s="239">
        <v>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0.077670000000000003</v>
      </c>
      <c r="R173" s="245">
        <f>Q173*H173</f>
        <v>0.077670000000000003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1153</v>
      </c>
    </row>
    <row r="174" s="2" customFormat="1" ht="16.30189" customHeight="1">
      <c r="A174" s="35"/>
      <c r="B174" s="36"/>
      <c r="C174" s="235" t="s">
        <v>556</v>
      </c>
      <c r="D174" s="235" t="s">
        <v>382</v>
      </c>
      <c r="E174" s="236" t="s">
        <v>1215</v>
      </c>
      <c r="F174" s="237" t="s">
        <v>1216</v>
      </c>
      <c r="G174" s="238" t="s">
        <v>502</v>
      </c>
      <c r="H174" s="239">
        <v>2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1217</v>
      </c>
    </row>
    <row r="175" s="2" customFormat="1" ht="23.4566" customHeight="1">
      <c r="A175" s="35"/>
      <c r="B175" s="36"/>
      <c r="C175" s="254" t="s">
        <v>561</v>
      </c>
      <c r="D175" s="254" t="s">
        <v>457</v>
      </c>
      <c r="E175" s="255" t="s">
        <v>1218</v>
      </c>
      <c r="F175" s="256" t="s">
        <v>1219</v>
      </c>
      <c r="G175" s="257" t="s">
        <v>502</v>
      </c>
      <c r="H175" s="258">
        <v>2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0.00029999999999999997</v>
      </c>
      <c r="R175" s="245">
        <f>Q175*H175</f>
        <v>0.00059999999999999995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1220</v>
      </c>
    </row>
    <row r="176" s="2" customFormat="1" ht="21.0566" customHeight="1">
      <c r="A176" s="35"/>
      <c r="B176" s="36"/>
      <c r="C176" s="235" t="s">
        <v>565</v>
      </c>
      <c r="D176" s="235" t="s">
        <v>382</v>
      </c>
      <c r="E176" s="236" t="s">
        <v>1853</v>
      </c>
      <c r="F176" s="237" t="s">
        <v>1854</v>
      </c>
      <c r="G176" s="238" t="s">
        <v>426</v>
      </c>
      <c r="H176" s="239">
        <v>1.5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1.9258900000000001</v>
      </c>
      <c r="R176" s="245">
        <f>Q176*H176</f>
        <v>2.8888350000000003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2024</v>
      </c>
    </row>
    <row r="177" s="2" customFormat="1" ht="23.4566" customHeight="1">
      <c r="A177" s="35"/>
      <c r="B177" s="36"/>
      <c r="C177" s="254" t="s">
        <v>569</v>
      </c>
      <c r="D177" s="254" t="s">
        <v>457</v>
      </c>
      <c r="E177" s="255" t="s">
        <v>1855</v>
      </c>
      <c r="F177" s="256" t="s">
        <v>1856</v>
      </c>
      <c r="G177" s="257" t="s">
        <v>502</v>
      </c>
      <c r="H177" s="258">
        <v>1.5149999999999999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0.81499999999999995</v>
      </c>
      <c r="R177" s="245">
        <f>Q177*H177</f>
        <v>1.2347249999999999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2025</v>
      </c>
    </row>
    <row r="178" s="2" customFormat="1" ht="23.4566" customHeight="1">
      <c r="A178" s="35"/>
      <c r="B178" s="36"/>
      <c r="C178" s="235" t="s">
        <v>573</v>
      </c>
      <c r="D178" s="235" t="s">
        <v>382</v>
      </c>
      <c r="E178" s="236" t="s">
        <v>2026</v>
      </c>
      <c r="F178" s="237" t="s">
        <v>2027</v>
      </c>
      <c r="G178" s="238" t="s">
        <v>419</v>
      </c>
      <c r="H178" s="239">
        <v>9.7159999999999993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0.021999999999999999</v>
      </c>
      <c r="T178" s="246">
        <f>S178*H178</f>
        <v>0.21375199999999997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1956</v>
      </c>
    </row>
    <row r="179" s="2" customFormat="1" ht="31.92453" customHeight="1">
      <c r="A179" s="35"/>
      <c r="B179" s="36"/>
      <c r="C179" s="235" t="s">
        <v>577</v>
      </c>
      <c r="D179" s="235" t="s">
        <v>382</v>
      </c>
      <c r="E179" s="236" t="s">
        <v>1166</v>
      </c>
      <c r="F179" s="237" t="s">
        <v>1167</v>
      </c>
      <c r="G179" s="238" t="s">
        <v>426</v>
      </c>
      <c r="H179" s="239">
        <v>10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0.097299999999999998</v>
      </c>
      <c r="T179" s="246">
        <f>S179*H179</f>
        <v>0.97299999999999998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2028</v>
      </c>
    </row>
    <row r="180" s="2" customFormat="1" ht="23.4566" customHeight="1">
      <c r="A180" s="35"/>
      <c r="B180" s="36"/>
      <c r="C180" s="235" t="s">
        <v>581</v>
      </c>
      <c r="D180" s="235" t="s">
        <v>382</v>
      </c>
      <c r="E180" s="236" t="s">
        <v>1169</v>
      </c>
      <c r="F180" s="237" t="s">
        <v>1170</v>
      </c>
      <c r="G180" s="238" t="s">
        <v>426</v>
      </c>
      <c r="H180" s="239">
        <v>9.5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0.057110000000000001</v>
      </c>
      <c r="T180" s="246">
        <f>S180*H180</f>
        <v>0.54254500000000006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1171</v>
      </c>
    </row>
    <row r="181" s="2" customFormat="1" ht="36.72453" customHeight="1">
      <c r="A181" s="35"/>
      <c r="B181" s="36"/>
      <c r="C181" s="235" t="s">
        <v>585</v>
      </c>
      <c r="D181" s="235" t="s">
        <v>382</v>
      </c>
      <c r="E181" s="236" t="s">
        <v>1221</v>
      </c>
      <c r="F181" s="237" t="s">
        <v>1222</v>
      </c>
      <c r="G181" s="238" t="s">
        <v>502</v>
      </c>
      <c r="H181" s="239">
        <v>24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0.00016000000000000001</v>
      </c>
      <c r="R181" s="245">
        <f>Q181*H181</f>
        <v>0.0038400000000000005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1223</v>
      </c>
    </row>
    <row r="182" s="2" customFormat="1" ht="36.72453" customHeight="1">
      <c r="A182" s="35"/>
      <c r="B182" s="36"/>
      <c r="C182" s="235" t="s">
        <v>589</v>
      </c>
      <c r="D182" s="235" t="s">
        <v>382</v>
      </c>
      <c r="E182" s="236" t="s">
        <v>1863</v>
      </c>
      <c r="F182" s="237" t="s">
        <v>1173</v>
      </c>
      <c r="G182" s="238" t="s">
        <v>502</v>
      </c>
      <c r="H182" s="239">
        <v>10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0.00116</v>
      </c>
      <c r="R182" s="245">
        <f>Q182*H182</f>
        <v>0.011599999999999999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1864</v>
      </c>
    </row>
    <row r="183" s="2" customFormat="1" ht="31.92453" customHeight="1">
      <c r="A183" s="35"/>
      <c r="B183" s="36"/>
      <c r="C183" s="235" t="s">
        <v>593</v>
      </c>
      <c r="D183" s="235" t="s">
        <v>382</v>
      </c>
      <c r="E183" s="236" t="s">
        <v>1865</v>
      </c>
      <c r="F183" s="237" t="s">
        <v>1866</v>
      </c>
      <c r="G183" s="238" t="s">
        <v>430</v>
      </c>
      <c r="H183" s="239">
        <v>6.3810000000000002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2.2000000000000002</v>
      </c>
      <c r="T183" s="246">
        <f>S183*H183</f>
        <v>14.038200000000002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2029</v>
      </c>
    </row>
    <row r="184" s="2" customFormat="1" ht="31.92453" customHeight="1">
      <c r="A184" s="35"/>
      <c r="B184" s="36"/>
      <c r="C184" s="235" t="s">
        <v>597</v>
      </c>
      <c r="D184" s="235" t="s">
        <v>382</v>
      </c>
      <c r="E184" s="236" t="s">
        <v>1175</v>
      </c>
      <c r="F184" s="237" t="s">
        <v>1176</v>
      </c>
      <c r="G184" s="238" t="s">
        <v>430</v>
      </c>
      <c r="H184" s="239">
        <v>2.2799999999999998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0.00173</v>
      </c>
      <c r="R184" s="245">
        <f>Q184*H184</f>
        <v>0.0039443999999999998</v>
      </c>
      <c r="S184" s="245">
        <v>2.3999999999999999</v>
      </c>
      <c r="T184" s="246">
        <f>S184*H184</f>
        <v>5.4719999999999995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1177</v>
      </c>
    </row>
    <row r="185" s="2" customFormat="1" ht="31.92453" customHeight="1">
      <c r="A185" s="35"/>
      <c r="B185" s="36"/>
      <c r="C185" s="235" t="s">
        <v>601</v>
      </c>
      <c r="D185" s="235" t="s">
        <v>382</v>
      </c>
      <c r="E185" s="236" t="s">
        <v>1806</v>
      </c>
      <c r="F185" s="237" t="s">
        <v>1807</v>
      </c>
      <c r="G185" s="238" t="s">
        <v>426</v>
      </c>
      <c r="H185" s="239">
        <v>4.5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8.0000000000000007E-05</v>
      </c>
      <c r="R185" s="245">
        <f>Q185*H185</f>
        <v>0.00036000000000000002</v>
      </c>
      <c r="S185" s="245">
        <v>0.017999999999999999</v>
      </c>
      <c r="T185" s="246">
        <f>S185*H185</f>
        <v>0.080999999999999989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2030</v>
      </c>
    </row>
    <row r="186" s="2" customFormat="1" ht="23.4566" customHeight="1">
      <c r="A186" s="35"/>
      <c r="B186" s="36"/>
      <c r="C186" s="235" t="s">
        <v>605</v>
      </c>
      <c r="D186" s="235" t="s">
        <v>382</v>
      </c>
      <c r="E186" s="236" t="s">
        <v>1178</v>
      </c>
      <c r="F186" s="237" t="s">
        <v>1179</v>
      </c>
      <c r="G186" s="238" t="s">
        <v>450</v>
      </c>
      <c r="H186" s="239">
        <v>19.724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1180</v>
      </c>
    </row>
    <row r="187" s="2" customFormat="1" ht="31.92453" customHeight="1">
      <c r="A187" s="35"/>
      <c r="B187" s="36"/>
      <c r="C187" s="235" t="s">
        <v>609</v>
      </c>
      <c r="D187" s="235" t="s">
        <v>382</v>
      </c>
      <c r="E187" s="236" t="s">
        <v>1181</v>
      </c>
      <c r="F187" s="237" t="s">
        <v>1182</v>
      </c>
      <c r="G187" s="238" t="s">
        <v>450</v>
      </c>
      <c r="H187" s="239">
        <v>374.75599999999997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1183</v>
      </c>
    </row>
    <row r="188" s="2" customFormat="1" ht="23.4566" customHeight="1">
      <c r="A188" s="35"/>
      <c r="B188" s="36"/>
      <c r="C188" s="235" t="s">
        <v>613</v>
      </c>
      <c r="D188" s="235" t="s">
        <v>382</v>
      </c>
      <c r="E188" s="236" t="s">
        <v>710</v>
      </c>
      <c r="F188" s="237" t="s">
        <v>711</v>
      </c>
      <c r="G188" s="238" t="s">
        <v>450</v>
      </c>
      <c r="H188" s="239">
        <v>1.512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1184</v>
      </c>
    </row>
    <row r="189" s="2" customFormat="1" ht="23.4566" customHeight="1">
      <c r="A189" s="35"/>
      <c r="B189" s="36"/>
      <c r="C189" s="235" t="s">
        <v>617</v>
      </c>
      <c r="D189" s="235" t="s">
        <v>382</v>
      </c>
      <c r="E189" s="236" t="s">
        <v>714</v>
      </c>
      <c r="F189" s="237" t="s">
        <v>715</v>
      </c>
      <c r="G189" s="238" t="s">
        <v>450</v>
      </c>
      <c r="H189" s="239">
        <v>13.608000000000001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1185</v>
      </c>
    </row>
    <row r="190" s="2" customFormat="1" ht="23.4566" customHeight="1">
      <c r="A190" s="35"/>
      <c r="B190" s="36"/>
      <c r="C190" s="235" t="s">
        <v>621</v>
      </c>
      <c r="D190" s="235" t="s">
        <v>382</v>
      </c>
      <c r="E190" s="236" t="s">
        <v>718</v>
      </c>
      <c r="F190" s="237" t="s">
        <v>719</v>
      </c>
      <c r="G190" s="238" t="s">
        <v>450</v>
      </c>
      <c r="H190" s="239">
        <v>19.724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1186</v>
      </c>
    </row>
    <row r="191" s="12" customFormat="1" ht="22.8" customHeight="1">
      <c r="A191" s="12"/>
      <c r="B191" s="219"/>
      <c r="C191" s="220"/>
      <c r="D191" s="221" t="s">
        <v>75</v>
      </c>
      <c r="E191" s="233" t="s">
        <v>721</v>
      </c>
      <c r="F191" s="233" t="s">
        <v>722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P192</f>
        <v>0</v>
      </c>
      <c r="Q191" s="227"/>
      <c r="R191" s="228">
        <f>R192</f>
        <v>0</v>
      </c>
      <c r="S191" s="227"/>
      <c r="T191" s="22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84</v>
      </c>
      <c r="AT191" s="231" t="s">
        <v>75</v>
      </c>
      <c r="AU191" s="231" t="s">
        <v>84</v>
      </c>
      <c r="AY191" s="230" t="s">
        <v>379</v>
      </c>
      <c r="BK191" s="232">
        <f>BK192</f>
        <v>0</v>
      </c>
    </row>
    <row r="192" s="2" customFormat="1" ht="23.4566" customHeight="1">
      <c r="A192" s="35"/>
      <c r="B192" s="36"/>
      <c r="C192" s="235" t="s">
        <v>625</v>
      </c>
      <c r="D192" s="235" t="s">
        <v>382</v>
      </c>
      <c r="E192" s="236" t="s">
        <v>724</v>
      </c>
      <c r="F192" s="237" t="s">
        <v>725</v>
      </c>
      <c r="G192" s="238" t="s">
        <v>450</v>
      </c>
      <c r="H192" s="239">
        <v>80.176000000000002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1187</v>
      </c>
    </row>
    <row r="193" s="12" customFormat="1" ht="25.92" customHeight="1">
      <c r="A193" s="12"/>
      <c r="B193" s="219"/>
      <c r="C193" s="220"/>
      <c r="D193" s="221" t="s">
        <v>75</v>
      </c>
      <c r="E193" s="222" t="s">
        <v>1040</v>
      </c>
      <c r="F193" s="222" t="s">
        <v>1041</v>
      </c>
      <c r="G193" s="220"/>
      <c r="H193" s="220"/>
      <c r="I193" s="223"/>
      <c r="J193" s="224">
        <f>BK193</f>
        <v>0</v>
      </c>
      <c r="K193" s="220"/>
      <c r="L193" s="225"/>
      <c r="M193" s="226"/>
      <c r="N193" s="227"/>
      <c r="O193" s="227"/>
      <c r="P193" s="228">
        <f>P194</f>
        <v>0</v>
      </c>
      <c r="Q193" s="227"/>
      <c r="R193" s="228">
        <f>R194</f>
        <v>0.031105000000000001</v>
      </c>
      <c r="S193" s="227"/>
      <c r="T193" s="229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0" t="s">
        <v>92</v>
      </c>
      <c r="AT193" s="231" t="s">
        <v>75</v>
      </c>
      <c r="AU193" s="231" t="s">
        <v>76</v>
      </c>
      <c r="AY193" s="230" t="s">
        <v>379</v>
      </c>
      <c r="BK193" s="232">
        <f>BK194</f>
        <v>0</v>
      </c>
    </row>
    <row r="194" s="12" customFormat="1" ht="22.8" customHeight="1">
      <c r="A194" s="12"/>
      <c r="B194" s="219"/>
      <c r="C194" s="220"/>
      <c r="D194" s="221" t="s">
        <v>75</v>
      </c>
      <c r="E194" s="233" t="s">
        <v>1042</v>
      </c>
      <c r="F194" s="233" t="s">
        <v>1043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SUM(P195:P199)</f>
        <v>0</v>
      </c>
      <c r="Q194" s="227"/>
      <c r="R194" s="228">
        <f>SUM(R195:R199)</f>
        <v>0.031105000000000001</v>
      </c>
      <c r="S194" s="227"/>
      <c r="T194" s="229">
        <f>SUM(T195:T199)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92</v>
      </c>
      <c r="AT194" s="231" t="s">
        <v>75</v>
      </c>
      <c r="AU194" s="231" t="s">
        <v>84</v>
      </c>
      <c r="AY194" s="230" t="s">
        <v>379</v>
      </c>
      <c r="BK194" s="232">
        <f>SUM(BK195:BK199)</f>
        <v>0</v>
      </c>
    </row>
    <row r="195" s="2" customFormat="1" ht="23.4566" customHeight="1">
      <c r="A195" s="35"/>
      <c r="B195" s="36"/>
      <c r="C195" s="235" t="s">
        <v>629</v>
      </c>
      <c r="D195" s="235" t="s">
        <v>382</v>
      </c>
      <c r="E195" s="236" t="s">
        <v>1188</v>
      </c>
      <c r="F195" s="237" t="s">
        <v>1189</v>
      </c>
      <c r="G195" s="238" t="s">
        <v>419</v>
      </c>
      <c r="H195" s="239">
        <v>6.75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479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2031</v>
      </c>
    </row>
    <row r="196" s="2" customFormat="1" ht="16.30189" customHeight="1">
      <c r="A196" s="35"/>
      <c r="B196" s="36"/>
      <c r="C196" s="254" t="s">
        <v>633</v>
      </c>
      <c r="D196" s="254" t="s">
        <v>457</v>
      </c>
      <c r="E196" s="255" t="s">
        <v>1191</v>
      </c>
      <c r="F196" s="256" t="s">
        <v>1192</v>
      </c>
      <c r="G196" s="257" t="s">
        <v>450</v>
      </c>
      <c r="H196" s="258">
        <v>0.002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1</v>
      </c>
      <c r="R196" s="245">
        <f>Q196*H196</f>
        <v>0.002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544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479</v>
      </c>
      <c r="BM196" s="247" t="s">
        <v>2032</v>
      </c>
    </row>
    <row r="197" s="2" customFormat="1" ht="23.4566" customHeight="1">
      <c r="A197" s="35"/>
      <c r="B197" s="36"/>
      <c r="C197" s="235" t="s">
        <v>637</v>
      </c>
      <c r="D197" s="235" t="s">
        <v>382</v>
      </c>
      <c r="E197" s="236" t="s">
        <v>1194</v>
      </c>
      <c r="F197" s="237" t="s">
        <v>1195</v>
      </c>
      <c r="G197" s="238" t="s">
        <v>419</v>
      </c>
      <c r="H197" s="239">
        <v>13.5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0.00023000000000000001</v>
      </c>
      <c r="R197" s="245">
        <f>Q197*H197</f>
        <v>0.0031050000000000001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479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479</v>
      </c>
      <c r="BM197" s="247" t="s">
        <v>2033</v>
      </c>
    </row>
    <row r="198" s="2" customFormat="1" ht="16.30189" customHeight="1">
      <c r="A198" s="35"/>
      <c r="B198" s="36"/>
      <c r="C198" s="254" t="s">
        <v>641</v>
      </c>
      <c r="D198" s="254" t="s">
        <v>457</v>
      </c>
      <c r="E198" s="255" t="s">
        <v>1197</v>
      </c>
      <c r="F198" s="256" t="s">
        <v>1198</v>
      </c>
      <c r="G198" s="257" t="s">
        <v>450</v>
      </c>
      <c r="H198" s="258">
        <v>0.025999999999999999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1</v>
      </c>
      <c r="R198" s="245">
        <f>Q198*H198</f>
        <v>0.025999999999999999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544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479</v>
      </c>
      <c r="BM198" s="247" t="s">
        <v>2034</v>
      </c>
    </row>
    <row r="199" s="2" customFormat="1" ht="23.4566" customHeight="1">
      <c r="A199" s="35"/>
      <c r="B199" s="36"/>
      <c r="C199" s="235" t="s">
        <v>645</v>
      </c>
      <c r="D199" s="235" t="s">
        <v>382</v>
      </c>
      <c r="E199" s="236" t="s">
        <v>1200</v>
      </c>
      <c r="F199" s="237" t="s">
        <v>1201</v>
      </c>
      <c r="G199" s="238" t="s">
        <v>450</v>
      </c>
      <c r="H199" s="239">
        <v>0.031</v>
      </c>
      <c r="I199" s="240"/>
      <c r="J199" s="241">
        <f>ROUND(I199*H199,2)</f>
        <v>0</v>
      </c>
      <c r="K199" s="242"/>
      <c r="L199" s="41"/>
      <c r="M199" s="249" t="s">
        <v>1</v>
      </c>
      <c r="N199" s="250" t="s">
        <v>42</v>
      </c>
      <c r="O199" s="251"/>
      <c r="P199" s="252">
        <f>O199*H199</f>
        <v>0</v>
      </c>
      <c r="Q199" s="252">
        <v>0</v>
      </c>
      <c r="R199" s="252">
        <f>Q199*H199</f>
        <v>0</v>
      </c>
      <c r="S199" s="252">
        <v>0</v>
      </c>
      <c r="T199" s="25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479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479</v>
      </c>
      <c r="BM199" s="247" t="s">
        <v>2035</v>
      </c>
    </row>
    <row r="200" s="2" customFormat="1" ht="6.96" customHeight="1">
      <c r="A200" s="35"/>
      <c r="B200" s="69"/>
      <c r="C200" s="70"/>
      <c r="D200" s="70"/>
      <c r="E200" s="70"/>
      <c r="F200" s="70"/>
      <c r="G200" s="70"/>
      <c r="H200" s="70"/>
      <c r="I200" s="70"/>
      <c r="J200" s="70"/>
      <c r="K200" s="70"/>
      <c r="L200" s="41"/>
      <c r="M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</row>
  </sheetData>
  <sheetProtection sheet="1" autoFilter="0" formatColumns="0" formatRows="0" objects="1" scenarios="1" spinCount="100000" saltValue="vdnzbsNNRVVHDcKTGJq7M64y8xu8D+XNUGr5ZjfUtCwHD7Jkmrh+nq/vEdro/h1cZwZJHpHctGgSMua431lSYg==" hashValue="5JwzSejQKhrmQwe23Y3nuhgK1JSQ9Cko9itTD12si34GdX523Ikfm/ovE48BqT9MtpzWoAbGzaZo6X+CT4iENw==" algorithmName="SHA-512" password="CC35"/>
  <autoFilter ref="C132:K19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2036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ROUND((SUM(BE126:BE129)),  2)</f>
        <v>0</v>
      </c>
      <c r="G37" s="169"/>
      <c r="H37" s="169"/>
      <c r="I37" s="170">
        <v>0.20000000000000001</v>
      </c>
      <c r="J37" s="168">
        <f>ROUND(((SUM(BE126:BE129))*I37),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ROUND((SUM(BF126:BF129)),  2)</f>
        <v>0</v>
      </c>
      <c r="G38" s="169"/>
      <c r="H38" s="169"/>
      <c r="I38" s="170">
        <v>0.20000000000000001</v>
      </c>
      <c r="J38" s="168">
        <f>ROUND(((SUM(BF126:BF129))*I38),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ROUND((SUM(BG126:BG129)),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ROUND((SUM(BH126:BH129)),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ROUND((SUM(BI126:BI129)),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 xml:space="preserve">02619 - Priepust č.19 v km  8,238 -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412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364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7.84906" customHeight="1">
      <c r="A112" s="35"/>
      <c r="B112" s="36"/>
      <c r="C112" s="37"/>
      <c r="D112" s="37"/>
      <c r="E112" s="191" t="str">
        <f>E7</f>
        <v>Rekonštrukcia cesty a mostov II/591 Banská Bystrica - hr. okr. BB/ZV - Zvolenská Slatina , I. etapa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353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30189" customHeight="1">
      <c r="B114" s="18"/>
      <c r="C114" s="19"/>
      <c r="D114" s="19"/>
      <c r="E114" s="191" t="s">
        <v>1604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404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30189" customHeight="1">
      <c r="A116" s="35"/>
      <c r="B116" s="36"/>
      <c r="C116" s="37"/>
      <c r="D116" s="37"/>
      <c r="E116" s="267" t="s">
        <v>1835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1061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30189" customHeight="1">
      <c r="A118" s="35"/>
      <c r="B118" s="36"/>
      <c r="C118" s="37"/>
      <c r="D118" s="37"/>
      <c r="E118" s="79" t="str">
        <f>E13</f>
        <v xml:space="preserve">02619 - Priepust č.19 v km  8,238 - P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F16</f>
        <v>k. ú. Banská Bystrica</v>
      </c>
      <c r="G120" s="37"/>
      <c r="H120" s="37"/>
      <c r="I120" s="29" t="s">
        <v>21</v>
      </c>
      <c r="J120" s="82" t="str">
        <f>IF(J16="","",J16)</f>
        <v>30. 12. 2020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81509" customHeight="1">
      <c r="A122" s="35"/>
      <c r="B122" s="36"/>
      <c r="C122" s="29" t="s">
        <v>23</v>
      </c>
      <c r="D122" s="37"/>
      <c r="E122" s="37"/>
      <c r="F122" s="24" t="str">
        <f>E19</f>
        <v xml:space="preserve">BANSKOBYSTRICKÝ SAMOSPRÁVNY KRAJ </v>
      </c>
      <c r="G122" s="37"/>
      <c r="H122" s="37"/>
      <c r="I122" s="29" t="s">
        <v>29</v>
      </c>
      <c r="J122" s="33" t="str">
        <f>E25</f>
        <v>ISPO spol.s r.o. , Prešov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30566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Macura M.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365</v>
      </c>
      <c r="D125" s="210" t="s">
        <v>61</v>
      </c>
      <c r="E125" s="210" t="s">
        <v>57</v>
      </c>
      <c r="F125" s="210" t="s">
        <v>58</v>
      </c>
      <c r="G125" s="210" t="s">
        <v>366</v>
      </c>
      <c r="H125" s="210" t="s">
        <v>367</v>
      </c>
      <c r="I125" s="210" t="s">
        <v>368</v>
      </c>
      <c r="J125" s="211" t="s">
        <v>358</v>
      </c>
      <c r="K125" s="212" t="s">
        <v>369</v>
      </c>
      <c r="L125" s="213"/>
      <c r="M125" s="103" t="s">
        <v>1</v>
      </c>
      <c r="N125" s="104" t="s">
        <v>40</v>
      </c>
      <c r="O125" s="104" t="s">
        <v>370</v>
      </c>
      <c r="P125" s="104" t="s">
        <v>371</v>
      </c>
      <c r="Q125" s="104" t="s">
        <v>372</v>
      </c>
      <c r="R125" s="104" t="s">
        <v>373</v>
      </c>
      <c r="S125" s="104" t="s">
        <v>374</v>
      </c>
      <c r="T125" s="105" t="s">
        <v>375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359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1.9258900000000001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75</v>
      </c>
      <c r="AU126" s="14" t="s">
        <v>360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75</v>
      </c>
      <c r="E127" s="222" t="s">
        <v>414</v>
      </c>
      <c r="F127" s="222" t="s">
        <v>415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1.9258900000000001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84</v>
      </c>
      <c r="AT127" s="231" t="s">
        <v>75</v>
      </c>
      <c r="AU127" s="231" t="s">
        <v>76</v>
      </c>
      <c r="AY127" s="230" t="s">
        <v>379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75</v>
      </c>
      <c r="E128" s="233" t="s">
        <v>447</v>
      </c>
      <c r="F128" s="233" t="s">
        <v>560</v>
      </c>
      <c r="G128" s="220"/>
      <c r="H128" s="220"/>
      <c r="I128" s="223"/>
      <c r="J128" s="234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1.9258900000000001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84</v>
      </c>
      <c r="AT128" s="231" t="s">
        <v>75</v>
      </c>
      <c r="AU128" s="231" t="s">
        <v>84</v>
      </c>
      <c r="AY128" s="230" t="s">
        <v>379</v>
      </c>
      <c r="BK128" s="232">
        <f>BK129</f>
        <v>0</v>
      </c>
    </row>
    <row r="129" s="2" customFormat="1" ht="21.0566" customHeight="1">
      <c r="A129" s="35"/>
      <c r="B129" s="36"/>
      <c r="C129" s="235" t="s">
        <v>84</v>
      </c>
      <c r="D129" s="235" t="s">
        <v>382</v>
      </c>
      <c r="E129" s="236" t="s">
        <v>1853</v>
      </c>
      <c r="F129" s="237" t="s">
        <v>1854</v>
      </c>
      <c r="G129" s="238" t="s">
        <v>426</v>
      </c>
      <c r="H129" s="239">
        <v>1</v>
      </c>
      <c r="I129" s="240"/>
      <c r="J129" s="241">
        <f>ROUND(I129*H129,2)</f>
        <v>0</v>
      </c>
      <c r="K129" s="242"/>
      <c r="L129" s="41"/>
      <c r="M129" s="249" t="s">
        <v>1</v>
      </c>
      <c r="N129" s="250" t="s">
        <v>42</v>
      </c>
      <c r="O129" s="251"/>
      <c r="P129" s="252">
        <f>O129*H129</f>
        <v>0</v>
      </c>
      <c r="Q129" s="252">
        <v>1.9258900000000001</v>
      </c>
      <c r="R129" s="252">
        <f>Q129*H129</f>
        <v>1.9258900000000001</v>
      </c>
      <c r="S129" s="252">
        <v>0</v>
      </c>
      <c r="T129" s="25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2037</v>
      </c>
    </row>
    <row r="130" s="2" customFormat="1" ht="6.96" customHeight="1">
      <c r="A130" s="35"/>
      <c r="B130" s="69"/>
      <c r="C130" s="70"/>
      <c r="D130" s="70"/>
      <c r="E130" s="70"/>
      <c r="F130" s="70"/>
      <c r="G130" s="70"/>
      <c r="H130" s="70"/>
      <c r="I130" s="70"/>
      <c r="J130" s="70"/>
      <c r="K130" s="70"/>
      <c r="L130" s="41"/>
      <c r="M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</sheetData>
  <sheetProtection sheet="1" autoFilter="0" formatColumns="0" formatRows="0" objects="1" scenarios="1" spinCount="100000" saltValue="Y4OBvNF+C9SQC0DKMrs6dOqKu7jrfkfXVRx1kFZUwOiHy8KQ2/n3XjeKKcRaFgjU33zK4zr+1fzPlNSoTfKQLw==" hashValue="I65gJIW9mKX1m2NqaR1uLmpVAmalijOmLXO80vfz4+gbfgRqzkvkED8R9/w9WfSHiDAn4is4oloKKRqBQQivzA==" algorithmName="SHA-512" password="CC35"/>
  <autoFilter ref="C125:K1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2038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ROUND((SUM(BE131:BE187)),  2)</f>
        <v>0</v>
      </c>
      <c r="G37" s="169"/>
      <c r="H37" s="169"/>
      <c r="I37" s="170">
        <v>0.20000000000000001</v>
      </c>
      <c r="J37" s="168">
        <f>ROUND(((SUM(BE131:BE187))*I37),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ROUND((SUM(BF131:BF187)),  2)</f>
        <v>0</v>
      </c>
      <c r="G38" s="169"/>
      <c r="H38" s="169"/>
      <c r="I38" s="170">
        <v>0.20000000000000001</v>
      </c>
      <c r="J38" s="168">
        <f>ROUND(((SUM(BF131:BF187))*I38),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02620 - Priepust č.20 v km 8,280 -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J156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J186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1604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1835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02620 - Priepust č.20 v km 8,280 - P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129.28484833000005</v>
      </c>
      <c r="S131" s="107"/>
      <c r="T131" s="217">
        <f>T132</f>
        <v>18.126069749999999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P133+P142+P156+P163+P167+P186</f>
        <v>0</v>
      </c>
      <c r="Q132" s="227"/>
      <c r="R132" s="228">
        <f>R133+R142+R156+R163+R167+R186</f>
        <v>129.28484833000005</v>
      </c>
      <c r="S132" s="227"/>
      <c r="T132" s="229">
        <f>T133+T142+T156+T163+T167+T186</f>
        <v>18.126069749999999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BK133+BK142+BK156+BK163+BK167+BK186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3.375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2039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1.0129999999999999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2040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22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6.5999999999999996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25.375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177.625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25.375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43.122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SUM(P143:P155)</f>
        <v>0</v>
      </c>
      <c r="Q142" s="227"/>
      <c r="R142" s="228">
        <f>SUM(R143:R155)</f>
        <v>50.701550560000015</v>
      </c>
      <c r="S142" s="227"/>
      <c r="T142" s="229">
        <f>SUM(T143:T155)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SUM(BK143:BK155)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4.7910000000000004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11.42917005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15.086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0.57854810000000001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15.086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0.00015086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0.79600000000000004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0.82548383999999997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113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5.6799999999999997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13.192140800000001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2041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1964</v>
      </c>
      <c r="F149" s="237" t="s">
        <v>1965</v>
      </c>
      <c r="G149" s="238" t="s">
        <v>430</v>
      </c>
      <c r="H149" s="239">
        <v>10.186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23.657596160000001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1949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1107</v>
      </c>
      <c r="F150" s="237" t="s">
        <v>1108</v>
      </c>
      <c r="G150" s="238" t="s">
        <v>419</v>
      </c>
      <c r="H150" s="239">
        <v>63.185000000000002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0.00346</v>
      </c>
      <c r="R150" s="245">
        <f>Q150*H150</f>
        <v>0.21862010000000001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1950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1110</v>
      </c>
      <c r="F151" s="237" t="s">
        <v>1111</v>
      </c>
      <c r="G151" s="238" t="s">
        <v>419</v>
      </c>
      <c r="H151" s="239">
        <v>63.185000000000002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5.0000000000000002E-05</v>
      </c>
      <c r="R151" s="245">
        <f>Q151*H151</f>
        <v>0.0031592500000000002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1951</v>
      </c>
    </row>
    <row r="152" s="2" customFormat="1" ht="31.92453" customHeight="1">
      <c r="A152" s="35"/>
      <c r="B152" s="36"/>
      <c r="C152" s="235" t="s">
        <v>487</v>
      </c>
      <c r="D152" s="235" t="s">
        <v>382</v>
      </c>
      <c r="E152" s="236" t="s">
        <v>1966</v>
      </c>
      <c r="F152" s="237" t="s">
        <v>1967</v>
      </c>
      <c r="G152" s="238" t="s">
        <v>450</v>
      </c>
      <c r="H152" s="239">
        <v>0.33200000000000002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1.0504500000000001</v>
      </c>
      <c r="R152" s="245">
        <f>Q152*H152</f>
        <v>0.34874940000000004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1968</v>
      </c>
    </row>
    <row r="153" s="2" customFormat="1" ht="23.4566" customHeight="1">
      <c r="A153" s="35"/>
      <c r="B153" s="36"/>
      <c r="C153" s="235" t="s">
        <v>491</v>
      </c>
      <c r="D153" s="235" t="s">
        <v>382</v>
      </c>
      <c r="E153" s="236" t="s">
        <v>1204</v>
      </c>
      <c r="F153" s="237" t="s">
        <v>1205</v>
      </c>
      <c r="G153" s="238" t="s">
        <v>426</v>
      </c>
      <c r="H153" s="239">
        <v>22.600000000000001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0.00282</v>
      </c>
      <c r="R153" s="245">
        <f>Q153*H153</f>
        <v>0.063732000000000011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1206</v>
      </c>
    </row>
    <row r="154" s="2" customFormat="1" ht="21.0566" customHeight="1">
      <c r="A154" s="35"/>
      <c r="B154" s="36"/>
      <c r="C154" s="254" t="s">
        <v>7</v>
      </c>
      <c r="D154" s="254" t="s">
        <v>457</v>
      </c>
      <c r="E154" s="255" t="s">
        <v>1207</v>
      </c>
      <c r="F154" s="256" t="s">
        <v>1208</v>
      </c>
      <c r="G154" s="257" t="s">
        <v>426</v>
      </c>
      <c r="H154" s="258">
        <v>22.600000000000001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0.017000000000000001</v>
      </c>
      <c r="R154" s="245">
        <f>Q154*H154</f>
        <v>0.38420000000000004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2042</v>
      </c>
    </row>
    <row r="155" s="2" customFormat="1" ht="16.30189" customHeight="1">
      <c r="A155" s="35"/>
      <c r="B155" s="36"/>
      <c r="C155" s="254" t="s">
        <v>499</v>
      </c>
      <c r="D155" s="254" t="s">
        <v>457</v>
      </c>
      <c r="E155" s="255" t="s">
        <v>1210</v>
      </c>
      <c r="F155" s="256" t="s">
        <v>1211</v>
      </c>
      <c r="G155" s="257" t="s">
        <v>1102</v>
      </c>
      <c r="H155" s="258">
        <v>37.68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1212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396</v>
      </c>
      <c r="F156" s="233" t="s">
        <v>465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SUM(P157:P162)</f>
        <v>0</v>
      </c>
      <c r="Q156" s="227"/>
      <c r="R156" s="228">
        <f>SUM(R157:R162)</f>
        <v>77.847969800000001</v>
      </c>
      <c r="S156" s="227"/>
      <c r="T156" s="229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SUM(BK157:BK162)</f>
        <v>0</v>
      </c>
    </row>
    <row r="157" s="2" customFormat="1" ht="31.92453" customHeight="1">
      <c r="A157" s="35"/>
      <c r="B157" s="36"/>
      <c r="C157" s="235" t="s">
        <v>504</v>
      </c>
      <c r="D157" s="235" t="s">
        <v>382</v>
      </c>
      <c r="E157" s="236" t="s">
        <v>1113</v>
      </c>
      <c r="F157" s="237" t="s">
        <v>1114</v>
      </c>
      <c r="G157" s="238" t="s">
        <v>419</v>
      </c>
      <c r="H157" s="239">
        <v>55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0.23366999999999999</v>
      </c>
      <c r="R157" s="245">
        <f>Q157*H157</f>
        <v>12.851849999999999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1115</v>
      </c>
    </row>
    <row r="158" s="2" customFormat="1" ht="23.4566" customHeight="1">
      <c r="A158" s="35"/>
      <c r="B158" s="36"/>
      <c r="C158" s="235" t="s">
        <v>508</v>
      </c>
      <c r="D158" s="235" t="s">
        <v>382</v>
      </c>
      <c r="E158" s="236" t="s">
        <v>1116</v>
      </c>
      <c r="F158" s="237" t="s">
        <v>1117</v>
      </c>
      <c r="G158" s="238" t="s">
        <v>430</v>
      </c>
      <c r="H158" s="239">
        <v>0.67500000000000004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1.7034</v>
      </c>
      <c r="R158" s="245">
        <f>Q158*H158</f>
        <v>1.1497950000000001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2043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1119</v>
      </c>
      <c r="F159" s="237" t="s">
        <v>1120</v>
      </c>
      <c r="G159" s="238" t="s">
        <v>419</v>
      </c>
      <c r="H159" s="239">
        <v>55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0.30059999999999998</v>
      </c>
      <c r="R159" s="245">
        <f>Q159*H159</f>
        <v>16.532999999999998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1121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2.7000000000000002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6.110748000000001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2044</v>
      </c>
    </row>
    <row r="161" s="2" customFormat="1" ht="23.4566" customHeight="1">
      <c r="A161" s="35"/>
      <c r="B161" s="36"/>
      <c r="C161" s="235" t="s">
        <v>520</v>
      </c>
      <c r="D161" s="235" t="s">
        <v>382</v>
      </c>
      <c r="E161" s="236" t="s">
        <v>1126</v>
      </c>
      <c r="F161" s="237" t="s">
        <v>1127</v>
      </c>
      <c r="G161" s="238" t="s">
        <v>419</v>
      </c>
      <c r="H161" s="239">
        <v>0.47999999999999998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0.02266</v>
      </c>
      <c r="R161" s="245">
        <f>Q161*H161</f>
        <v>0.010876799999999999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1128</v>
      </c>
    </row>
    <row r="162" s="2" customFormat="1" ht="31.92453" customHeight="1">
      <c r="A162" s="35"/>
      <c r="B162" s="36"/>
      <c r="C162" s="235" t="s">
        <v>524</v>
      </c>
      <c r="D162" s="235" t="s">
        <v>382</v>
      </c>
      <c r="E162" s="236" t="s">
        <v>1129</v>
      </c>
      <c r="F162" s="237" t="s">
        <v>1130</v>
      </c>
      <c r="G162" s="238" t="s">
        <v>419</v>
      </c>
      <c r="H162" s="239">
        <v>55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0.74894000000000005</v>
      </c>
      <c r="R162" s="245">
        <f>Q162*H162</f>
        <v>41.191700000000004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1131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435</v>
      </c>
      <c r="F163" s="233" t="s">
        <v>1132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0.53117695000000009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42.79245" customHeight="1">
      <c r="A164" s="35"/>
      <c r="B164" s="36"/>
      <c r="C164" s="235" t="s">
        <v>528</v>
      </c>
      <c r="D164" s="235" t="s">
        <v>382</v>
      </c>
      <c r="E164" s="236" t="s">
        <v>1849</v>
      </c>
      <c r="F164" s="237" t="s">
        <v>1850</v>
      </c>
      <c r="G164" s="238" t="s">
        <v>419</v>
      </c>
      <c r="H164" s="239">
        <v>25.34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0.018460000000000001</v>
      </c>
      <c r="R164" s="245">
        <f>Q164*H164</f>
        <v>0.46777640000000004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2045</v>
      </c>
    </row>
    <row r="165" s="2" customFormat="1" ht="23.4566" customHeight="1">
      <c r="A165" s="35"/>
      <c r="B165" s="36"/>
      <c r="C165" s="235" t="s">
        <v>532</v>
      </c>
      <c r="D165" s="235" t="s">
        <v>382</v>
      </c>
      <c r="E165" s="236" t="s">
        <v>1133</v>
      </c>
      <c r="F165" s="237" t="s">
        <v>1134</v>
      </c>
      <c r="G165" s="238" t="s">
        <v>419</v>
      </c>
      <c r="H165" s="239">
        <v>18.079999999999998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0.00081999999999999998</v>
      </c>
      <c r="R165" s="245">
        <f>Q165*H165</f>
        <v>0.014825599999999998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1135</v>
      </c>
    </row>
    <row r="166" s="2" customFormat="1" ht="16.30189" customHeight="1">
      <c r="A166" s="35"/>
      <c r="B166" s="36"/>
      <c r="C166" s="235" t="s">
        <v>536</v>
      </c>
      <c r="D166" s="235" t="s">
        <v>382</v>
      </c>
      <c r="E166" s="236" t="s">
        <v>1136</v>
      </c>
      <c r="F166" s="237" t="s">
        <v>1137</v>
      </c>
      <c r="G166" s="238" t="s">
        <v>419</v>
      </c>
      <c r="H166" s="239">
        <v>95.245000000000005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0.00051000000000000004</v>
      </c>
      <c r="R166" s="245">
        <f>Q166*H166</f>
        <v>0.048574950000000006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1852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SUM(P168:P185)</f>
        <v>0</v>
      </c>
      <c r="Q167" s="227"/>
      <c r="R167" s="228">
        <f>SUM(R168:R185)</f>
        <v>0.20415102000000002</v>
      </c>
      <c r="S167" s="227"/>
      <c r="T167" s="229">
        <f>SUM(T168:T185)</f>
        <v>18.126069749999999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SUM(BK168:BK185)</f>
        <v>0</v>
      </c>
    </row>
    <row r="168" s="2" customFormat="1" ht="23.4566" customHeight="1">
      <c r="A168" s="35"/>
      <c r="B168" s="36"/>
      <c r="C168" s="235" t="s">
        <v>540</v>
      </c>
      <c r="D168" s="235" t="s">
        <v>382</v>
      </c>
      <c r="E168" s="236" t="s">
        <v>866</v>
      </c>
      <c r="F168" s="237" t="s">
        <v>867</v>
      </c>
      <c r="G168" s="238" t="s">
        <v>502</v>
      </c>
      <c r="H168" s="239">
        <v>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0.00025000000000000001</v>
      </c>
      <c r="R168" s="245">
        <f>Q168*H168</f>
        <v>0.001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1213</v>
      </c>
    </row>
    <row r="169" s="2" customFormat="1" ht="31.92453" customHeight="1">
      <c r="A169" s="35"/>
      <c r="B169" s="36"/>
      <c r="C169" s="254" t="s">
        <v>544</v>
      </c>
      <c r="D169" s="254" t="s">
        <v>457</v>
      </c>
      <c r="E169" s="255" t="s">
        <v>870</v>
      </c>
      <c r="F169" s="256" t="s">
        <v>871</v>
      </c>
      <c r="G169" s="257" t="s">
        <v>502</v>
      </c>
      <c r="H169" s="258">
        <v>4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0.00084999999999999995</v>
      </c>
      <c r="R169" s="245">
        <f>Q169*H169</f>
        <v>0.0033999999999999998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1214</v>
      </c>
    </row>
    <row r="170" s="2" customFormat="1" ht="16.30189" customHeight="1">
      <c r="A170" s="35"/>
      <c r="B170" s="36"/>
      <c r="C170" s="235" t="s">
        <v>548</v>
      </c>
      <c r="D170" s="235" t="s">
        <v>382</v>
      </c>
      <c r="E170" s="236" t="s">
        <v>1151</v>
      </c>
      <c r="F170" s="237" t="s">
        <v>1152</v>
      </c>
      <c r="G170" s="238" t="s">
        <v>502</v>
      </c>
      <c r="H170" s="239">
        <v>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0.077670000000000003</v>
      </c>
      <c r="R170" s="245">
        <f>Q170*H170</f>
        <v>0.077670000000000003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1153</v>
      </c>
    </row>
    <row r="171" s="2" customFormat="1" ht="16.30189" customHeight="1">
      <c r="A171" s="35"/>
      <c r="B171" s="36"/>
      <c r="C171" s="235" t="s">
        <v>552</v>
      </c>
      <c r="D171" s="235" t="s">
        <v>382</v>
      </c>
      <c r="E171" s="236" t="s">
        <v>1215</v>
      </c>
      <c r="F171" s="237" t="s">
        <v>1216</v>
      </c>
      <c r="G171" s="238" t="s">
        <v>502</v>
      </c>
      <c r="H171" s="239">
        <v>2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1217</v>
      </c>
    </row>
    <row r="172" s="2" customFormat="1" ht="23.4566" customHeight="1">
      <c r="A172" s="35"/>
      <c r="B172" s="36"/>
      <c r="C172" s="254" t="s">
        <v>556</v>
      </c>
      <c r="D172" s="254" t="s">
        <v>457</v>
      </c>
      <c r="E172" s="255" t="s">
        <v>1218</v>
      </c>
      <c r="F172" s="256" t="s">
        <v>1219</v>
      </c>
      <c r="G172" s="257" t="s">
        <v>502</v>
      </c>
      <c r="H172" s="258">
        <v>2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0.00029999999999999997</v>
      </c>
      <c r="R172" s="245">
        <f>Q172*H172</f>
        <v>0.00059999999999999995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1220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1780</v>
      </c>
      <c r="F173" s="237" t="s">
        <v>1781</v>
      </c>
      <c r="G173" s="238" t="s">
        <v>419</v>
      </c>
      <c r="H173" s="239">
        <v>69.905000000000001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1956</v>
      </c>
    </row>
    <row r="174" s="2" customFormat="1" ht="31.92453" customHeight="1">
      <c r="A174" s="35"/>
      <c r="B174" s="36"/>
      <c r="C174" s="235" t="s">
        <v>565</v>
      </c>
      <c r="D174" s="235" t="s">
        <v>382</v>
      </c>
      <c r="E174" s="236" t="s">
        <v>1166</v>
      </c>
      <c r="F174" s="237" t="s">
        <v>1167</v>
      </c>
      <c r="G174" s="238" t="s">
        <v>426</v>
      </c>
      <c r="H174" s="239">
        <v>10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0.097299999999999998</v>
      </c>
      <c r="T174" s="246">
        <f>S174*H174</f>
        <v>0.97299999999999998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2046</v>
      </c>
    </row>
    <row r="175" s="2" customFormat="1" ht="23.4566" customHeight="1">
      <c r="A175" s="35"/>
      <c r="B175" s="36"/>
      <c r="C175" s="235" t="s">
        <v>569</v>
      </c>
      <c r="D175" s="235" t="s">
        <v>382</v>
      </c>
      <c r="E175" s="236" t="s">
        <v>2047</v>
      </c>
      <c r="F175" s="237" t="s">
        <v>2048</v>
      </c>
      <c r="G175" s="238" t="s">
        <v>426</v>
      </c>
      <c r="H175" s="239">
        <v>26.899999999999999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0.15229000000000001</v>
      </c>
      <c r="T175" s="246">
        <f>S175*H175</f>
        <v>4.0966009999999997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1171</v>
      </c>
    </row>
    <row r="176" s="2" customFormat="1" ht="36.72453" customHeight="1">
      <c r="A176" s="35"/>
      <c r="B176" s="36"/>
      <c r="C176" s="235" t="s">
        <v>573</v>
      </c>
      <c r="D176" s="235" t="s">
        <v>382</v>
      </c>
      <c r="E176" s="236" t="s">
        <v>1221</v>
      </c>
      <c r="F176" s="237" t="s">
        <v>1222</v>
      </c>
      <c r="G176" s="238" t="s">
        <v>502</v>
      </c>
      <c r="H176" s="239">
        <v>48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0.00016000000000000001</v>
      </c>
      <c r="R176" s="245">
        <f>Q176*H176</f>
        <v>0.0076800000000000011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1223</v>
      </c>
    </row>
    <row r="177" s="2" customFormat="1" ht="36.72453" customHeight="1">
      <c r="A177" s="35"/>
      <c r="B177" s="36"/>
      <c r="C177" s="235" t="s">
        <v>577</v>
      </c>
      <c r="D177" s="235" t="s">
        <v>382</v>
      </c>
      <c r="E177" s="236" t="s">
        <v>1863</v>
      </c>
      <c r="F177" s="237" t="s">
        <v>1173</v>
      </c>
      <c r="G177" s="238" t="s">
        <v>502</v>
      </c>
      <c r="H177" s="239">
        <v>23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0.00116</v>
      </c>
      <c r="R177" s="245">
        <f>Q177*H177</f>
        <v>0.026679999999999999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1864</v>
      </c>
    </row>
    <row r="178" s="2" customFormat="1" ht="31.92453" customHeight="1">
      <c r="A178" s="35"/>
      <c r="B178" s="36"/>
      <c r="C178" s="235" t="s">
        <v>581</v>
      </c>
      <c r="D178" s="235" t="s">
        <v>382</v>
      </c>
      <c r="E178" s="236" t="s">
        <v>1175</v>
      </c>
      <c r="F178" s="237" t="s">
        <v>1176</v>
      </c>
      <c r="G178" s="238" t="s">
        <v>430</v>
      </c>
      <c r="H178" s="239">
        <v>5.4240000000000004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0.00173</v>
      </c>
      <c r="R178" s="245">
        <f>Q178*H178</f>
        <v>0.0093835200000000011</v>
      </c>
      <c r="S178" s="245">
        <v>2.3999999999999999</v>
      </c>
      <c r="T178" s="246">
        <f>S178*H178</f>
        <v>13.0176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1177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1973</v>
      </c>
      <c r="F179" s="237" t="s">
        <v>1974</v>
      </c>
      <c r="G179" s="238" t="s">
        <v>1817</v>
      </c>
      <c r="H179" s="239">
        <v>3886.875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2.0000000000000002E-05</v>
      </c>
      <c r="R179" s="245">
        <f>Q179*H179</f>
        <v>0.077737500000000001</v>
      </c>
      <c r="S179" s="245">
        <v>1.0000000000000001E-05</v>
      </c>
      <c r="T179" s="246">
        <f>S179*H179</f>
        <v>0.038868750000000001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1975</v>
      </c>
    </row>
    <row r="180" s="2" customFormat="1" ht="16.30189" customHeight="1">
      <c r="A180" s="35"/>
      <c r="B180" s="36"/>
      <c r="C180" s="254" t="s">
        <v>589</v>
      </c>
      <c r="D180" s="254" t="s">
        <v>457</v>
      </c>
      <c r="E180" s="255" t="s">
        <v>1976</v>
      </c>
      <c r="F180" s="256" t="s">
        <v>1977</v>
      </c>
      <c r="G180" s="257" t="s">
        <v>502</v>
      </c>
      <c r="H180" s="258">
        <v>259.125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443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1978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1178</v>
      </c>
      <c r="F181" s="237" t="s">
        <v>1179</v>
      </c>
      <c r="G181" s="238" t="s">
        <v>450</v>
      </c>
      <c r="H181" s="239">
        <v>13.018000000000001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1180</v>
      </c>
    </row>
    <row r="182" s="2" customFormat="1" ht="31.92453" customHeight="1">
      <c r="A182" s="35"/>
      <c r="B182" s="36"/>
      <c r="C182" s="235" t="s">
        <v>597</v>
      </c>
      <c r="D182" s="235" t="s">
        <v>382</v>
      </c>
      <c r="E182" s="236" t="s">
        <v>1181</v>
      </c>
      <c r="F182" s="237" t="s">
        <v>1182</v>
      </c>
      <c r="G182" s="238" t="s">
        <v>450</v>
      </c>
      <c r="H182" s="239">
        <v>247.34200000000001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1183</v>
      </c>
    </row>
    <row r="183" s="2" customFormat="1" ht="23.4566" customHeight="1">
      <c r="A183" s="35"/>
      <c r="B183" s="36"/>
      <c r="C183" s="235" t="s">
        <v>601</v>
      </c>
      <c r="D183" s="235" t="s">
        <v>382</v>
      </c>
      <c r="E183" s="236" t="s">
        <v>710</v>
      </c>
      <c r="F183" s="237" t="s">
        <v>711</v>
      </c>
      <c r="G183" s="238" t="s">
        <v>450</v>
      </c>
      <c r="H183" s="239">
        <v>5.0590000000000002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1184</v>
      </c>
    </row>
    <row r="184" s="2" customFormat="1" ht="23.4566" customHeight="1">
      <c r="A184" s="35"/>
      <c r="B184" s="36"/>
      <c r="C184" s="235" t="s">
        <v>605</v>
      </c>
      <c r="D184" s="235" t="s">
        <v>382</v>
      </c>
      <c r="E184" s="236" t="s">
        <v>714</v>
      </c>
      <c r="F184" s="237" t="s">
        <v>715</v>
      </c>
      <c r="G184" s="238" t="s">
        <v>450</v>
      </c>
      <c r="H184" s="239">
        <v>45.530999999999999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1185</v>
      </c>
    </row>
    <row r="185" s="2" customFormat="1" ht="23.4566" customHeight="1">
      <c r="A185" s="35"/>
      <c r="B185" s="36"/>
      <c r="C185" s="235" t="s">
        <v>609</v>
      </c>
      <c r="D185" s="235" t="s">
        <v>382</v>
      </c>
      <c r="E185" s="236" t="s">
        <v>718</v>
      </c>
      <c r="F185" s="237" t="s">
        <v>719</v>
      </c>
      <c r="G185" s="238" t="s">
        <v>450</v>
      </c>
      <c r="H185" s="239">
        <v>13.018000000000001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1186</v>
      </c>
    </row>
    <row r="186" s="12" customFormat="1" ht="22.8" customHeight="1">
      <c r="A186" s="12"/>
      <c r="B186" s="219"/>
      <c r="C186" s="220"/>
      <c r="D186" s="221" t="s">
        <v>75</v>
      </c>
      <c r="E186" s="233" t="s">
        <v>721</v>
      </c>
      <c r="F186" s="233" t="s">
        <v>722</v>
      </c>
      <c r="G186" s="220"/>
      <c r="H186" s="220"/>
      <c r="I186" s="223"/>
      <c r="J186" s="234">
        <f>BK186</f>
        <v>0</v>
      </c>
      <c r="K186" s="220"/>
      <c r="L186" s="225"/>
      <c r="M186" s="226"/>
      <c r="N186" s="227"/>
      <c r="O186" s="227"/>
      <c r="P186" s="228">
        <f>P187</f>
        <v>0</v>
      </c>
      <c r="Q186" s="227"/>
      <c r="R186" s="228">
        <f>R187</f>
        <v>0</v>
      </c>
      <c r="S186" s="227"/>
      <c r="T186" s="22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84</v>
      </c>
      <c r="AT186" s="231" t="s">
        <v>75</v>
      </c>
      <c r="AU186" s="231" t="s">
        <v>84</v>
      </c>
      <c r="AY186" s="230" t="s">
        <v>379</v>
      </c>
      <c r="BK186" s="232">
        <f>BK187</f>
        <v>0</v>
      </c>
    </row>
    <row r="187" s="2" customFormat="1" ht="23.4566" customHeight="1">
      <c r="A187" s="35"/>
      <c r="B187" s="36"/>
      <c r="C187" s="235" t="s">
        <v>613</v>
      </c>
      <c r="D187" s="235" t="s">
        <v>382</v>
      </c>
      <c r="E187" s="236" t="s">
        <v>724</v>
      </c>
      <c r="F187" s="237" t="s">
        <v>725</v>
      </c>
      <c r="G187" s="238" t="s">
        <v>450</v>
      </c>
      <c r="H187" s="239">
        <v>129.285</v>
      </c>
      <c r="I187" s="240"/>
      <c r="J187" s="241">
        <f>ROUND(I187*H187,2)</f>
        <v>0</v>
      </c>
      <c r="K187" s="242"/>
      <c r="L187" s="41"/>
      <c r="M187" s="249" t="s">
        <v>1</v>
      </c>
      <c r="N187" s="250" t="s">
        <v>42</v>
      </c>
      <c r="O187" s="251"/>
      <c r="P187" s="252">
        <f>O187*H187</f>
        <v>0</v>
      </c>
      <c r="Q187" s="252">
        <v>0</v>
      </c>
      <c r="R187" s="252">
        <f>Q187*H187</f>
        <v>0</v>
      </c>
      <c r="S187" s="252">
        <v>0</v>
      </c>
      <c r="T187" s="25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1187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8SptSwo52JI+FthEBOL2SLhipsX9aY7IvjX76GAw49xBVkLgmo7wlV1pU74ClaNd4jHbd7TPGHBRcs891qrcVQ==" hashValue="QpVi1z8Wwkipp1VOOsOYzt3tLdnxFGnBPWyAx8081aFX65/5QgjhvPziCwWovhdzecRHZ4B/6ax5UefhCGL/zQ==" algorithmName="SHA-512" password="CC35"/>
  <autoFilter ref="C130:K18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403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405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ROUND(J127,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ROUND((SUM(BE127:BE210)),  2)</f>
        <v>0</v>
      </c>
      <c r="G35" s="169"/>
      <c r="H35" s="169"/>
      <c r="I35" s="170">
        <v>0.20000000000000001</v>
      </c>
      <c r="J35" s="168">
        <f>ROUND(((SUM(BE127:BE210))*I35),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ROUND((SUM(BF127:BF210)),  2)</f>
        <v>0</v>
      </c>
      <c r="G36" s="169"/>
      <c r="H36" s="169"/>
      <c r="I36" s="170">
        <v>0.20000000000000001</v>
      </c>
      <c r="J36" s="168">
        <f>ROUND(((SUM(BF127:BF210))*I36),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ROUND((SUM(BG127:BG210)),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ROUND((SUM(BH127:BH210)),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ROUND((SUM(BI127:BI210)),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403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101-001 - Komunikácia, úsek 1.1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J127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J128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J129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J142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J145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411</v>
      </c>
      <c r="E103" s="204"/>
      <c r="F103" s="204"/>
      <c r="G103" s="204"/>
      <c r="H103" s="204"/>
      <c r="I103" s="204"/>
      <c r="J103" s="205">
        <f>J151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412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413</v>
      </c>
      <c r="E105" s="204"/>
      <c r="F105" s="204"/>
      <c r="G105" s="204"/>
      <c r="H105" s="204"/>
      <c r="I105" s="204"/>
      <c r="J105" s="205">
        <f>J209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364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7.84906" customHeight="1">
      <c r="A115" s="35"/>
      <c r="B115" s="36"/>
      <c r="C115" s="37"/>
      <c r="D115" s="37"/>
      <c r="E115" s="191" t="str">
        <f>E7</f>
        <v>Rekonštrukcia cesty a mostov II/591 Banská Bystrica - hr. okr. BB/ZV - Zvolenská Slatina , I. etapa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353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30189" customHeight="1">
      <c r="A117" s="35"/>
      <c r="B117" s="36"/>
      <c r="C117" s="37"/>
      <c r="D117" s="37"/>
      <c r="E117" s="191" t="s">
        <v>403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404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30189" customHeight="1">
      <c r="A119" s="35"/>
      <c r="B119" s="36"/>
      <c r="C119" s="37"/>
      <c r="D119" s="37"/>
      <c r="E119" s="79" t="str">
        <f>E11</f>
        <v>101-001 - Komunikácia, úsek 1.1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19</v>
      </c>
      <c r="D121" s="37"/>
      <c r="E121" s="37"/>
      <c r="F121" s="24" t="str">
        <f>F14</f>
        <v>k. ú. Banská Bystrica</v>
      </c>
      <c r="G121" s="37"/>
      <c r="H121" s="37"/>
      <c r="I121" s="29" t="s">
        <v>21</v>
      </c>
      <c r="J121" s="82" t="str">
        <f>IF(J14="","",J14)</f>
        <v>30. 12. 2020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24.81509" customHeight="1">
      <c r="A123" s="35"/>
      <c r="B123" s="36"/>
      <c r="C123" s="29" t="s">
        <v>23</v>
      </c>
      <c r="D123" s="37"/>
      <c r="E123" s="37"/>
      <c r="F123" s="24" t="str">
        <f>E17</f>
        <v xml:space="preserve">BANSKOBYSTRICKÝ SAMOSPRÁVNY KRAJ </v>
      </c>
      <c r="G123" s="37"/>
      <c r="H123" s="37"/>
      <c r="I123" s="29" t="s">
        <v>29</v>
      </c>
      <c r="J123" s="33" t="str">
        <f>E23</f>
        <v>ISPO spol.s r.o. , Prešov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30566" customHeight="1">
      <c r="A124" s="35"/>
      <c r="B124" s="36"/>
      <c r="C124" s="29" t="s">
        <v>27</v>
      </c>
      <c r="D124" s="37"/>
      <c r="E124" s="37"/>
      <c r="F124" s="24" t="str">
        <f>IF(E20="","",E20)</f>
        <v>Vyplň údaj</v>
      </c>
      <c r="G124" s="37"/>
      <c r="H124" s="37"/>
      <c r="I124" s="29" t="s">
        <v>33</v>
      </c>
      <c r="J124" s="33" t="str">
        <f>E26</f>
        <v>Macura M.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365</v>
      </c>
      <c r="D126" s="210" t="s">
        <v>61</v>
      </c>
      <c r="E126" s="210" t="s">
        <v>57</v>
      </c>
      <c r="F126" s="210" t="s">
        <v>58</v>
      </c>
      <c r="G126" s="210" t="s">
        <v>366</v>
      </c>
      <c r="H126" s="210" t="s">
        <v>367</v>
      </c>
      <c r="I126" s="210" t="s">
        <v>368</v>
      </c>
      <c r="J126" s="211" t="s">
        <v>358</v>
      </c>
      <c r="K126" s="212" t="s">
        <v>369</v>
      </c>
      <c r="L126" s="213"/>
      <c r="M126" s="103" t="s">
        <v>1</v>
      </c>
      <c r="N126" s="104" t="s">
        <v>40</v>
      </c>
      <c r="O126" s="104" t="s">
        <v>370</v>
      </c>
      <c r="P126" s="104" t="s">
        <v>371</v>
      </c>
      <c r="Q126" s="104" t="s">
        <v>372</v>
      </c>
      <c r="R126" s="104" t="s">
        <v>373</v>
      </c>
      <c r="S126" s="104" t="s">
        <v>374</v>
      </c>
      <c r="T126" s="105" t="s">
        <v>375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359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1096.1034350200002</v>
      </c>
      <c r="S127" s="107"/>
      <c r="T127" s="217">
        <f>T128</f>
        <v>899.83699999999999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75</v>
      </c>
      <c r="AU127" s="14" t="s">
        <v>360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75</v>
      </c>
      <c r="E128" s="222" t="s">
        <v>414</v>
      </c>
      <c r="F128" s="222" t="s">
        <v>415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P129+P142+P145+P151+P168+P209</f>
        <v>0</v>
      </c>
      <c r="Q128" s="227"/>
      <c r="R128" s="228">
        <f>R129+R142+R145+R151+R168+R209</f>
        <v>1096.1034350200002</v>
      </c>
      <c r="S128" s="227"/>
      <c r="T128" s="229">
        <f>T129+T142+T145+T151+T168+T209</f>
        <v>899.83699999999999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84</v>
      </c>
      <c r="AT128" s="231" t="s">
        <v>75</v>
      </c>
      <c r="AU128" s="231" t="s">
        <v>76</v>
      </c>
      <c r="AY128" s="230" t="s">
        <v>379</v>
      </c>
      <c r="BK128" s="232">
        <f>BK129+BK142+BK145+BK151+BK168+BK209</f>
        <v>0</v>
      </c>
    </row>
    <row r="129" s="12" customFormat="1" ht="22.8" customHeight="1">
      <c r="A129" s="12"/>
      <c r="B129" s="219"/>
      <c r="C129" s="220"/>
      <c r="D129" s="221" t="s">
        <v>75</v>
      </c>
      <c r="E129" s="233" t="s">
        <v>84</v>
      </c>
      <c r="F129" s="233" t="s">
        <v>416</v>
      </c>
      <c r="G129" s="220"/>
      <c r="H129" s="220"/>
      <c r="I129" s="223"/>
      <c r="J129" s="234">
        <f>BK129</f>
        <v>0</v>
      </c>
      <c r="K129" s="220"/>
      <c r="L129" s="225"/>
      <c r="M129" s="226"/>
      <c r="N129" s="227"/>
      <c r="O129" s="227"/>
      <c r="P129" s="228">
        <f>SUM(P130:P141)</f>
        <v>0</v>
      </c>
      <c r="Q129" s="227"/>
      <c r="R129" s="228">
        <f>SUM(R130:R141)</f>
        <v>80.99439000000001</v>
      </c>
      <c r="S129" s="227"/>
      <c r="T129" s="229">
        <f>SUM(T130:T141)</f>
        <v>896.774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84</v>
      </c>
      <c r="AT129" s="231" t="s">
        <v>75</v>
      </c>
      <c r="AU129" s="231" t="s">
        <v>84</v>
      </c>
      <c r="AY129" s="230" t="s">
        <v>379</v>
      </c>
      <c r="BK129" s="232">
        <f>SUM(BK130:BK141)</f>
        <v>0</v>
      </c>
    </row>
    <row r="130" s="2" customFormat="1" ht="36.72453" customHeight="1">
      <c r="A130" s="35"/>
      <c r="B130" s="36"/>
      <c r="C130" s="235" t="s">
        <v>84</v>
      </c>
      <c r="D130" s="235" t="s">
        <v>382</v>
      </c>
      <c r="E130" s="236" t="s">
        <v>417</v>
      </c>
      <c r="F130" s="237" t="s">
        <v>418</v>
      </c>
      <c r="G130" s="238" t="s">
        <v>419</v>
      </c>
      <c r="H130" s="239">
        <v>2953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0.00014999999999999999</v>
      </c>
      <c r="R130" s="245">
        <f>Q130*H130</f>
        <v>0.44294999999999995</v>
      </c>
      <c r="S130" s="245">
        <v>0.127</v>
      </c>
      <c r="T130" s="246">
        <f>S130*H130</f>
        <v>375.03100000000001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420</v>
      </c>
    </row>
    <row r="131" s="2" customFormat="1" ht="36.72453" customHeight="1">
      <c r="A131" s="35"/>
      <c r="B131" s="36"/>
      <c r="C131" s="235" t="s">
        <v>92</v>
      </c>
      <c r="D131" s="235" t="s">
        <v>382</v>
      </c>
      <c r="E131" s="236" t="s">
        <v>421</v>
      </c>
      <c r="F131" s="237" t="s">
        <v>422</v>
      </c>
      <c r="G131" s="238" t="s">
        <v>419</v>
      </c>
      <c r="H131" s="239">
        <v>1872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0.00027</v>
      </c>
      <c r="R131" s="245">
        <f>Q131*H131</f>
        <v>0.50544</v>
      </c>
      <c r="S131" s="245">
        <v>0.254</v>
      </c>
      <c r="T131" s="246">
        <f>S131*H131</f>
        <v>475.488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423</v>
      </c>
    </row>
    <row r="132" s="2" customFormat="1" ht="23.4566" customHeight="1">
      <c r="A132" s="35"/>
      <c r="B132" s="36"/>
      <c r="C132" s="235" t="s">
        <v>102</v>
      </c>
      <c r="D132" s="235" t="s">
        <v>382</v>
      </c>
      <c r="E132" s="236" t="s">
        <v>424</v>
      </c>
      <c r="F132" s="237" t="s">
        <v>425</v>
      </c>
      <c r="G132" s="238" t="s">
        <v>426</v>
      </c>
      <c r="H132" s="239">
        <v>319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0.14499999999999999</v>
      </c>
      <c r="T132" s="246">
        <f>S132*H132</f>
        <v>46.254999999999995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427</v>
      </c>
    </row>
    <row r="133" s="2" customFormat="1" ht="16.30189" customHeight="1">
      <c r="A133" s="35"/>
      <c r="B133" s="36"/>
      <c r="C133" s="235" t="s">
        <v>396</v>
      </c>
      <c r="D133" s="235" t="s">
        <v>382</v>
      </c>
      <c r="E133" s="236" t="s">
        <v>428</v>
      </c>
      <c r="F133" s="237" t="s">
        <v>429</v>
      </c>
      <c r="G133" s="238" t="s">
        <v>430</v>
      </c>
      <c r="H133" s="239">
        <v>47.085999999999999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431</v>
      </c>
    </row>
    <row r="134" s="2" customFormat="1" ht="36.72453" customHeight="1">
      <c r="A134" s="35"/>
      <c r="B134" s="36"/>
      <c r="C134" s="235" t="s">
        <v>378</v>
      </c>
      <c r="D134" s="235" t="s">
        <v>382</v>
      </c>
      <c r="E134" s="236" t="s">
        <v>432</v>
      </c>
      <c r="F134" s="237" t="s">
        <v>433</v>
      </c>
      <c r="G134" s="238" t="s">
        <v>430</v>
      </c>
      <c r="H134" s="239">
        <v>14.125999999999999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434</v>
      </c>
    </row>
    <row r="135" s="2" customFormat="1" ht="36.72453" customHeight="1">
      <c r="A135" s="35"/>
      <c r="B135" s="36"/>
      <c r="C135" s="235" t="s">
        <v>435</v>
      </c>
      <c r="D135" s="235" t="s">
        <v>382</v>
      </c>
      <c r="E135" s="236" t="s">
        <v>436</v>
      </c>
      <c r="F135" s="237" t="s">
        <v>437</v>
      </c>
      <c r="G135" s="238" t="s">
        <v>430</v>
      </c>
      <c r="H135" s="239">
        <v>34.085999999999999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438</v>
      </c>
    </row>
    <row r="136" s="2" customFormat="1" ht="42.79245" customHeight="1">
      <c r="A136" s="35"/>
      <c r="B136" s="36"/>
      <c r="C136" s="235" t="s">
        <v>439</v>
      </c>
      <c r="D136" s="235" t="s">
        <v>382</v>
      </c>
      <c r="E136" s="236" t="s">
        <v>440</v>
      </c>
      <c r="F136" s="237" t="s">
        <v>441</v>
      </c>
      <c r="G136" s="238" t="s">
        <v>430</v>
      </c>
      <c r="H136" s="239">
        <v>238.602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442</v>
      </c>
    </row>
    <row r="137" s="2" customFormat="1" ht="21.0566" customHeight="1">
      <c r="A137" s="35"/>
      <c r="B137" s="36"/>
      <c r="C137" s="235" t="s">
        <v>443</v>
      </c>
      <c r="D137" s="235" t="s">
        <v>382</v>
      </c>
      <c r="E137" s="236" t="s">
        <v>444</v>
      </c>
      <c r="F137" s="237" t="s">
        <v>445</v>
      </c>
      <c r="G137" s="238" t="s">
        <v>430</v>
      </c>
      <c r="H137" s="239">
        <v>34.085999999999999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446</v>
      </c>
    </row>
    <row r="138" s="2" customFormat="1" ht="23.4566" customHeight="1">
      <c r="A138" s="35"/>
      <c r="B138" s="36"/>
      <c r="C138" s="235" t="s">
        <v>447</v>
      </c>
      <c r="D138" s="235" t="s">
        <v>382</v>
      </c>
      <c r="E138" s="236" t="s">
        <v>448</v>
      </c>
      <c r="F138" s="237" t="s">
        <v>449</v>
      </c>
      <c r="G138" s="238" t="s">
        <v>450</v>
      </c>
      <c r="H138" s="239">
        <v>51.128999999999998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451</v>
      </c>
    </row>
    <row r="139" s="2" customFormat="1" ht="23.4566" customHeight="1">
      <c r="A139" s="35"/>
      <c r="B139" s="36"/>
      <c r="C139" s="235" t="s">
        <v>452</v>
      </c>
      <c r="D139" s="235" t="s">
        <v>382</v>
      </c>
      <c r="E139" s="236" t="s">
        <v>453</v>
      </c>
      <c r="F139" s="237" t="s">
        <v>454</v>
      </c>
      <c r="G139" s="238" t="s">
        <v>430</v>
      </c>
      <c r="H139" s="239">
        <v>47.085999999999999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455</v>
      </c>
    </row>
    <row r="140" s="2" customFormat="1" ht="16.30189" customHeight="1">
      <c r="A140" s="35"/>
      <c r="B140" s="36"/>
      <c r="C140" s="254" t="s">
        <v>456</v>
      </c>
      <c r="D140" s="254" t="s">
        <v>457</v>
      </c>
      <c r="E140" s="255" t="s">
        <v>458</v>
      </c>
      <c r="F140" s="256" t="s">
        <v>459</v>
      </c>
      <c r="G140" s="257" t="s">
        <v>450</v>
      </c>
      <c r="H140" s="258">
        <v>80.046000000000006</v>
      </c>
      <c r="I140" s="259"/>
      <c r="J140" s="260">
        <f>ROUND(I140*H140,2)</f>
        <v>0</v>
      </c>
      <c r="K140" s="261"/>
      <c r="L140" s="262"/>
      <c r="M140" s="263" t="s">
        <v>1</v>
      </c>
      <c r="N140" s="264" t="s">
        <v>42</v>
      </c>
      <c r="O140" s="94"/>
      <c r="P140" s="245">
        <f>O140*H140</f>
        <v>0</v>
      </c>
      <c r="Q140" s="245">
        <v>1</v>
      </c>
      <c r="R140" s="245">
        <f>Q140*H140</f>
        <v>80.046000000000006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443</v>
      </c>
      <c r="AT140" s="247" t="s">
        <v>457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460</v>
      </c>
    </row>
    <row r="141" s="2" customFormat="1" ht="23.4566" customHeight="1">
      <c r="A141" s="35"/>
      <c r="B141" s="36"/>
      <c r="C141" s="235" t="s">
        <v>461</v>
      </c>
      <c r="D141" s="235" t="s">
        <v>382</v>
      </c>
      <c r="E141" s="236" t="s">
        <v>462</v>
      </c>
      <c r="F141" s="237" t="s">
        <v>463</v>
      </c>
      <c r="G141" s="238" t="s">
        <v>430</v>
      </c>
      <c r="H141" s="239">
        <v>13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464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396</v>
      </c>
      <c r="F142" s="233" t="s">
        <v>465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SUM(P143:P144)</f>
        <v>0</v>
      </c>
      <c r="Q142" s="227"/>
      <c r="R142" s="228">
        <f>SUM(R143:R144)</f>
        <v>4.9069843199999994</v>
      </c>
      <c r="S142" s="227"/>
      <c r="T142" s="229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SUM(BK143:BK144)</f>
        <v>0</v>
      </c>
    </row>
    <row r="143" s="2" customFormat="1" ht="31.92453" customHeight="1">
      <c r="A143" s="35"/>
      <c r="B143" s="36"/>
      <c r="C143" s="235" t="s">
        <v>466</v>
      </c>
      <c r="D143" s="235" t="s">
        <v>382</v>
      </c>
      <c r="E143" s="236" t="s">
        <v>467</v>
      </c>
      <c r="F143" s="237" t="s">
        <v>468</v>
      </c>
      <c r="G143" s="238" t="s">
        <v>430</v>
      </c>
      <c r="H143" s="239">
        <v>1.9199999999999999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1.8907799999999999</v>
      </c>
      <c r="R143" s="245">
        <f>Q143*H143</f>
        <v>3.6302975999999996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469</v>
      </c>
    </row>
    <row r="144" s="2" customFormat="1" ht="23.4566" customHeight="1">
      <c r="A144" s="35"/>
      <c r="B144" s="36"/>
      <c r="C144" s="235" t="s">
        <v>470</v>
      </c>
      <c r="D144" s="235" t="s">
        <v>382</v>
      </c>
      <c r="E144" s="236" t="s">
        <v>471</v>
      </c>
      <c r="F144" s="237" t="s">
        <v>472</v>
      </c>
      <c r="G144" s="238" t="s">
        <v>430</v>
      </c>
      <c r="H144" s="239">
        <v>0.57599999999999996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2.2164700000000002</v>
      </c>
      <c r="R144" s="245">
        <f>Q144*H144</f>
        <v>1.2766867200000001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473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378</v>
      </c>
      <c r="F145" s="233" t="s">
        <v>474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SUM(P146:P150)</f>
        <v>0</v>
      </c>
      <c r="Q145" s="227"/>
      <c r="R145" s="228">
        <f>SUM(R146:R150)</f>
        <v>871.7757375000001</v>
      </c>
      <c r="S145" s="227"/>
      <c r="T145" s="229">
        <f>SUM(T146:T150)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SUM(BK146:BK150)</f>
        <v>0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476</v>
      </c>
      <c r="F146" s="237" t="s">
        <v>477</v>
      </c>
      <c r="G146" s="238" t="s">
        <v>426</v>
      </c>
      <c r="H146" s="239">
        <v>181.65000000000001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0.00014999999999999999</v>
      </c>
      <c r="R146" s="245">
        <f>Q146*H146</f>
        <v>0.027247499999999997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478</v>
      </c>
    </row>
    <row r="147" s="2" customFormat="1" ht="31.92453" customHeight="1">
      <c r="A147" s="35"/>
      <c r="B147" s="36"/>
      <c r="C147" s="235" t="s">
        <v>479</v>
      </c>
      <c r="D147" s="235" t="s">
        <v>382</v>
      </c>
      <c r="E147" s="236" t="s">
        <v>480</v>
      </c>
      <c r="F147" s="237" t="s">
        <v>481</v>
      </c>
      <c r="G147" s="238" t="s">
        <v>419</v>
      </c>
      <c r="H147" s="239">
        <v>6697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0.00051000000000000004</v>
      </c>
      <c r="R147" s="245">
        <f>Q147*H147</f>
        <v>3.4154700000000004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482</v>
      </c>
    </row>
    <row r="148" s="2" customFormat="1" ht="31.92453" customHeight="1">
      <c r="A148" s="35"/>
      <c r="B148" s="36"/>
      <c r="C148" s="235" t="s">
        <v>483</v>
      </c>
      <c r="D148" s="235" t="s">
        <v>382</v>
      </c>
      <c r="E148" s="236" t="s">
        <v>484</v>
      </c>
      <c r="F148" s="237" t="s">
        <v>485</v>
      </c>
      <c r="G148" s="238" t="s">
        <v>419</v>
      </c>
      <c r="H148" s="239">
        <v>1872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0.10373</v>
      </c>
      <c r="R148" s="245">
        <f>Q148*H148</f>
        <v>194.18256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486</v>
      </c>
    </row>
    <row r="149" s="2" customFormat="1" ht="31.92453" customHeight="1">
      <c r="A149" s="35"/>
      <c r="B149" s="36"/>
      <c r="C149" s="235" t="s">
        <v>487</v>
      </c>
      <c r="D149" s="235" t="s">
        <v>382</v>
      </c>
      <c r="E149" s="236" t="s">
        <v>488</v>
      </c>
      <c r="F149" s="237" t="s">
        <v>489</v>
      </c>
      <c r="G149" s="238" t="s">
        <v>419</v>
      </c>
      <c r="H149" s="239">
        <v>2953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0.12966</v>
      </c>
      <c r="R149" s="245">
        <f>Q149*H149</f>
        <v>382.88598000000002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490</v>
      </c>
    </row>
    <row r="150" s="2" customFormat="1" ht="36.72453" customHeight="1">
      <c r="A150" s="35"/>
      <c r="B150" s="36"/>
      <c r="C150" s="235" t="s">
        <v>491</v>
      </c>
      <c r="D150" s="235" t="s">
        <v>382</v>
      </c>
      <c r="E150" s="236" t="s">
        <v>492</v>
      </c>
      <c r="F150" s="237" t="s">
        <v>493</v>
      </c>
      <c r="G150" s="238" t="s">
        <v>419</v>
      </c>
      <c r="H150" s="239">
        <v>1872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0.15559000000000001</v>
      </c>
      <c r="R150" s="245">
        <f>Q150*H150</f>
        <v>291.26447999999999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494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443</v>
      </c>
      <c r="F151" s="233" t="s">
        <v>495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SUM(P152:P167)</f>
        <v>0</v>
      </c>
      <c r="Q151" s="227"/>
      <c r="R151" s="228">
        <f>SUM(R152:R167)</f>
        <v>21.038119199999997</v>
      </c>
      <c r="S151" s="227"/>
      <c r="T151" s="229">
        <f>SUM(T152:T167)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SUM(BK152:BK167)</f>
        <v>0</v>
      </c>
    </row>
    <row r="152" s="2" customFormat="1" ht="23.4566" customHeight="1">
      <c r="A152" s="35"/>
      <c r="B152" s="36"/>
      <c r="C152" s="235" t="s">
        <v>7</v>
      </c>
      <c r="D152" s="235" t="s">
        <v>382</v>
      </c>
      <c r="E152" s="236" t="s">
        <v>496</v>
      </c>
      <c r="F152" s="237" t="s">
        <v>497</v>
      </c>
      <c r="G152" s="238" t="s">
        <v>426</v>
      </c>
      <c r="H152" s="239">
        <v>16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1.0000000000000001E-05</v>
      </c>
      <c r="R152" s="245">
        <f>Q152*H152</f>
        <v>0.00016000000000000001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498</v>
      </c>
    </row>
    <row r="153" s="2" customFormat="1" ht="23.4566" customHeight="1">
      <c r="A153" s="35"/>
      <c r="B153" s="36"/>
      <c r="C153" s="254" t="s">
        <v>499</v>
      </c>
      <c r="D153" s="254" t="s">
        <v>457</v>
      </c>
      <c r="E153" s="255" t="s">
        <v>500</v>
      </c>
      <c r="F153" s="256" t="s">
        <v>501</v>
      </c>
      <c r="G153" s="257" t="s">
        <v>502</v>
      </c>
      <c r="H153" s="258">
        <v>16.32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0.0045599999999999998</v>
      </c>
      <c r="R153" s="245">
        <f>Q153*H153</f>
        <v>0.074419200000000005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503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505</v>
      </c>
      <c r="F154" s="237" t="s">
        <v>506</v>
      </c>
      <c r="G154" s="238" t="s">
        <v>502</v>
      </c>
      <c r="H154" s="239">
        <v>16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0.34099000000000002</v>
      </c>
      <c r="R154" s="245">
        <f>Q154*H154</f>
        <v>5.4558400000000002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507</v>
      </c>
    </row>
    <row r="155" s="2" customFormat="1" ht="23.4566" customHeight="1">
      <c r="A155" s="35"/>
      <c r="B155" s="36"/>
      <c r="C155" s="254" t="s">
        <v>508</v>
      </c>
      <c r="D155" s="254" t="s">
        <v>457</v>
      </c>
      <c r="E155" s="255" t="s">
        <v>509</v>
      </c>
      <c r="F155" s="256" t="s">
        <v>510</v>
      </c>
      <c r="G155" s="257" t="s">
        <v>502</v>
      </c>
      <c r="H155" s="258">
        <v>16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0.029999999999999999</v>
      </c>
      <c r="R155" s="245">
        <f>Q155*H155</f>
        <v>0.47999999999999998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511</v>
      </c>
    </row>
    <row r="156" s="2" customFormat="1" ht="21.0566" customHeight="1">
      <c r="A156" s="35"/>
      <c r="B156" s="36"/>
      <c r="C156" s="254" t="s">
        <v>512</v>
      </c>
      <c r="D156" s="254" t="s">
        <v>457</v>
      </c>
      <c r="E156" s="255" t="s">
        <v>513</v>
      </c>
      <c r="F156" s="256" t="s">
        <v>514</v>
      </c>
      <c r="G156" s="257" t="s">
        <v>502</v>
      </c>
      <c r="H156" s="258">
        <v>16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0.029999999999999999</v>
      </c>
      <c r="R156" s="245">
        <f>Q156*H156</f>
        <v>0.47999999999999998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515</v>
      </c>
    </row>
    <row r="157" s="2" customFormat="1" ht="23.4566" customHeight="1">
      <c r="A157" s="35"/>
      <c r="B157" s="36"/>
      <c r="C157" s="254" t="s">
        <v>516</v>
      </c>
      <c r="D157" s="254" t="s">
        <v>457</v>
      </c>
      <c r="E157" s="255" t="s">
        <v>517</v>
      </c>
      <c r="F157" s="256" t="s">
        <v>518</v>
      </c>
      <c r="G157" s="257" t="s">
        <v>502</v>
      </c>
      <c r="H157" s="258">
        <v>16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0.12</v>
      </c>
      <c r="R157" s="245">
        <f>Q157*H157</f>
        <v>1.9199999999999999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519</v>
      </c>
    </row>
    <row r="158" s="2" customFormat="1" ht="23.4566" customHeight="1">
      <c r="A158" s="35"/>
      <c r="B158" s="36"/>
      <c r="C158" s="254" t="s">
        <v>520</v>
      </c>
      <c r="D158" s="254" t="s">
        <v>457</v>
      </c>
      <c r="E158" s="255" t="s">
        <v>521</v>
      </c>
      <c r="F158" s="256" t="s">
        <v>522</v>
      </c>
      <c r="G158" s="257" t="s">
        <v>502</v>
      </c>
      <c r="H158" s="258">
        <v>16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0.105</v>
      </c>
      <c r="R158" s="245">
        <f>Q158*H158</f>
        <v>1.6799999999999999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523</v>
      </c>
    </row>
    <row r="159" s="2" customFormat="1" ht="23.4566" customHeight="1">
      <c r="A159" s="35"/>
      <c r="B159" s="36"/>
      <c r="C159" s="254" t="s">
        <v>524</v>
      </c>
      <c r="D159" s="254" t="s">
        <v>457</v>
      </c>
      <c r="E159" s="255" t="s">
        <v>525</v>
      </c>
      <c r="F159" s="256" t="s">
        <v>526</v>
      </c>
      <c r="G159" s="257" t="s">
        <v>502</v>
      </c>
      <c r="H159" s="258">
        <v>16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0.105</v>
      </c>
      <c r="R159" s="245">
        <f>Q159*H159</f>
        <v>1.6799999999999999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443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527</v>
      </c>
    </row>
    <row r="160" s="2" customFormat="1" ht="16.30189" customHeight="1">
      <c r="A160" s="35"/>
      <c r="B160" s="36"/>
      <c r="C160" s="254" t="s">
        <v>528</v>
      </c>
      <c r="D160" s="254" t="s">
        <v>457</v>
      </c>
      <c r="E160" s="255" t="s">
        <v>529</v>
      </c>
      <c r="F160" s="256" t="s">
        <v>530</v>
      </c>
      <c r="G160" s="257" t="s">
        <v>502</v>
      </c>
      <c r="H160" s="258">
        <v>16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0.036999999999999998</v>
      </c>
      <c r="R160" s="245">
        <f>Q160*H160</f>
        <v>0.59199999999999997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443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531</v>
      </c>
    </row>
    <row r="161" s="2" customFormat="1" ht="31.92453" customHeight="1">
      <c r="A161" s="35"/>
      <c r="B161" s="36"/>
      <c r="C161" s="235" t="s">
        <v>532</v>
      </c>
      <c r="D161" s="235" t="s">
        <v>382</v>
      </c>
      <c r="E161" s="236" t="s">
        <v>533</v>
      </c>
      <c r="F161" s="237" t="s">
        <v>534</v>
      </c>
      <c r="G161" s="238" t="s">
        <v>502</v>
      </c>
      <c r="H161" s="239">
        <v>16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0.0083999999999999995</v>
      </c>
      <c r="R161" s="245">
        <f>Q161*H161</f>
        <v>0.13439999999999999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535</v>
      </c>
    </row>
    <row r="162" s="2" customFormat="1" ht="16.30189" customHeight="1">
      <c r="A162" s="35"/>
      <c r="B162" s="36"/>
      <c r="C162" s="254" t="s">
        <v>536</v>
      </c>
      <c r="D162" s="254" t="s">
        <v>457</v>
      </c>
      <c r="E162" s="255" t="s">
        <v>537</v>
      </c>
      <c r="F162" s="256" t="s">
        <v>538</v>
      </c>
      <c r="G162" s="257" t="s">
        <v>502</v>
      </c>
      <c r="H162" s="258">
        <v>16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0.11</v>
      </c>
      <c r="R162" s="245">
        <f>Q162*H162</f>
        <v>1.76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539</v>
      </c>
    </row>
    <row r="163" s="2" customFormat="1" ht="21.0566" customHeight="1">
      <c r="A163" s="35"/>
      <c r="B163" s="36"/>
      <c r="C163" s="254" t="s">
        <v>540</v>
      </c>
      <c r="D163" s="254" t="s">
        <v>457</v>
      </c>
      <c r="E163" s="255" t="s">
        <v>541</v>
      </c>
      <c r="F163" s="256" t="s">
        <v>542</v>
      </c>
      <c r="G163" s="257" t="s">
        <v>502</v>
      </c>
      <c r="H163" s="258">
        <v>16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543</v>
      </c>
    </row>
    <row r="164" s="2" customFormat="1" ht="23.4566" customHeight="1">
      <c r="A164" s="35"/>
      <c r="B164" s="36"/>
      <c r="C164" s="235" t="s">
        <v>544</v>
      </c>
      <c r="D164" s="235" t="s">
        <v>382</v>
      </c>
      <c r="E164" s="236" t="s">
        <v>545</v>
      </c>
      <c r="F164" s="237" t="s">
        <v>546</v>
      </c>
      <c r="G164" s="238" t="s">
        <v>502</v>
      </c>
      <c r="H164" s="239">
        <v>8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0.41064</v>
      </c>
      <c r="R164" s="245">
        <f>Q164*H164</f>
        <v>3.28512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547</v>
      </c>
    </row>
    <row r="165" s="2" customFormat="1" ht="23.4566" customHeight="1">
      <c r="A165" s="35"/>
      <c r="B165" s="36"/>
      <c r="C165" s="235" t="s">
        <v>548</v>
      </c>
      <c r="D165" s="235" t="s">
        <v>382</v>
      </c>
      <c r="E165" s="236" t="s">
        <v>549</v>
      </c>
      <c r="F165" s="237" t="s">
        <v>550</v>
      </c>
      <c r="G165" s="238" t="s">
        <v>502</v>
      </c>
      <c r="H165" s="239">
        <v>11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0.30587999999999999</v>
      </c>
      <c r="R165" s="245">
        <f>Q165*H165</f>
        <v>3.3646799999999999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551</v>
      </c>
    </row>
    <row r="166" s="2" customFormat="1" ht="16.30189" customHeight="1">
      <c r="A166" s="35"/>
      <c r="B166" s="36"/>
      <c r="C166" s="254" t="s">
        <v>552</v>
      </c>
      <c r="D166" s="254" t="s">
        <v>457</v>
      </c>
      <c r="E166" s="255" t="s">
        <v>553</v>
      </c>
      <c r="F166" s="256" t="s">
        <v>554</v>
      </c>
      <c r="G166" s="257" t="s">
        <v>502</v>
      </c>
      <c r="H166" s="258">
        <v>9</v>
      </c>
      <c r="I166" s="259"/>
      <c r="J166" s="260">
        <f>ROUND(I166*H166,2)</f>
        <v>0</v>
      </c>
      <c r="K166" s="261"/>
      <c r="L166" s="262"/>
      <c r="M166" s="263" t="s">
        <v>1</v>
      </c>
      <c r="N166" s="264" t="s">
        <v>42</v>
      </c>
      <c r="O166" s="94"/>
      <c r="P166" s="245">
        <f>O166*H166</f>
        <v>0</v>
      </c>
      <c r="Q166" s="245">
        <v>0.0074999999999999997</v>
      </c>
      <c r="R166" s="245">
        <f>Q166*H166</f>
        <v>0.067500000000000004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443</v>
      </c>
      <c r="AT166" s="247" t="s">
        <v>457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555</v>
      </c>
    </row>
    <row r="167" s="2" customFormat="1" ht="16.30189" customHeight="1">
      <c r="A167" s="35"/>
      <c r="B167" s="36"/>
      <c r="C167" s="254" t="s">
        <v>556</v>
      </c>
      <c r="D167" s="254" t="s">
        <v>457</v>
      </c>
      <c r="E167" s="255" t="s">
        <v>557</v>
      </c>
      <c r="F167" s="256" t="s">
        <v>558</v>
      </c>
      <c r="G167" s="257" t="s">
        <v>502</v>
      </c>
      <c r="H167" s="258">
        <v>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0.032000000000000001</v>
      </c>
      <c r="R167" s="245">
        <f>Q167*H167</f>
        <v>0.064000000000000001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559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447</v>
      </c>
      <c r="F168" s="233" t="s">
        <v>560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SUM(P169:P208)</f>
        <v>0</v>
      </c>
      <c r="Q168" s="227"/>
      <c r="R168" s="228">
        <f>SUM(R169:R208)</f>
        <v>117.388204</v>
      </c>
      <c r="S168" s="227"/>
      <c r="T168" s="229">
        <f>SUM(T169:T208)</f>
        <v>3.0630000000000002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SUM(BK169:BK208)</f>
        <v>0</v>
      </c>
    </row>
    <row r="169" s="2" customFormat="1" ht="23.4566" customHeight="1">
      <c r="A169" s="35"/>
      <c r="B169" s="36"/>
      <c r="C169" s="235" t="s">
        <v>561</v>
      </c>
      <c r="D169" s="235" t="s">
        <v>382</v>
      </c>
      <c r="E169" s="236" t="s">
        <v>562</v>
      </c>
      <c r="F169" s="237" t="s">
        <v>563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0.22133</v>
      </c>
      <c r="R169" s="245">
        <f>Q169*H169</f>
        <v>0.22133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564</v>
      </c>
    </row>
    <row r="170" s="2" customFormat="1" ht="23.4566" customHeight="1">
      <c r="A170" s="35"/>
      <c r="B170" s="36"/>
      <c r="C170" s="235" t="s">
        <v>565</v>
      </c>
      <c r="D170" s="235" t="s">
        <v>382</v>
      </c>
      <c r="E170" s="236" t="s">
        <v>566</v>
      </c>
      <c r="F170" s="237" t="s">
        <v>567</v>
      </c>
      <c r="G170" s="238" t="s">
        <v>502</v>
      </c>
      <c r="H170" s="239">
        <v>8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0.22133</v>
      </c>
      <c r="R170" s="245">
        <f>Q170*H170</f>
        <v>1.77064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568</v>
      </c>
    </row>
    <row r="171" s="2" customFormat="1" ht="31.92453" customHeight="1">
      <c r="A171" s="35"/>
      <c r="B171" s="36"/>
      <c r="C171" s="235" t="s">
        <v>569</v>
      </c>
      <c r="D171" s="235" t="s">
        <v>382</v>
      </c>
      <c r="E171" s="236" t="s">
        <v>570</v>
      </c>
      <c r="F171" s="237" t="s">
        <v>571</v>
      </c>
      <c r="G171" s="238" t="s">
        <v>502</v>
      </c>
      <c r="H171" s="239">
        <v>15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3.0000000000000001E-05</v>
      </c>
      <c r="R171" s="245">
        <f>Q171*H171</f>
        <v>0.00044999999999999999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572</v>
      </c>
    </row>
    <row r="172" s="2" customFormat="1" ht="23.4566" customHeight="1">
      <c r="A172" s="35"/>
      <c r="B172" s="36"/>
      <c r="C172" s="254" t="s">
        <v>573</v>
      </c>
      <c r="D172" s="254" t="s">
        <v>457</v>
      </c>
      <c r="E172" s="255" t="s">
        <v>574</v>
      </c>
      <c r="F172" s="256" t="s">
        <v>575</v>
      </c>
      <c r="G172" s="257" t="s">
        <v>502</v>
      </c>
      <c r="H172" s="258">
        <v>1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0.0011999999999999999</v>
      </c>
      <c r="R172" s="245">
        <f>Q172*H172</f>
        <v>0.0011999999999999999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576</v>
      </c>
    </row>
    <row r="173" s="2" customFormat="1" ht="23.4566" customHeight="1">
      <c r="A173" s="35"/>
      <c r="B173" s="36"/>
      <c r="C173" s="254" t="s">
        <v>577</v>
      </c>
      <c r="D173" s="254" t="s">
        <v>457</v>
      </c>
      <c r="E173" s="255" t="s">
        <v>578</v>
      </c>
      <c r="F173" s="256" t="s">
        <v>579</v>
      </c>
      <c r="G173" s="257" t="s">
        <v>502</v>
      </c>
      <c r="H173" s="258">
        <v>1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0.0011999999999999999</v>
      </c>
      <c r="R173" s="245">
        <f>Q173*H173</f>
        <v>0.0011999999999999999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580</v>
      </c>
    </row>
    <row r="174" s="2" customFormat="1" ht="36.72453" customHeight="1">
      <c r="A174" s="35"/>
      <c r="B174" s="36"/>
      <c r="C174" s="254" t="s">
        <v>581</v>
      </c>
      <c r="D174" s="254" t="s">
        <v>457</v>
      </c>
      <c r="E174" s="255" t="s">
        <v>582</v>
      </c>
      <c r="F174" s="256" t="s">
        <v>583</v>
      </c>
      <c r="G174" s="257" t="s">
        <v>502</v>
      </c>
      <c r="H174" s="258">
        <v>1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0.0011999999999999999</v>
      </c>
      <c r="R174" s="245">
        <f>Q174*H174</f>
        <v>0.0011999999999999999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584</v>
      </c>
    </row>
    <row r="175" s="2" customFormat="1" ht="23.4566" customHeight="1">
      <c r="A175" s="35"/>
      <c r="B175" s="36"/>
      <c r="C175" s="254" t="s">
        <v>585</v>
      </c>
      <c r="D175" s="254" t="s">
        <v>457</v>
      </c>
      <c r="E175" s="255" t="s">
        <v>586</v>
      </c>
      <c r="F175" s="256" t="s">
        <v>587</v>
      </c>
      <c r="G175" s="257" t="s">
        <v>502</v>
      </c>
      <c r="H175" s="258">
        <v>2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0.0011999999999999999</v>
      </c>
      <c r="R175" s="245">
        <f>Q175*H175</f>
        <v>0.0023999999999999998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588</v>
      </c>
    </row>
    <row r="176" s="2" customFormat="1" ht="31.92453" customHeight="1">
      <c r="A176" s="35"/>
      <c r="B176" s="36"/>
      <c r="C176" s="254" t="s">
        <v>589</v>
      </c>
      <c r="D176" s="254" t="s">
        <v>457</v>
      </c>
      <c r="E176" s="255" t="s">
        <v>590</v>
      </c>
      <c r="F176" s="256" t="s">
        <v>591</v>
      </c>
      <c r="G176" s="257" t="s">
        <v>502</v>
      </c>
      <c r="H176" s="258">
        <v>2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0.0025999999999999999</v>
      </c>
      <c r="R176" s="245">
        <f>Q176*H176</f>
        <v>0.0051999999999999998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592</v>
      </c>
    </row>
    <row r="177" s="2" customFormat="1" ht="31.92453" customHeight="1">
      <c r="A177" s="35"/>
      <c r="B177" s="36"/>
      <c r="C177" s="254" t="s">
        <v>593</v>
      </c>
      <c r="D177" s="254" t="s">
        <v>457</v>
      </c>
      <c r="E177" s="255" t="s">
        <v>594</v>
      </c>
      <c r="F177" s="256" t="s">
        <v>595</v>
      </c>
      <c r="G177" s="257" t="s">
        <v>502</v>
      </c>
      <c r="H177" s="258">
        <v>2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0.0025999999999999999</v>
      </c>
      <c r="R177" s="245">
        <f>Q177*H177</f>
        <v>0.0051999999999999998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596</v>
      </c>
    </row>
    <row r="178" s="2" customFormat="1" ht="31.92453" customHeight="1">
      <c r="A178" s="35"/>
      <c r="B178" s="36"/>
      <c r="C178" s="254" t="s">
        <v>597</v>
      </c>
      <c r="D178" s="254" t="s">
        <v>457</v>
      </c>
      <c r="E178" s="255" t="s">
        <v>598</v>
      </c>
      <c r="F178" s="256" t="s">
        <v>599</v>
      </c>
      <c r="G178" s="257" t="s">
        <v>502</v>
      </c>
      <c r="H178" s="258">
        <v>6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0.0025999999999999999</v>
      </c>
      <c r="R178" s="245">
        <f>Q178*H178</f>
        <v>0.015599999999999999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443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600</v>
      </c>
    </row>
    <row r="179" s="2" customFormat="1" ht="31.92453" customHeight="1">
      <c r="A179" s="35"/>
      <c r="B179" s="36"/>
      <c r="C179" s="254" t="s">
        <v>601</v>
      </c>
      <c r="D179" s="254" t="s">
        <v>457</v>
      </c>
      <c r="E179" s="255" t="s">
        <v>602</v>
      </c>
      <c r="F179" s="256" t="s">
        <v>603</v>
      </c>
      <c r="G179" s="257" t="s">
        <v>502</v>
      </c>
      <c r="H179" s="258">
        <v>2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0.0025999999999999999</v>
      </c>
      <c r="R179" s="245">
        <f>Q179*H179</f>
        <v>0.0051999999999999998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604</v>
      </c>
    </row>
    <row r="180" s="2" customFormat="1" ht="42.79245" customHeight="1">
      <c r="A180" s="35"/>
      <c r="B180" s="36"/>
      <c r="C180" s="254" t="s">
        <v>605</v>
      </c>
      <c r="D180" s="254" t="s">
        <v>457</v>
      </c>
      <c r="E180" s="255" t="s">
        <v>606</v>
      </c>
      <c r="F180" s="256" t="s">
        <v>607</v>
      </c>
      <c r="G180" s="257" t="s">
        <v>502</v>
      </c>
      <c r="H180" s="258">
        <v>1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0.0224</v>
      </c>
      <c r="R180" s="245">
        <f>Q180*H180</f>
        <v>0.0224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443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608</v>
      </c>
    </row>
    <row r="181" s="2" customFormat="1" ht="36.72453" customHeight="1">
      <c r="A181" s="35"/>
      <c r="B181" s="36"/>
      <c r="C181" s="254" t="s">
        <v>609</v>
      </c>
      <c r="D181" s="254" t="s">
        <v>457</v>
      </c>
      <c r="E181" s="255" t="s">
        <v>610</v>
      </c>
      <c r="F181" s="256" t="s">
        <v>611</v>
      </c>
      <c r="G181" s="257" t="s">
        <v>502</v>
      </c>
      <c r="H181" s="258">
        <v>2</v>
      </c>
      <c r="I181" s="259"/>
      <c r="J181" s="260">
        <f>ROUND(I181*H181,2)</f>
        <v>0</v>
      </c>
      <c r="K181" s="261"/>
      <c r="L181" s="262"/>
      <c r="M181" s="263" t="s">
        <v>1</v>
      </c>
      <c r="N181" s="264" t="s">
        <v>42</v>
      </c>
      <c r="O181" s="94"/>
      <c r="P181" s="245">
        <f>O181*H181</f>
        <v>0</v>
      </c>
      <c r="Q181" s="245">
        <v>0.0030999999999999999</v>
      </c>
      <c r="R181" s="245">
        <f>Q181*H181</f>
        <v>0.0061999999999999998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443</v>
      </c>
      <c r="AT181" s="247" t="s">
        <v>457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612</v>
      </c>
    </row>
    <row r="182" s="2" customFormat="1" ht="42.79245" customHeight="1">
      <c r="A182" s="35"/>
      <c r="B182" s="36"/>
      <c r="C182" s="254" t="s">
        <v>613</v>
      </c>
      <c r="D182" s="254" t="s">
        <v>457</v>
      </c>
      <c r="E182" s="255" t="s">
        <v>614</v>
      </c>
      <c r="F182" s="256" t="s">
        <v>615</v>
      </c>
      <c r="G182" s="257" t="s">
        <v>502</v>
      </c>
      <c r="H182" s="258">
        <v>3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0.017100000000000001</v>
      </c>
      <c r="R182" s="245">
        <f>Q182*H182</f>
        <v>0.051299999999999998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443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616</v>
      </c>
    </row>
    <row r="183" s="2" customFormat="1" ht="21.0566" customHeight="1">
      <c r="A183" s="35"/>
      <c r="B183" s="36"/>
      <c r="C183" s="254" t="s">
        <v>617</v>
      </c>
      <c r="D183" s="254" t="s">
        <v>457</v>
      </c>
      <c r="E183" s="255" t="s">
        <v>618</v>
      </c>
      <c r="F183" s="256" t="s">
        <v>619</v>
      </c>
      <c r="G183" s="257" t="s">
        <v>502</v>
      </c>
      <c r="H183" s="258">
        <v>9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42</v>
      </c>
      <c r="O183" s="94"/>
      <c r="P183" s="245">
        <f>O183*H183</f>
        <v>0</v>
      </c>
      <c r="Q183" s="245">
        <v>0.0044000000000000003</v>
      </c>
      <c r="R183" s="245">
        <f>Q183*H183</f>
        <v>0.039600000000000003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443</v>
      </c>
      <c r="AT183" s="247" t="s">
        <v>457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620</v>
      </c>
    </row>
    <row r="184" s="2" customFormat="1" ht="16.30189" customHeight="1">
      <c r="A184" s="35"/>
      <c r="B184" s="36"/>
      <c r="C184" s="254" t="s">
        <v>621</v>
      </c>
      <c r="D184" s="254" t="s">
        <v>457</v>
      </c>
      <c r="E184" s="255" t="s">
        <v>622</v>
      </c>
      <c r="F184" s="256" t="s">
        <v>623</v>
      </c>
      <c r="G184" s="257" t="s">
        <v>502</v>
      </c>
      <c r="H184" s="258">
        <v>9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443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624</v>
      </c>
    </row>
    <row r="185" s="2" customFormat="1" ht="16.30189" customHeight="1">
      <c r="A185" s="35"/>
      <c r="B185" s="36"/>
      <c r="C185" s="254" t="s">
        <v>625</v>
      </c>
      <c r="D185" s="254" t="s">
        <v>457</v>
      </c>
      <c r="E185" s="255" t="s">
        <v>626</v>
      </c>
      <c r="F185" s="256" t="s">
        <v>627</v>
      </c>
      <c r="G185" s="257" t="s">
        <v>502</v>
      </c>
      <c r="H185" s="258">
        <v>48</v>
      </c>
      <c r="I185" s="259"/>
      <c r="J185" s="260">
        <f>ROUND(I185*H185,2)</f>
        <v>0</v>
      </c>
      <c r="K185" s="261"/>
      <c r="L185" s="262"/>
      <c r="M185" s="263" t="s">
        <v>1</v>
      </c>
      <c r="N185" s="264" t="s">
        <v>42</v>
      </c>
      <c r="O185" s="94"/>
      <c r="P185" s="245">
        <f>O185*H185</f>
        <v>0</v>
      </c>
      <c r="Q185" s="245">
        <v>1.0000000000000001E-05</v>
      </c>
      <c r="R185" s="245">
        <f>Q185*H185</f>
        <v>0.00048000000000000007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443</v>
      </c>
      <c r="AT185" s="247" t="s">
        <v>457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628</v>
      </c>
    </row>
    <row r="186" s="2" customFormat="1" ht="23.4566" customHeight="1">
      <c r="A186" s="35"/>
      <c r="B186" s="36"/>
      <c r="C186" s="235" t="s">
        <v>629</v>
      </c>
      <c r="D186" s="235" t="s">
        <v>382</v>
      </c>
      <c r="E186" s="236" t="s">
        <v>630</v>
      </c>
      <c r="F186" s="237" t="s">
        <v>631</v>
      </c>
      <c r="G186" s="238" t="s">
        <v>426</v>
      </c>
      <c r="H186" s="239">
        <v>26.5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0.0025500000000000002</v>
      </c>
      <c r="R186" s="245">
        <f>Q186*H186</f>
        <v>0.06757500000000001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632</v>
      </c>
    </row>
    <row r="187" s="2" customFormat="1" ht="36.72453" customHeight="1">
      <c r="A187" s="35"/>
      <c r="B187" s="36"/>
      <c r="C187" s="235" t="s">
        <v>633</v>
      </c>
      <c r="D187" s="235" t="s">
        <v>382</v>
      </c>
      <c r="E187" s="236" t="s">
        <v>634</v>
      </c>
      <c r="F187" s="237" t="s">
        <v>635</v>
      </c>
      <c r="G187" s="238" t="s">
        <v>426</v>
      </c>
      <c r="H187" s="239">
        <v>519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9.0000000000000006E-05</v>
      </c>
      <c r="R187" s="245">
        <f>Q187*H187</f>
        <v>0.046710000000000002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636</v>
      </c>
    </row>
    <row r="188" s="2" customFormat="1" ht="31.92453" customHeight="1">
      <c r="A188" s="35"/>
      <c r="B188" s="36"/>
      <c r="C188" s="235" t="s">
        <v>637</v>
      </c>
      <c r="D188" s="235" t="s">
        <v>382</v>
      </c>
      <c r="E188" s="236" t="s">
        <v>638</v>
      </c>
      <c r="F188" s="237" t="s">
        <v>639</v>
      </c>
      <c r="G188" s="238" t="s">
        <v>426</v>
      </c>
      <c r="H188" s="239">
        <v>878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0.00051000000000000004</v>
      </c>
      <c r="R188" s="245">
        <f>Q188*H188</f>
        <v>0.44778000000000001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640</v>
      </c>
    </row>
    <row r="189" s="2" customFormat="1" ht="36.72453" customHeight="1">
      <c r="A189" s="35"/>
      <c r="B189" s="36"/>
      <c r="C189" s="235" t="s">
        <v>641</v>
      </c>
      <c r="D189" s="235" t="s">
        <v>382</v>
      </c>
      <c r="E189" s="236" t="s">
        <v>642</v>
      </c>
      <c r="F189" s="237" t="s">
        <v>643</v>
      </c>
      <c r="G189" s="238" t="s">
        <v>426</v>
      </c>
      <c r="H189" s="239">
        <v>160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0.00017000000000000001</v>
      </c>
      <c r="R189" s="245">
        <f>Q189*H189</f>
        <v>0.027200000000000002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644</v>
      </c>
    </row>
    <row r="190" s="2" customFormat="1" ht="31.92453" customHeight="1">
      <c r="A190" s="35"/>
      <c r="B190" s="36"/>
      <c r="C190" s="235" t="s">
        <v>645</v>
      </c>
      <c r="D190" s="235" t="s">
        <v>382</v>
      </c>
      <c r="E190" s="236" t="s">
        <v>646</v>
      </c>
      <c r="F190" s="237" t="s">
        <v>647</v>
      </c>
      <c r="G190" s="238" t="s">
        <v>419</v>
      </c>
      <c r="H190" s="239">
        <v>97.5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0.00089999999999999998</v>
      </c>
      <c r="R190" s="245">
        <f>Q190*H190</f>
        <v>0.087749999999999995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648</v>
      </c>
    </row>
    <row r="191" s="2" customFormat="1" ht="23.4566" customHeight="1">
      <c r="A191" s="35"/>
      <c r="B191" s="36"/>
      <c r="C191" s="235" t="s">
        <v>649</v>
      </c>
      <c r="D191" s="235" t="s">
        <v>382</v>
      </c>
      <c r="E191" s="236" t="s">
        <v>650</v>
      </c>
      <c r="F191" s="237" t="s">
        <v>651</v>
      </c>
      <c r="G191" s="238" t="s">
        <v>426</v>
      </c>
      <c r="H191" s="239">
        <v>1557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652</v>
      </c>
    </row>
    <row r="192" s="2" customFormat="1" ht="23.4566" customHeight="1">
      <c r="A192" s="35"/>
      <c r="B192" s="36"/>
      <c r="C192" s="235" t="s">
        <v>653</v>
      </c>
      <c r="D192" s="235" t="s">
        <v>382</v>
      </c>
      <c r="E192" s="236" t="s">
        <v>654</v>
      </c>
      <c r="F192" s="237" t="s">
        <v>655</v>
      </c>
      <c r="G192" s="238" t="s">
        <v>419</v>
      </c>
      <c r="H192" s="239">
        <v>97.5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1.0000000000000001E-05</v>
      </c>
      <c r="R192" s="245">
        <f>Q192*H192</f>
        <v>0.00097500000000000006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656</v>
      </c>
    </row>
    <row r="193" s="2" customFormat="1" ht="31.92453" customHeight="1">
      <c r="A193" s="35"/>
      <c r="B193" s="36"/>
      <c r="C193" s="235" t="s">
        <v>657</v>
      </c>
      <c r="D193" s="235" t="s">
        <v>382</v>
      </c>
      <c r="E193" s="236" t="s">
        <v>658</v>
      </c>
      <c r="F193" s="237" t="s">
        <v>659</v>
      </c>
      <c r="G193" s="238" t="s">
        <v>426</v>
      </c>
      <c r="H193" s="239">
        <v>319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0.15112999999999999</v>
      </c>
      <c r="R193" s="245">
        <f>Q193*H193</f>
        <v>48.210469999999994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660</v>
      </c>
    </row>
    <row r="194" s="2" customFormat="1" ht="21.0566" customHeight="1">
      <c r="A194" s="35"/>
      <c r="B194" s="36"/>
      <c r="C194" s="254" t="s">
        <v>661</v>
      </c>
      <c r="D194" s="254" t="s">
        <v>457</v>
      </c>
      <c r="E194" s="255" t="s">
        <v>662</v>
      </c>
      <c r="F194" s="256" t="s">
        <v>663</v>
      </c>
      <c r="G194" s="257" t="s">
        <v>502</v>
      </c>
      <c r="H194" s="258">
        <v>322.19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0.085000000000000006</v>
      </c>
      <c r="R194" s="245">
        <f>Q194*H194</f>
        <v>27.386150000000001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443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664</v>
      </c>
    </row>
    <row r="195" s="2" customFormat="1" ht="36.72453" customHeight="1">
      <c r="A195" s="35"/>
      <c r="B195" s="36"/>
      <c r="C195" s="235" t="s">
        <v>665</v>
      </c>
      <c r="D195" s="235" t="s">
        <v>382</v>
      </c>
      <c r="E195" s="236" t="s">
        <v>666</v>
      </c>
      <c r="F195" s="237" t="s">
        <v>667</v>
      </c>
      <c r="G195" s="238" t="s">
        <v>426</v>
      </c>
      <c r="H195" s="239">
        <v>519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668</v>
      </c>
    </row>
    <row r="196" s="2" customFormat="1" ht="31.92453" customHeight="1">
      <c r="A196" s="35"/>
      <c r="B196" s="36"/>
      <c r="C196" s="235" t="s">
        <v>669</v>
      </c>
      <c r="D196" s="235" t="s">
        <v>382</v>
      </c>
      <c r="E196" s="236" t="s">
        <v>670</v>
      </c>
      <c r="F196" s="237" t="s">
        <v>671</v>
      </c>
      <c r="G196" s="238" t="s">
        <v>426</v>
      </c>
      <c r="H196" s="239">
        <v>519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0.00011</v>
      </c>
      <c r="R196" s="245">
        <f>Q196*H196</f>
        <v>0.057090000000000002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672</v>
      </c>
    </row>
    <row r="197" s="2" customFormat="1" ht="23.4566" customHeight="1">
      <c r="A197" s="35"/>
      <c r="B197" s="36"/>
      <c r="C197" s="235" t="s">
        <v>673</v>
      </c>
      <c r="D197" s="235" t="s">
        <v>382</v>
      </c>
      <c r="E197" s="236" t="s">
        <v>674</v>
      </c>
      <c r="F197" s="237" t="s">
        <v>675</v>
      </c>
      <c r="G197" s="238" t="s">
        <v>426</v>
      </c>
      <c r="H197" s="239">
        <v>124.2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676</v>
      </c>
    </row>
    <row r="198" s="2" customFormat="1" ht="16.30189" customHeight="1">
      <c r="A198" s="35"/>
      <c r="B198" s="36"/>
      <c r="C198" s="235" t="s">
        <v>677</v>
      </c>
      <c r="D198" s="235" t="s">
        <v>382</v>
      </c>
      <c r="E198" s="236" t="s">
        <v>678</v>
      </c>
      <c r="F198" s="237" t="s">
        <v>679</v>
      </c>
      <c r="G198" s="238" t="s">
        <v>426</v>
      </c>
      <c r="H198" s="239">
        <v>124.2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2.0000000000000002E-05</v>
      </c>
      <c r="R198" s="245">
        <f>Q198*H198</f>
        <v>0.0024840000000000001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680</v>
      </c>
    </row>
    <row r="199" s="2" customFormat="1" ht="31.92453" customHeight="1">
      <c r="A199" s="35"/>
      <c r="B199" s="36"/>
      <c r="C199" s="235" t="s">
        <v>681</v>
      </c>
      <c r="D199" s="235" t="s">
        <v>382</v>
      </c>
      <c r="E199" s="236" t="s">
        <v>682</v>
      </c>
      <c r="F199" s="237" t="s">
        <v>683</v>
      </c>
      <c r="G199" s="238" t="s">
        <v>502</v>
      </c>
      <c r="H199" s="239">
        <v>24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1.61679</v>
      </c>
      <c r="R199" s="245">
        <f>Q199*H199</f>
        <v>38.802959999999999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684</v>
      </c>
    </row>
    <row r="200" s="2" customFormat="1" ht="21.0566" customHeight="1">
      <c r="A200" s="35"/>
      <c r="B200" s="36"/>
      <c r="C200" s="235" t="s">
        <v>685</v>
      </c>
      <c r="D200" s="235" t="s">
        <v>382</v>
      </c>
      <c r="E200" s="236" t="s">
        <v>686</v>
      </c>
      <c r="F200" s="237" t="s">
        <v>687</v>
      </c>
      <c r="G200" s="238" t="s">
        <v>426</v>
      </c>
      <c r="H200" s="239">
        <v>57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0.0017799999999999999</v>
      </c>
      <c r="R200" s="245">
        <f>Q200*H200</f>
        <v>0.10146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688</v>
      </c>
    </row>
    <row r="201" s="2" customFormat="1" ht="31.92453" customHeight="1">
      <c r="A201" s="35"/>
      <c r="B201" s="36"/>
      <c r="C201" s="235" t="s">
        <v>689</v>
      </c>
      <c r="D201" s="235" t="s">
        <v>382</v>
      </c>
      <c r="E201" s="236" t="s">
        <v>690</v>
      </c>
      <c r="F201" s="237" t="s">
        <v>691</v>
      </c>
      <c r="G201" s="238" t="s">
        <v>419</v>
      </c>
      <c r="H201" s="239">
        <v>4825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692</v>
      </c>
    </row>
    <row r="202" s="2" customFormat="1" ht="23.4566" customHeight="1">
      <c r="A202" s="35"/>
      <c r="B202" s="36"/>
      <c r="C202" s="235" t="s">
        <v>693</v>
      </c>
      <c r="D202" s="235" t="s">
        <v>382</v>
      </c>
      <c r="E202" s="236" t="s">
        <v>694</v>
      </c>
      <c r="F202" s="237" t="s">
        <v>695</v>
      </c>
      <c r="G202" s="238" t="s">
        <v>502</v>
      </c>
      <c r="H202" s="239">
        <v>11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</v>
      </c>
      <c r="R202" s="245">
        <f>Q202*H202</f>
        <v>0</v>
      </c>
      <c r="S202" s="245">
        <v>0.082000000000000003</v>
      </c>
      <c r="T202" s="246">
        <f>S202*H202</f>
        <v>0.90200000000000002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696</v>
      </c>
    </row>
    <row r="203" s="2" customFormat="1" ht="31.92453" customHeight="1">
      <c r="A203" s="35"/>
      <c r="B203" s="36"/>
      <c r="C203" s="235" t="s">
        <v>697</v>
      </c>
      <c r="D203" s="235" t="s">
        <v>382</v>
      </c>
      <c r="E203" s="236" t="s">
        <v>698</v>
      </c>
      <c r="F203" s="237" t="s">
        <v>699</v>
      </c>
      <c r="G203" s="238" t="s">
        <v>502</v>
      </c>
      <c r="H203" s="239">
        <v>17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</v>
      </c>
      <c r="R203" s="245">
        <f>Q203*H203</f>
        <v>0</v>
      </c>
      <c r="S203" s="245">
        <v>0.036999999999999998</v>
      </c>
      <c r="T203" s="246">
        <f>S203*H203</f>
        <v>0.629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700</v>
      </c>
    </row>
    <row r="204" s="2" customFormat="1" ht="23.4566" customHeight="1">
      <c r="A204" s="35"/>
      <c r="B204" s="36"/>
      <c r="C204" s="235" t="s">
        <v>701</v>
      </c>
      <c r="D204" s="235" t="s">
        <v>382</v>
      </c>
      <c r="E204" s="236" t="s">
        <v>702</v>
      </c>
      <c r="F204" s="237" t="s">
        <v>703</v>
      </c>
      <c r="G204" s="238" t="s">
        <v>502</v>
      </c>
      <c r="H204" s="239">
        <v>11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0.0040000000000000001</v>
      </c>
      <c r="T204" s="246">
        <f>S204*H204</f>
        <v>0.043999999999999997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704</v>
      </c>
    </row>
    <row r="205" s="2" customFormat="1" ht="16.30189" customHeight="1">
      <c r="A205" s="35"/>
      <c r="B205" s="36"/>
      <c r="C205" s="235" t="s">
        <v>705</v>
      </c>
      <c r="D205" s="235" t="s">
        <v>382</v>
      </c>
      <c r="E205" s="236" t="s">
        <v>706</v>
      </c>
      <c r="F205" s="237" t="s">
        <v>707</v>
      </c>
      <c r="G205" s="238" t="s">
        <v>502</v>
      </c>
      <c r="H205" s="239">
        <v>16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0.092999999999999999</v>
      </c>
      <c r="T205" s="246">
        <f>S205*H205</f>
        <v>1.488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396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708</v>
      </c>
    </row>
    <row r="206" s="2" customFormat="1" ht="23.4566" customHeight="1">
      <c r="A206" s="35"/>
      <c r="B206" s="36"/>
      <c r="C206" s="235" t="s">
        <v>709</v>
      </c>
      <c r="D206" s="235" t="s">
        <v>382</v>
      </c>
      <c r="E206" s="236" t="s">
        <v>710</v>
      </c>
      <c r="F206" s="237" t="s">
        <v>711</v>
      </c>
      <c r="G206" s="238" t="s">
        <v>450</v>
      </c>
      <c r="H206" s="239">
        <v>896.774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712</v>
      </c>
    </row>
    <row r="207" s="2" customFormat="1" ht="23.4566" customHeight="1">
      <c r="A207" s="35"/>
      <c r="B207" s="36"/>
      <c r="C207" s="235" t="s">
        <v>713</v>
      </c>
      <c r="D207" s="235" t="s">
        <v>382</v>
      </c>
      <c r="E207" s="236" t="s">
        <v>714</v>
      </c>
      <c r="F207" s="237" t="s">
        <v>715</v>
      </c>
      <c r="G207" s="238" t="s">
        <v>450</v>
      </c>
      <c r="H207" s="239">
        <v>17038.705999999998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396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716</v>
      </c>
    </row>
    <row r="208" s="2" customFormat="1" ht="23.4566" customHeight="1">
      <c r="A208" s="35"/>
      <c r="B208" s="36"/>
      <c r="C208" s="235" t="s">
        <v>717</v>
      </c>
      <c r="D208" s="235" t="s">
        <v>382</v>
      </c>
      <c r="E208" s="236" t="s">
        <v>718</v>
      </c>
      <c r="F208" s="237" t="s">
        <v>719</v>
      </c>
      <c r="G208" s="238" t="s">
        <v>450</v>
      </c>
      <c r="H208" s="239">
        <v>46.255000000000003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720</v>
      </c>
    </row>
    <row r="209" s="12" customFormat="1" ht="22.8" customHeight="1">
      <c r="A209" s="12"/>
      <c r="B209" s="219"/>
      <c r="C209" s="220"/>
      <c r="D209" s="221" t="s">
        <v>75</v>
      </c>
      <c r="E209" s="233" t="s">
        <v>721</v>
      </c>
      <c r="F209" s="233" t="s">
        <v>722</v>
      </c>
      <c r="G209" s="220"/>
      <c r="H209" s="220"/>
      <c r="I209" s="223"/>
      <c r="J209" s="234">
        <f>BK209</f>
        <v>0</v>
      </c>
      <c r="K209" s="220"/>
      <c r="L209" s="225"/>
      <c r="M209" s="226"/>
      <c r="N209" s="227"/>
      <c r="O209" s="227"/>
      <c r="P209" s="228">
        <f>P210</f>
        <v>0</v>
      </c>
      <c r="Q209" s="227"/>
      <c r="R209" s="228">
        <f>R210</f>
        <v>0</v>
      </c>
      <c r="S209" s="227"/>
      <c r="T209" s="229">
        <f>T210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30" t="s">
        <v>84</v>
      </c>
      <c r="AT209" s="231" t="s">
        <v>75</v>
      </c>
      <c r="AU209" s="231" t="s">
        <v>84</v>
      </c>
      <c r="AY209" s="230" t="s">
        <v>379</v>
      </c>
      <c r="BK209" s="232">
        <f>BK210</f>
        <v>0</v>
      </c>
    </row>
    <row r="210" s="2" customFormat="1" ht="23.4566" customHeight="1">
      <c r="A210" s="35"/>
      <c r="B210" s="36"/>
      <c r="C210" s="235" t="s">
        <v>723</v>
      </c>
      <c r="D210" s="235" t="s">
        <v>382</v>
      </c>
      <c r="E210" s="236" t="s">
        <v>724</v>
      </c>
      <c r="F210" s="237" t="s">
        <v>725</v>
      </c>
      <c r="G210" s="238" t="s">
        <v>450</v>
      </c>
      <c r="H210" s="239">
        <v>1096.1030000000001</v>
      </c>
      <c r="I210" s="240"/>
      <c r="J210" s="241">
        <f>ROUND(I210*H210,2)</f>
        <v>0</v>
      </c>
      <c r="K210" s="242"/>
      <c r="L210" s="41"/>
      <c r="M210" s="249" t="s">
        <v>1</v>
      </c>
      <c r="N210" s="250" t="s">
        <v>42</v>
      </c>
      <c r="O210" s="251"/>
      <c r="P210" s="252">
        <f>O210*H210</f>
        <v>0</v>
      </c>
      <c r="Q210" s="252">
        <v>0</v>
      </c>
      <c r="R210" s="252">
        <f>Q210*H210</f>
        <v>0</v>
      </c>
      <c r="S210" s="252">
        <v>0</v>
      </c>
      <c r="T210" s="25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726</v>
      </c>
    </row>
    <row r="211" s="2" customFormat="1" ht="6.96" customHeight="1">
      <c r="A211" s="35"/>
      <c r="B211" s="69"/>
      <c r="C211" s="70"/>
      <c r="D211" s="70"/>
      <c r="E211" s="70"/>
      <c r="F211" s="70"/>
      <c r="G211" s="70"/>
      <c r="H211" s="70"/>
      <c r="I211" s="70"/>
      <c r="J211" s="70"/>
      <c r="K211" s="70"/>
      <c r="L211" s="41"/>
      <c r="M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</row>
  </sheetData>
  <sheetProtection sheet="1" autoFilter="0" formatColumns="0" formatRows="0" objects="1" scenarios="1" spinCount="100000" saltValue="qgPZHaYgrO24PTt6O3qR6fdE1tmV3R/OuSkX77eP/2QNtlU2vMR98tIVhzJCbcllJ9/u8aCN1pNo3l9S9t46GQ==" hashValue="3Qz48oFMKSDzM78sluyIHtbpao4F0ksZiUNEc94AkjmlJDfV3nLDmxWhhSDjxEVgC7VT4lowqUopuZhN+Yqt8A==" algorithmName="SHA-512" password="CC35"/>
  <autoFilter ref="C126:K21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2049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ROUND((SUM(BE131:BE181)),  2)</f>
        <v>0</v>
      </c>
      <c r="G37" s="169"/>
      <c r="H37" s="169"/>
      <c r="I37" s="170">
        <v>0.20000000000000001</v>
      </c>
      <c r="J37" s="168">
        <f>ROUND(((SUM(BE131:BE181))*I37),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ROUND((SUM(BF131:BF181)),  2)</f>
        <v>0</v>
      </c>
      <c r="G38" s="169"/>
      <c r="H38" s="169"/>
      <c r="I38" s="170">
        <v>0.20000000000000001</v>
      </c>
      <c r="J38" s="168">
        <f>ROUND(((SUM(BF131:BF181))*I38),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02621 - Priepust č.21 v km 8,458 - P18908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J158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J162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1604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1835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02621 - Priepust č.21 v km 8,458 - P18908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31.749959160000007</v>
      </c>
      <c r="S131" s="107"/>
      <c r="T131" s="217">
        <f>T132</f>
        <v>3.4839399999999996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P133+P142+P151+P158+P162+P180</f>
        <v>0</v>
      </c>
      <c r="Q132" s="227"/>
      <c r="R132" s="228">
        <f>R133+R142+R151+R158+R162+R180</f>
        <v>31.749959160000007</v>
      </c>
      <c r="S132" s="227"/>
      <c r="T132" s="229">
        <f>T133+T142+T151+T158+T162+T180</f>
        <v>3.4839399999999996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BK133+BK142+BK151+BK158+BK162+BK180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1.395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2050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0.41899999999999998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2051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8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2.3999999999999999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9.3949999999999996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65.765000000000001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9.3949999999999996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16.004000000000001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SUM(P143:P150)</f>
        <v>0</v>
      </c>
      <c r="Q142" s="227"/>
      <c r="R142" s="228">
        <f>SUM(R143:R150)</f>
        <v>2.4115529900000001</v>
      </c>
      <c r="S142" s="227"/>
      <c r="T142" s="229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SUM(BK143:BK150)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0.83699999999999997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1.9967053499999998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2.9129999999999998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0.11171355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2.9129999999999998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2.9130000000000001E-05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0.13900000000000001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0.14414856000000001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19.75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23.4566" customHeight="1">
      <c r="A148" s="35"/>
      <c r="B148" s="36"/>
      <c r="C148" s="235" t="s">
        <v>470</v>
      </c>
      <c r="D148" s="235" t="s">
        <v>382</v>
      </c>
      <c r="E148" s="236" t="s">
        <v>1204</v>
      </c>
      <c r="F148" s="237" t="s">
        <v>1205</v>
      </c>
      <c r="G148" s="238" t="s">
        <v>426</v>
      </c>
      <c r="H148" s="239">
        <v>8.0199999999999996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0.00282</v>
      </c>
      <c r="R148" s="245">
        <f>Q148*H148</f>
        <v>0.022616399999999998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1206</v>
      </c>
    </row>
    <row r="149" s="2" customFormat="1" ht="21.0566" customHeight="1">
      <c r="A149" s="35"/>
      <c r="B149" s="36"/>
      <c r="C149" s="254" t="s">
        <v>475</v>
      </c>
      <c r="D149" s="254" t="s">
        <v>457</v>
      </c>
      <c r="E149" s="255" t="s">
        <v>1207</v>
      </c>
      <c r="F149" s="256" t="s">
        <v>1208</v>
      </c>
      <c r="G149" s="257" t="s">
        <v>426</v>
      </c>
      <c r="H149" s="258">
        <v>8.0199999999999996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0.017000000000000001</v>
      </c>
      <c r="R149" s="245">
        <f>Q149*H149</f>
        <v>0.13633999999999999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1209</v>
      </c>
    </row>
    <row r="150" s="2" customFormat="1" ht="16.30189" customHeight="1">
      <c r="A150" s="35"/>
      <c r="B150" s="36"/>
      <c r="C150" s="254" t="s">
        <v>479</v>
      </c>
      <c r="D150" s="254" t="s">
        <v>457</v>
      </c>
      <c r="E150" s="255" t="s">
        <v>1210</v>
      </c>
      <c r="F150" s="256" t="s">
        <v>1211</v>
      </c>
      <c r="G150" s="257" t="s">
        <v>1102</v>
      </c>
      <c r="H150" s="258">
        <v>18.84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1212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396</v>
      </c>
      <c r="F151" s="233" t="s">
        <v>465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SUM(P152:P157)</f>
        <v>0</v>
      </c>
      <c r="Q151" s="227"/>
      <c r="R151" s="228">
        <f>SUM(R152:R157)</f>
        <v>28.810341640000004</v>
      </c>
      <c r="S151" s="227"/>
      <c r="T151" s="229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SUM(BK152:BK157)</f>
        <v>0</v>
      </c>
    </row>
    <row r="152" s="2" customFormat="1" ht="31.92453" customHeight="1">
      <c r="A152" s="35"/>
      <c r="B152" s="36"/>
      <c r="C152" s="235" t="s">
        <v>483</v>
      </c>
      <c r="D152" s="235" t="s">
        <v>382</v>
      </c>
      <c r="E152" s="236" t="s">
        <v>1113</v>
      </c>
      <c r="F152" s="237" t="s">
        <v>1114</v>
      </c>
      <c r="G152" s="238" t="s">
        <v>419</v>
      </c>
      <c r="H152" s="239">
        <v>20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0.23366999999999999</v>
      </c>
      <c r="R152" s="245">
        <f>Q152*H152</f>
        <v>4.6734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1115</v>
      </c>
    </row>
    <row r="153" s="2" customFormat="1" ht="23.4566" customHeight="1">
      <c r="A153" s="35"/>
      <c r="B153" s="36"/>
      <c r="C153" s="235" t="s">
        <v>487</v>
      </c>
      <c r="D153" s="235" t="s">
        <v>382</v>
      </c>
      <c r="E153" s="236" t="s">
        <v>1116</v>
      </c>
      <c r="F153" s="237" t="s">
        <v>1117</v>
      </c>
      <c r="G153" s="238" t="s">
        <v>430</v>
      </c>
      <c r="H153" s="239">
        <v>0.36099999999999999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1.7034</v>
      </c>
      <c r="R153" s="245">
        <f>Q153*H153</f>
        <v>0.61492740000000001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2052</v>
      </c>
    </row>
    <row r="154" s="2" customFormat="1" ht="23.4566" customHeight="1">
      <c r="A154" s="35"/>
      <c r="B154" s="36"/>
      <c r="C154" s="235" t="s">
        <v>491</v>
      </c>
      <c r="D154" s="235" t="s">
        <v>382</v>
      </c>
      <c r="E154" s="236" t="s">
        <v>1119</v>
      </c>
      <c r="F154" s="237" t="s">
        <v>1120</v>
      </c>
      <c r="G154" s="238" t="s">
        <v>419</v>
      </c>
      <c r="H154" s="239">
        <v>20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0.30059999999999998</v>
      </c>
      <c r="R154" s="245">
        <f>Q154*H154</f>
        <v>6.0119999999999996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1121</v>
      </c>
    </row>
    <row r="155" s="2" customFormat="1" ht="31.92453" customHeight="1">
      <c r="A155" s="35"/>
      <c r="B155" s="36"/>
      <c r="C155" s="235" t="s">
        <v>7</v>
      </c>
      <c r="D155" s="235" t="s">
        <v>382</v>
      </c>
      <c r="E155" s="236" t="s">
        <v>1123</v>
      </c>
      <c r="F155" s="237" t="s">
        <v>1124</v>
      </c>
      <c r="G155" s="238" t="s">
        <v>430</v>
      </c>
      <c r="H155" s="239">
        <v>1.1160000000000001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2.2632400000000001</v>
      </c>
      <c r="R155" s="245">
        <f>Q155*H155</f>
        <v>2.5257758400000005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2053</v>
      </c>
    </row>
    <row r="156" s="2" customFormat="1" ht="23.4566" customHeight="1">
      <c r="A156" s="35"/>
      <c r="B156" s="36"/>
      <c r="C156" s="235" t="s">
        <v>499</v>
      </c>
      <c r="D156" s="235" t="s">
        <v>382</v>
      </c>
      <c r="E156" s="236" t="s">
        <v>1126</v>
      </c>
      <c r="F156" s="237" t="s">
        <v>1127</v>
      </c>
      <c r="G156" s="238" t="s">
        <v>419</v>
      </c>
      <c r="H156" s="239">
        <v>0.23999999999999999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0.02266</v>
      </c>
      <c r="R156" s="245">
        <f>Q156*H156</f>
        <v>0.0054383999999999995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1128</v>
      </c>
    </row>
    <row r="157" s="2" customFormat="1" ht="31.92453" customHeight="1">
      <c r="A157" s="35"/>
      <c r="B157" s="36"/>
      <c r="C157" s="235" t="s">
        <v>504</v>
      </c>
      <c r="D157" s="235" t="s">
        <v>382</v>
      </c>
      <c r="E157" s="236" t="s">
        <v>1129</v>
      </c>
      <c r="F157" s="237" t="s">
        <v>1130</v>
      </c>
      <c r="G157" s="238" t="s">
        <v>419</v>
      </c>
      <c r="H157" s="239">
        <v>20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0.74894000000000005</v>
      </c>
      <c r="R157" s="245">
        <f>Q157*H157</f>
        <v>14.978800000000001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1131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435</v>
      </c>
      <c r="F158" s="233" t="s">
        <v>1132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SUM(P159:P161)</f>
        <v>0</v>
      </c>
      <c r="Q158" s="227"/>
      <c r="R158" s="228">
        <f>SUM(R159:R161)</f>
        <v>0.43524703999999997</v>
      </c>
      <c r="S158" s="227"/>
      <c r="T158" s="229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SUM(BK159:BK161)</f>
        <v>0</v>
      </c>
    </row>
    <row r="159" s="2" customFormat="1" ht="23.4566" customHeight="1">
      <c r="A159" s="35"/>
      <c r="B159" s="36"/>
      <c r="C159" s="235" t="s">
        <v>508</v>
      </c>
      <c r="D159" s="235" t="s">
        <v>382</v>
      </c>
      <c r="E159" s="236" t="s">
        <v>1133</v>
      </c>
      <c r="F159" s="237" t="s">
        <v>1134</v>
      </c>
      <c r="G159" s="238" t="s">
        <v>419</v>
      </c>
      <c r="H159" s="239">
        <v>6.4160000000000004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0.00081999999999999998</v>
      </c>
      <c r="R159" s="245">
        <f>Q159*H159</f>
        <v>0.0052611200000000002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1135</v>
      </c>
    </row>
    <row r="160" s="2" customFormat="1" ht="16.30189" customHeight="1">
      <c r="A160" s="35"/>
      <c r="B160" s="36"/>
      <c r="C160" s="235" t="s">
        <v>512</v>
      </c>
      <c r="D160" s="235" t="s">
        <v>382</v>
      </c>
      <c r="E160" s="236" t="s">
        <v>1136</v>
      </c>
      <c r="F160" s="237" t="s">
        <v>1137</v>
      </c>
      <c r="G160" s="238" t="s">
        <v>419</v>
      </c>
      <c r="H160" s="239">
        <v>10.272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0.00051000000000000004</v>
      </c>
      <c r="R160" s="245">
        <f>Q160*H160</f>
        <v>0.0052387200000000005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1852</v>
      </c>
    </row>
    <row r="161" s="2" customFormat="1" ht="21.0566" customHeight="1">
      <c r="A161" s="35"/>
      <c r="B161" s="36"/>
      <c r="C161" s="235" t="s">
        <v>516</v>
      </c>
      <c r="D161" s="235" t="s">
        <v>382</v>
      </c>
      <c r="E161" s="236" t="s">
        <v>1139</v>
      </c>
      <c r="F161" s="237" t="s">
        <v>1140</v>
      </c>
      <c r="G161" s="238" t="s">
        <v>419</v>
      </c>
      <c r="H161" s="239">
        <v>10.272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0.041349999999999998</v>
      </c>
      <c r="R161" s="245">
        <f>Q161*H161</f>
        <v>0.42474719999999999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1955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447</v>
      </c>
      <c r="F162" s="233" t="s">
        <v>560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SUM(P163:P179)</f>
        <v>0</v>
      </c>
      <c r="Q162" s="227"/>
      <c r="R162" s="228">
        <f>SUM(R163:R179)</f>
        <v>0.092817490000000016</v>
      </c>
      <c r="S162" s="227"/>
      <c r="T162" s="229">
        <f>SUM(T163:T179)</f>
        <v>3.4839399999999996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SUM(BK163:BK179)</f>
        <v>0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866</v>
      </c>
      <c r="F163" s="237" t="s">
        <v>867</v>
      </c>
      <c r="G163" s="238" t="s">
        <v>502</v>
      </c>
      <c r="H163" s="239">
        <v>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0.00025000000000000001</v>
      </c>
      <c r="R163" s="245">
        <f>Q163*H163</f>
        <v>0.001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1213</v>
      </c>
    </row>
    <row r="164" s="2" customFormat="1" ht="31.92453" customHeight="1">
      <c r="A164" s="35"/>
      <c r="B164" s="36"/>
      <c r="C164" s="254" t="s">
        <v>524</v>
      </c>
      <c r="D164" s="254" t="s">
        <v>457</v>
      </c>
      <c r="E164" s="255" t="s">
        <v>870</v>
      </c>
      <c r="F164" s="256" t="s">
        <v>871</v>
      </c>
      <c r="G164" s="257" t="s">
        <v>502</v>
      </c>
      <c r="H164" s="258">
        <v>4</v>
      </c>
      <c r="I164" s="259"/>
      <c r="J164" s="260">
        <f>ROUND(I164*H164,2)</f>
        <v>0</v>
      </c>
      <c r="K164" s="261"/>
      <c r="L164" s="262"/>
      <c r="M164" s="263" t="s">
        <v>1</v>
      </c>
      <c r="N164" s="264" t="s">
        <v>42</v>
      </c>
      <c r="O164" s="94"/>
      <c r="P164" s="245">
        <f>O164*H164</f>
        <v>0</v>
      </c>
      <c r="Q164" s="245">
        <v>0.00084999999999999995</v>
      </c>
      <c r="R164" s="245">
        <f>Q164*H164</f>
        <v>0.0033999999999999998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443</v>
      </c>
      <c r="AT164" s="247" t="s">
        <v>457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1214</v>
      </c>
    </row>
    <row r="165" s="2" customFormat="1" ht="16.30189" customHeight="1">
      <c r="A165" s="35"/>
      <c r="B165" s="36"/>
      <c r="C165" s="235" t="s">
        <v>528</v>
      </c>
      <c r="D165" s="235" t="s">
        <v>382</v>
      </c>
      <c r="E165" s="236" t="s">
        <v>1151</v>
      </c>
      <c r="F165" s="237" t="s">
        <v>1152</v>
      </c>
      <c r="G165" s="238" t="s">
        <v>502</v>
      </c>
      <c r="H165" s="239">
        <v>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0.077670000000000003</v>
      </c>
      <c r="R165" s="245">
        <f>Q165*H165</f>
        <v>0.077670000000000003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1153</v>
      </c>
    </row>
    <row r="166" s="2" customFormat="1" ht="16.30189" customHeight="1">
      <c r="A166" s="35"/>
      <c r="B166" s="36"/>
      <c r="C166" s="235" t="s">
        <v>532</v>
      </c>
      <c r="D166" s="235" t="s">
        <v>382</v>
      </c>
      <c r="E166" s="236" t="s">
        <v>1215</v>
      </c>
      <c r="F166" s="237" t="s">
        <v>1216</v>
      </c>
      <c r="G166" s="238" t="s">
        <v>502</v>
      </c>
      <c r="H166" s="239">
        <v>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1217</v>
      </c>
    </row>
    <row r="167" s="2" customFormat="1" ht="23.4566" customHeight="1">
      <c r="A167" s="35"/>
      <c r="B167" s="36"/>
      <c r="C167" s="254" t="s">
        <v>536</v>
      </c>
      <c r="D167" s="254" t="s">
        <v>457</v>
      </c>
      <c r="E167" s="255" t="s">
        <v>1218</v>
      </c>
      <c r="F167" s="256" t="s">
        <v>1219</v>
      </c>
      <c r="G167" s="257" t="s">
        <v>502</v>
      </c>
      <c r="H167" s="258">
        <v>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0.00029999999999999997</v>
      </c>
      <c r="R167" s="245">
        <f>Q167*H167</f>
        <v>0.00059999999999999995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1220</v>
      </c>
    </row>
    <row r="168" s="2" customFormat="1" ht="21.0566" customHeight="1">
      <c r="A168" s="35"/>
      <c r="B168" s="36"/>
      <c r="C168" s="235" t="s">
        <v>540</v>
      </c>
      <c r="D168" s="235" t="s">
        <v>382</v>
      </c>
      <c r="E168" s="236" t="s">
        <v>1163</v>
      </c>
      <c r="F168" s="237" t="s">
        <v>1164</v>
      </c>
      <c r="G168" s="238" t="s">
        <v>419</v>
      </c>
      <c r="H168" s="239">
        <v>10.272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1956</v>
      </c>
    </row>
    <row r="169" s="2" customFormat="1" ht="31.92453" customHeight="1">
      <c r="A169" s="35"/>
      <c r="B169" s="36"/>
      <c r="C169" s="235" t="s">
        <v>544</v>
      </c>
      <c r="D169" s="235" t="s">
        <v>382</v>
      </c>
      <c r="E169" s="236" t="s">
        <v>1166</v>
      </c>
      <c r="F169" s="237" t="s">
        <v>1167</v>
      </c>
      <c r="G169" s="238" t="s">
        <v>426</v>
      </c>
      <c r="H169" s="239">
        <v>15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0.097299999999999998</v>
      </c>
      <c r="T169" s="246">
        <f>S169*H169</f>
        <v>1.4595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2054</v>
      </c>
    </row>
    <row r="170" s="2" customFormat="1" ht="23.4566" customHeight="1">
      <c r="A170" s="35"/>
      <c r="B170" s="36"/>
      <c r="C170" s="235" t="s">
        <v>548</v>
      </c>
      <c r="D170" s="235" t="s">
        <v>382</v>
      </c>
      <c r="E170" s="236" t="s">
        <v>1169</v>
      </c>
      <c r="F170" s="237" t="s">
        <v>1170</v>
      </c>
      <c r="G170" s="238" t="s">
        <v>426</v>
      </c>
      <c r="H170" s="239">
        <v>8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0.057110000000000001</v>
      </c>
      <c r="T170" s="246">
        <f>S170*H170</f>
        <v>0.45688000000000001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2055</v>
      </c>
    </row>
    <row r="171" s="2" customFormat="1" ht="36.72453" customHeight="1">
      <c r="A171" s="35"/>
      <c r="B171" s="36"/>
      <c r="C171" s="235" t="s">
        <v>552</v>
      </c>
      <c r="D171" s="235" t="s">
        <v>382</v>
      </c>
      <c r="E171" s="236" t="s">
        <v>1221</v>
      </c>
      <c r="F171" s="237" t="s">
        <v>1222</v>
      </c>
      <c r="G171" s="238" t="s">
        <v>502</v>
      </c>
      <c r="H171" s="239">
        <v>24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0.00016000000000000001</v>
      </c>
      <c r="R171" s="245">
        <f>Q171*H171</f>
        <v>0.0038400000000000005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1223</v>
      </c>
    </row>
    <row r="172" s="2" customFormat="1" ht="36.72453" customHeight="1">
      <c r="A172" s="35"/>
      <c r="B172" s="36"/>
      <c r="C172" s="235" t="s">
        <v>556</v>
      </c>
      <c r="D172" s="235" t="s">
        <v>382</v>
      </c>
      <c r="E172" s="236" t="s">
        <v>1863</v>
      </c>
      <c r="F172" s="237" t="s">
        <v>1173</v>
      </c>
      <c r="G172" s="238" t="s">
        <v>502</v>
      </c>
      <c r="H172" s="239">
        <v>4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0.00116</v>
      </c>
      <c r="R172" s="245">
        <f>Q172*H172</f>
        <v>0.00464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1864</v>
      </c>
    </row>
    <row r="173" s="2" customFormat="1" ht="31.92453" customHeight="1">
      <c r="A173" s="35"/>
      <c r="B173" s="36"/>
      <c r="C173" s="235" t="s">
        <v>561</v>
      </c>
      <c r="D173" s="235" t="s">
        <v>382</v>
      </c>
      <c r="E173" s="236" t="s">
        <v>1175</v>
      </c>
      <c r="F173" s="237" t="s">
        <v>1176</v>
      </c>
      <c r="G173" s="238" t="s">
        <v>430</v>
      </c>
      <c r="H173" s="239">
        <v>0.59299999999999997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0.00173</v>
      </c>
      <c r="R173" s="245">
        <f>Q173*H173</f>
        <v>0.00102589</v>
      </c>
      <c r="S173" s="245">
        <v>2.3999999999999999</v>
      </c>
      <c r="T173" s="246">
        <f>S173*H173</f>
        <v>1.4231999999999998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1177</v>
      </c>
    </row>
    <row r="174" s="2" customFormat="1" ht="31.92453" customHeight="1">
      <c r="A174" s="35"/>
      <c r="B174" s="36"/>
      <c r="C174" s="235" t="s">
        <v>565</v>
      </c>
      <c r="D174" s="235" t="s">
        <v>382</v>
      </c>
      <c r="E174" s="236" t="s">
        <v>1806</v>
      </c>
      <c r="F174" s="237" t="s">
        <v>1807</v>
      </c>
      <c r="G174" s="238" t="s">
        <v>426</v>
      </c>
      <c r="H174" s="239">
        <v>8.0199999999999996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8.0000000000000007E-05</v>
      </c>
      <c r="R174" s="245">
        <f>Q174*H174</f>
        <v>0.00064159999999999998</v>
      </c>
      <c r="S174" s="245">
        <v>0.017999999999999999</v>
      </c>
      <c r="T174" s="246">
        <f>S174*H174</f>
        <v>0.14435999999999999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2056</v>
      </c>
    </row>
    <row r="175" s="2" customFormat="1" ht="23.4566" customHeight="1">
      <c r="A175" s="35"/>
      <c r="B175" s="36"/>
      <c r="C175" s="235" t="s">
        <v>569</v>
      </c>
      <c r="D175" s="235" t="s">
        <v>382</v>
      </c>
      <c r="E175" s="236" t="s">
        <v>1178</v>
      </c>
      <c r="F175" s="237" t="s">
        <v>1179</v>
      </c>
      <c r="G175" s="238" t="s">
        <v>450</v>
      </c>
      <c r="H175" s="239">
        <v>1.423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1180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1181</v>
      </c>
      <c r="F176" s="237" t="s">
        <v>1182</v>
      </c>
      <c r="G176" s="238" t="s">
        <v>450</v>
      </c>
      <c r="H176" s="239">
        <v>27.036999999999999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1183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710</v>
      </c>
      <c r="F177" s="237" t="s">
        <v>711</v>
      </c>
      <c r="G177" s="238" t="s">
        <v>450</v>
      </c>
      <c r="H177" s="239">
        <v>1.911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1184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714</v>
      </c>
      <c r="F178" s="237" t="s">
        <v>715</v>
      </c>
      <c r="G178" s="238" t="s">
        <v>450</v>
      </c>
      <c r="H178" s="239">
        <v>17.199000000000002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1185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718</v>
      </c>
      <c r="F179" s="237" t="s">
        <v>719</v>
      </c>
      <c r="G179" s="238" t="s">
        <v>450</v>
      </c>
      <c r="H179" s="239">
        <v>1.423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1186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721</v>
      </c>
      <c r="F180" s="233" t="s">
        <v>722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P181</f>
        <v>0</v>
      </c>
      <c r="Q180" s="227"/>
      <c r="R180" s="228">
        <f>R181</f>
        <v>0</v>
      </c>
      <c r="S180" s="227"/>
      <c r="T180" s="229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84</v>
      </c>
      <c r="AT180" s="231" t="s">
        <v>75</v>
      </c>
      <c r="AU180" s="231" t="s">
        <v>84</v>
      </c>
      <c r="AY180" s="230" t="s">
        <v>379</v>
      </c>
      <c r="BK180" s="232">
        <f>BK181</f>
        <v>0</v>
      </c>
    </row>
    <row r="181" s="2" customFormat="1" ht="23.4566" customHeight="1">
      <c r="A181" s="35"/>
      <c r="B181" s="36"/>
      <c r="C181" s="235" t="s">
        <v>589</v>
      </c>
      <c r="D181" s="235" t="s">
        <v>382</v>
      </c>
      <c r="E181" s="236" t="s">
        <v>724</v>
      </c>
      <c r="F181" s="237" t="s">
        <v>725</v>
      </c>
      <c r="G181" s="238" t="s">
        <v>450</v>
      </c>
      <c r="H181" s="239">
        <v>31.75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1187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/+cwiVTdJZAl4rCdjGDsUGvaftXqTCtN5y1mBBOuSOf9blY1NgbbN1B2k7TIAa1gFcRl5RJ3mZA6hUthzoSzQQ==" hashValue="YkP861uW17simAIEQXoNT99FSiQDJxOuPVT/izIP/8+9p1Z149r/p1fF2K9T01NHzM2TqX0WzCmojdTBTCLhlg==" algorithmName="SHA-512" password="CC35"/>
  <autoFilter ref="C130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2057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ROUND(J130,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ROUND((SUM(BE130:BE158)),  2)</f>
        <v>0</v>
      </c>
      <c r="G37" s="169"/>
      <c r="H37" s="169"/>
      <c r="I37" s="170">
        <v>0.20000000000000001</v>
      </c>
      <c r="J37" s="168">
        <f>ROUND(((SUM(BE130:BE158))*I37),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ROUND((SUM(BF130:BF158)),  2)</f>
        <v>0</v>
      </c>
      <c r="G38" s="169"/>
      <c r="H38" s="169"/>
      <c r="I38" s="170">
        <v>0.20000000000000001</v>
      </c>
      <c r="J38" s="168">
        <f>ROUND(((SUM(BF130:BF158))*I38),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ROUND((SUM(BG130:BG158)),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ROUND((SUM(BH130:BH158)),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ROUND((SUM(BI130:BI158)),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02622 - Priepust č.22 v km 8,548 - P18909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J130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J131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J147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J150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J157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364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7.84906" customHeight="1">
      <c r="A116" s="35"/>
      <c r="B116" s="36"/>
      <c r="C116" s="37"/>
      <c r="D116" s="37"/>
      <c r="E116" s="191" t="str">
        <f>E7</f>
        <v>Rekonštrukcia cesty a mostov II/591 Banská Bystrica - hr. okr. BB/ZV - Zvolenská Slatina , I. etapa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353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1" customFormat="1" ht="16.30189" customHeight="1">
      <c r="B118" s="18"/>
      <c r="C118" s="19"/>
      <c r="D118" s="19"/>
      <c r="E118" s="191" t="s">
        <v>1604</v>
      </c>
      <c r="F118" s="19"/>
      <c r="G118" s="19"/>
      <c r="H118" s="19"/>
      <c r="I118" s="19"/>
      <c r="J118" s="19"/>
      <c r="K118" s="19"/>
      <c r="L118" s="17"/>
    </row>
    <row r="119" s="1" customFormat="1" ht="12" customHeight="1">
      <c r="B119" s="18"/>
      <c r="C119" s="29" t="s">
        <v>404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2" customFormat="1" ht="16.30189" customHeight="1">
      <c r="A120" s="35"/>
      <c r="B120" s="36"/>
      <c r="C120" s="37"/>
      <c r="D120" s="37"/>
      <c r="E120" s="267" t="s">
        <v>1835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1061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30189" customHeight="1">
      <c r="A122" s="35"/>
      <c r="B122" s="36"/>
      <c r="C122" s="37"/>
      <c r="D122" s="37"/>
      <c r="E122" s="79" t="str">
        <f>E13</f>
        <v>02622 - Priepust č.22 v km 8,548 - P18909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F16</f>
        <v>k. ú. Banská Bystrica</v>
      </c>
      <c r="G124" s="37"/>
      <c r="H124" s="37"/>
      <c r="I124" s="29" t="s">
        <v>21</v>
      </c>
      <c r="J124" s="82" t="str">
        <f>IF(J16="","",J16)</f>
        <v>30. 12. 2020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81509" customHeight="1">
      <c r="A126" s="35"/>
      <c r="B126" s="36"/>
      <c r="C126" s="29" t="s">
        <v>23</v>
      </c>
      <c r="D126" s="37"/>
      <c r="E126" s="37"/>
      <c r="F126" s="24" t="str">
        <f>E19</f>
        <v xml:space="preserve">BANSKOBYSTRICKÝ SAMOSPRÁVNY KRAJ </v>
      </c>
      <c r="G126" s="37"/>
      <c r="H126" s="37"/>
      <c r="I126" s="29" t="s">
        <v>29</v>
      </c>
      <c r="J126" s="33" t="str">
        <f>E25</f>
        <v>ISPO spol.s r.o. , Prešov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30566" customHeight="1">
      <c r="A127" s="35"/>
      <c r="B127" s="36"/>
      <c r="C127" s="29" t="s">
        <v>27</v>
      </c>
      <c r="D127" s="37"/>
      <c r="E127" s="37"/>
      <c r="F127" s="24" t="str">
        <f>IF(E22="","",E22)</f>
        <v>Vyplň údaj</v>
      </c>
      <c r="G127" s="37"/>
      <c r="H127" s="37"/>
      <c r="I127" s="29" t="s">
        <v>33</v>
      </c>
      <c r="J127" s="33" t="str">
        <f>E28</f>
        <v>Macura M.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207"/>
      <c r="B129" s="208"/>
      <c r="C129" s="209" t="s">
        <v>365</v>
      </c>
      <c r="D129" s="210" t="s">
        <v>61</v>
      </c>
      <c r="E129" s="210" t="s">
        <v>57</v>
      </c>
      <c r="F129" s="210" t="s">
        <v>58</v>
      </c>
      <c r="G129" s="210" t="s">
        <v>366</v>
      </c>
      <c r="H129" s="210" t="s">
        <v>367</v>
      </c>
      <c r="I129" s="210" t="s">
        <v>368</v>
      </c>
      <c r="J129" s="211" t="s">
        <v>358</v>
      </c>
      <c r="K129" s="212" t="s">
        <v>369</v>
      </c>
      <c r="L129" s="213"/>
      <c r="M129" s="103" t="s">
        <v>1</v>
      </c>
      <c r="N129" s="104" t="s">
        <v>40</v>
      </c>
      <c r="O129" s="104" t="s">
        <v>370</v>
      </c>
      <c r="P129" s="104" t="s">
        <v>371</v>
      </c>
      <c r="Q129" s="104" t="s">
        <v>372</v>
      </c>
      <c r="R129" s="104" t="s">
        <v>373</v>
      </c>
      <c r="S129" s="104" t="s">
        <v>374</v>
      </c>
      <c r="T129" s="105" t="s">
        <v>375</v>
      </c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</row>
    <row r="130" s="2" customFormat="1" ht="22.8" customHeight="1">
      <c r="A130" s="35"/>
      <c r="B130" s="36"/>
      <c r="C130" s="110" t="s">
        <v>359</v>
      </c>
      <c r="D130" s="37"/>
      <c r="E130" s="37"/>
      <c r="F130" s="37"/>
      <c r="G130" s="37"/>
      <c r="H130" s="37"/>
      <c r="I130" s="37"/>
      <c r="J130" s="214">
        <f>BK130</f>
        <v>0</v>
      </c>
      <c r="K130" s="37"/>
      <c r="L130" s="41"/>
      <c r="M130" s="106"/>
      <c r="N130" s="215"/>
      <c r="O130" s="107"/>
      <c r="P130" s="216">
        <f>P131</f>
        <v>0</v>
      </c>
      <c r="Q130" s="107"/>
      <c r="R130" s="216">
        <f>R131</f>
        <v>43.551989119999995</v>
      </c>
      <c r="S130" s="107"/>
      <c r="T130" s="217">
        <f>T131</f>
        <v>2.494256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75</v>
      </c>
      <c r="AU130" s="14" t="s">
        <v>360</v>
      </c>
      <c r="BK130" s="218">
        <f>BK131</f>
        <v>0</v>
      </c>
    </row>
    <row r="131" s="12" customFormat="1" ht="25.92" customHeight="1">
      <c r="A131" s="12"/>
      <c r="B131" s="219"/>
      <c r="C131" s="220"/>
      <c r="D131" s="221" t="s">
        <v>75</v>
      </c>
      <c r="E131" s="222" t="s">
        <v>414</v>
      </c>
      <c r="F131" s="222" t="s">
        <v>415</v>
      </c>
      <c r="G131" s="220"/>
      <c r="H131" s="220"/>
      <c r="I131" s="223"/>
      <c r="J131" s="224">
        <f>BK131</f>
        <v>0</v>
      </c>
      <c r="K131" s="220"/>
      <c r="L131" s="225"/>
      <c r="M131" s="226"/>
      <c r="N131" s="227"/>
      <c r="O131" s="227"/>
      <c r="P131" s="228">
        <f>P132+P141+P147+P150+P157</f>
        <v>0</v>
      </c>
      <c r="Q131" s="227"/>
      <c r="R131" s="228">
        <f>R132+R141+R147+R150+R157</f>
        <v>43.551989119999995</v>
      </c>
      <c r="S131" s="227"/>
      <c r="T131" s="229">
        <f>T132+T141+T147+T150+T157</f>
        <v>2.494256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76</v>
      </c>
      <c r="AY131" s="230" t="s">
        <v>379</v>
      </c>
      <c r="BK131" s="232">
        <f>BK132+BK141+BK147+BK150+BK157</f>
        <v>0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84</v>
      </c>
      <c r="F132" s="233" t="s">
        <v>416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SUM(P133:P140)</f>
        <v>0</v>
      </c>
      <c r="Q132" s="227"/>
      <c r="R132" s="228">
        <f>SUM(R133:R140)</f>
        <v>0</v>
      </c>
      <c r="S132" s="227"/>
      <c r="T132" s="229">
        <f>SUM(T133:T140)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SUM(BK133:BK140)</f>
        <v>0</v>
      </c>
    </row>
    <row r="133" s="2" customFormat="1" ht="21.0566" customHeight="1">
      <c r="A133" s="35"/>
      <c r="B133" s="36"/>
      <c r="C133" s="235" t="s">
        <v>84</v>
      </c>
      <c r="D133" s="235" t="s">
        <v>382</v>
      </c>
      <c r="E133" s="236" t="s">
        <v>1068</v>
      </c>
      <c r="F133" s="237" t="s">
        <v>1069</v>
      </c>
      <c r="G133" s="238" t="s">
        <v>430</v>
      </c>
      <c r="H133" s="239">
        <v>1.53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2058</v>
      </c>
    </row>
    <row r="134" s="2" customFormat="1" ht="36.72453" customHeight="1">
      <c r="A134" s="35"/>
      <c r="B134" s="36"/>
      <c r="C134" s="235" t="s">
        <v>92</v>
      </c>
      <c r="D134" s="235" t="s">
        <v>382</v>
      </c>
      <c r="E134" s="236" t="s">
        <v>741</v>
      </c>
      <c r="F134" s="237" t="s">
        <v>742</v>
      </c>
      <c r="G134" s="238" t="s">
        <v>430</v>
      </c>
      <c r="H134" s="239">
        <v>0.45900000000000002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2059</v>
      </c>
    </row>
    <row r="135" s="2" customFormat="1" ht="16.30189" customHeight="1">
      <c r="A135" s="35"/>
      <c r="B135" s="36"/>
      <c r="C135" s="235" t="s">
        <v>102</v>
      </c>
      <c r="D135" s="235" t="s">
        <v>382</v>
      </c>
      <c r="E135" s="236" t="s">
        <v>428</v>
      </c>
      <c r="F135" s="237" t="s">
        <v>429</v>
      </c>
      <c r="G135" s="238" t="s">
        <v>430</v>
      </c>
      <c r="H135" s="239">
        <v>15.060000000000001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1072</v>
      </c>
    </row>
    <row r="136" s="2" customFormat="1" ht="36.72453" customHeight="1">
      <c r="A136" s="35"/>
      <c r="B136" s="36"/>
      <c r="C136" s="235" t="s">
        <v>396</v>
      </c>
      <c r="D136" s="235" t="s">
        <v>382</v>
      </c>
      <c r="E136" s="236" t="s">
        <v>432</v>
      </c>
      <c r="F136" s="237" t="s">
        <v>433</v>
      </c>
      <c r="G136" s="238" t="s">
        <v>430</v>
      </c>
      <c r="H136" s="239">
        <v>4.5179999999999998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1073</v>
      </c>
    </row>
    <row r="137" s="2" customFormat="1" ht="31.92453" customHeight="1">
      <c r="A137" s="35"/>
      <c r="B137" s="36"/>
      <c r="C137" s="235" t="s">
        <v>378</v>
      </c>
      <c r="D137" s="235" t="s">
        <v>382</v>
      </c>
      <c r="E137" s="236" t="s">
        <v>1074</v>
      </c>
      <c r="F137" s="237" t="s">
        <v>1075</v>
      </c>
      <c r="G137" s="238" t="s">
        <v>430</v>
      </c>
      <c r="H137" s="239">
        <v>16.59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1076</v>
      </c>
    </row>
    <row r="138" s="2" customFormat="1" ht="36.72453" customHeight="1">
      <c r="A138" s="35"/>
      <c r="B138" s="36"/>
      <c r="C138" s="235" t="s">
        <v>435</v>
      </c>
      <c r="D138" s="235" t="s">
        <v>382</v>
      </c>
      <c r="E138" s="236" t="s">
        <v>1077</v>
      </c>
      <c r="F138" s="237" t="s">
        <v>1078</v>
      </c>
      <c r="G138" s="238" t="s">
        <v>430</v>
      </c>
      <c r="H138" s="239">
        <v>116.13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1079</v>
      </c>
    </row>
    <row r="139" s="2" customFormat="1" ht="16.30189" customHeight="1">
      <c r="A139" s="35"/>
      <c r="B139" s="36"/>
      <c r="C139" s="235" t="s">
        <v>439</v>
      </c>
      <c r="D139" s="235" t="s">
        <v>382</v>
      </c>
      <c r="E139" s="236" t="s">
        <v>1080</v>
      </c>
      <c r="F139" s="237" t="s">
        <v>1081</v>
      </c>
      <c r="G139" s="238" t="s">
        <v>430</v>
      </c>
      <c r="H139" s="239">
        <v>16.59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1082</v>
      </c>
    </row>
    <row r="140" s="2" customFormat="1" ht="23.4566" customHeight="1">
      <c r="A140" s="35"/>
      <c r="B140" s="36"/>
      <c r="C140" s="235" t="s">
        <v>443</v>
      </c>
      <c r="D140" s="235" t="s">
        <v>382</v>
      </c>
      <c r="E140" s="236" t="s">
        <v>1083</v>
      </c>
      <c r="F140" s="237" t="s">
        <v>449</v>
      </c>
      <c r="G140" s="238" t="s">
        <v>450</v>
      </c>
      <c r="H140" s="239">
        <v>27.372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1084</v>
      </c>
    </row>
    <row r="141" s="12" customFormat="1" ht="22.8" customHeight="1">
      <c r="A141" s="12"/>
      <c r="B141" s="219"/>
      <c r="C141" s="220"/>
      <c r="D141" s="221" t="s">
        <v>75</v>
      </c>
      <c r="E141" s="233" t="s">
        <v>396</v>
      </c>
      <c r="F141" s="233" t="s">
        <v>465</v>
      </c>
      <c r="G141" s="220"/>
      <c r="H141" s="220"/>
      <c r="I141" s="223"/>
      <c r="J141" s="234">
        <f>BK141</f>
        <v>0</v>
      </c>
      <c r="K141" s="220"/>
      <c r="L141" s="225"/>
      <c r="M141" s="226"/>
      <c r="N141" s="227"/>
      <c r="O141" s="227"/>
      <c r="P141" s="228">
        <f>SUM(P142:P146)</f>
        <v>0</v>
      </c>
      <c r="Q141" s="227"/>
      <c r="R141" s="228">
        <f>SUM(R142:R146)</f>
        <v>43.070956159999994</v>
      </c>
      <c r="S141" s="227"/>
      <c r="T141" s="229">
        <f>SUM(T142:T146)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84</v>
      </c>
      <c r="AT141" s="231" t="s">
        <v>75</v>
      </c>
      <c r="AU141" s="231" t="s">
        <v>84</v>
      </c>
      <c r="AY141" s="230" t="s">
        <v>379</v>
      </c>
      <c r="BK141" s="232">
        <f>SUM(BK142:BK146)</f>
        <v>0</v>
      </c>
    </row>
    <row r="142" s="2" customFormat="1" ht="31.92453" customHeight="1">
      <c r="A142" s="35"/>
      <c r="B142" s="36"/>
      <c r="C142" s="235" t="s">
        <v>447</v>
      </c>
      <c r="D142" s="235" t="s">
        <v>382</v>
      </c>
      <c r="E142" s="236" t="s">
        <v>1113</v>
      </c>
      <c r="F142" s="237" t="s">
        <v>1114</v>
      </c>
      <c r="G142" s="238" t="s">
        <v>419</v>
      </c>
      <c r="H142" s="239">
        <v>31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0.23366999999999999</v>
      </c>
      <c r="R142" s="245">
        <f>Q142*H142</f>
        <v>7.2437699999999996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1115</v>
      </c>
    </row>
    <row r="143" s="2" customFormat="1" ht="23.4566" customHeight="1">
      <c r="A143" s="35"/>
      <c r="B143" s="36"/>
      <c r="C143" s="235" t="s">
        <v>452</v>
      </c>
      <c r="D143" s="235" t="s">
        <v>382</v>
      </c>
      <c r="E143" s="236" t="s">
        <v>1116</v>
      </c>
      <c r="F143" s="237" t="s">
        <v>1117</v>
      </c>
      <c r="G143" s="238" t="s">
        <v>430</v>
      </c>
      <c r="H143" s="239">
        <v>0.30599999999999999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1.7034</v>
      </c>
      <c r="R143" s="245">
        <f>Q143*H143</f>
        <v>0.52124040000000005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2060</v>
      </c>
    </row>
    <row r="144" s="2" customFormat="1" ht="23.4566" customHeight="1">
      <c r="A144" s="35"/>
      <c r="B144" s="36"/>
      <c r="C144" s="235" t="s">
        <v>456</v>
      </c>
      <c r="D144" s="235" t="s">
        <v>382</v>
      </c>
      <c r="E144" s="236" t="s">
        <v>1119</v>
      </c>
      <c r="F144" s="237" t="s">
        <v>1120</v>
      </c>
      <c r="G144" s="238" t="s">
        <v>419</v>
      </c>
      <c r="H144" s="239">
        <v>31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0.30059999999999998</v>
      </c>
      <c r="R144" s="245">
        <f>Q144*H144</f>
        <v>9.3186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1121</v>
      </c>
    </row>
    <row r="145" s="2" customFormat="1" ht="31.92453" customHeight="1">
      <c r="A145" s="35"/>
      <c r="B145" s="36"/>
      <c r="C145" s="235" t="s">
        <v>461</v>
      </c>
      <c r="D145" s="235" t="s">
        <v>382</v>
      </c>
      <c r="E145" s="236" t="s">
        <v>1123</v>
      </c>
      <c r="F145" s="237" t="s">
        <v>1124</v>
      </c>
      <c r="G145" s="238" t="s">
        <v>430</v>
      </c>
      <c r="H145" s="239">
        <v>1.224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2.2632400000000001</v>
      </c>
      <c r="R145" s="245">
        <f>Q145*H145</f>
        <v>2.7702057600000001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2061</v>
      </c>
    </row>
    <row r="146" s="2" customFormat="1" ht="31.92453" customHeight="1">
      <c r="A146" s="35"/>
      <c r="B146" s="36"/>
      <c r="C146" s="235" t="s">
        <v>466</v>
      </c>
      <c r="D146" s="235" t="s">
        <v>382</v>
      </c>
      <c r="E146" s="236" t="s">
        <v>1129</v>
      </c>
      <c r="F146" s="237" t="s">
        <v>1130</v>
      </c>
      <c r="G146" s="238" t="s">
        <v>419</v>
      </c>
      <c r="H146" s="239">
        <v>31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0.74894000000000005</v>
      </c>
      <c r="R146" s="245">
        <f>Q146*H146</f>
        <v>23.217140000000001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1131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435</v>
      </c>
      <c r="F147" s="233" t="s">
        <v>1132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SUM(P148:P149)</f>
        <v>0</v>
      </c>
      <c r="Q147" s="227"/>
      <c r="R147" s="228">
        <f>SUM(R148:R149)</f>
        <v>0.40336295999999994</v>
      </c>
      <c r="S147" s="227"/>
      <c r="T147" s="229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SUM(BK148:BK149)</f>
        <v>0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1136</v>
      </c>
      <c r="F148" s="237" t="s">
        <v>1137</v>
      </c>
      <c r="G148" s="238" t="s">
        <v>419</v>
      </c>
      <c r="H148" s="239">
        <v>9.6359999999999992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0.00051000000000000004</v>
      </c>
      <c r="R148" s="245">
        <f>Q148*H148</f>
        <v>0.0049143599999999996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1852</v>
      </c>
    </row>
    <row r="149" s="2" customFormat="1" ht="21.0566" customHeight="1">
      <c r="A149" s="35"/>
      <c r="B149" s="36"/>
      <c r="C149" s="235" t="s">
        <v>475</v>
      </c>
      <c r="D149" s="235" t="s">
        <v>382</v>
      </c>
      <c r="E149" s="236" t="s">
        <v>1139</v>
      </c>
      <c r="F149" s="237" t="s">
        <v>1140</v>
      </c>
      <c r="G149" s="238" t="s">
        <v>419</v>
      </c>
      <c r="H149" s="239">
        <v>9.6359999999999992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0.041349999999999998</v>
      </c>
      <c r="R149" s="245">
        <f>Q149*H149</f>
        <v>0.39844859999999993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1955</v>
      </c>
    </row>
    <row r="150" s="12" customFormat="1" ht="22.8" customHeight="1">
      <c r="A150" s="12"/>
      <c r="B150" s="219"/>
      <c r="C150" s="220"/>
      <c r="D150" s="221" t="s">
        <v>75</v>
      </c>
      <c r="E150" s="233" t="s">
        <v>447</v>
      </c>
      <c r="F150" s="233" t="s">
        <v>560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SUM(P151:P156)</f>
        <v>0</v>
      </c>
      <c r="Q150" s="227"/>
      <c r="R150" s="228">
        <f>SUM(R151:R156)</f>
        <v>0.077670000000000003</v>
      </c>
      <c r="S150" s="227"/>
      <c r="T150" s="229">
        <f>SUM(T151:T156)</f>
        <v>2.494256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84</v>
      </c>
      <c r="AT150" s="231" t="s">
        <v>75</v>
      </c>
      <c r="AU150" s="231" t="s">
        <v>84</v>
      </c>
      <c r="AY150" s="230" t="s">
        <v>379</v>
      </c>
      <c r="BK150" s="232">
        <f>SUM(BK151:BK156)</f>
        <v>0</v>
      </c>
    </row>
    <row r="151" s="2" customFormat="1" ht="16.30189" customHeight="1">
      <c r="A151" s="35"/>
      <c r="B151" s="36"/>
      <c r="C151" s="235" t="s">
        <v>479</v>
      </c>
      <c r="D151" s="235" t="s">
        <v>382</v>
      </c>
      <c r="E151" s="236" t="s">
        <v>1151</v>
      </c>
      <c r="F151" s="237" t="s">
        <v>1152</v>
      </c>
      <c r="G151" s="238" t="s">
        <v>502</v>
      </c>
      <c r="H151" s="239">
        <v>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0.077670000000000003</v>
      </c>
      <c r="R151" s="245">
        <f>Q151*H151</f>
        <v>0.077670000000000003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1153</v>
      </c>
    </row>
    <row r="152" s="2" customFormat="1" ht="21.0566" customHeight="1">
      <c r="A152" s="35"/>
      <c r="B152" s="36"/>
      <c r="C152" s="235" t="s">
        <v>483</v>
      </c>
      <c r="D152" s="235" t="s">
        <v>382</v>
      </c>
      <c r="E152" s="236" t="s">
        <v>1163</v>
      </c>
      <c r="F152" s="237" t="s">
        <v>1164</v>
      </c>
      <c r="G152" s="238" t="s">
        <v>419</v>
      </c>
      <c r="H152" s="239">
        <v>9.6359999999999992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1956</v>
      </c>
    </row>
    <row r="153" s="2" customFormat="1" ht="31.92453" customHeight="1">
      <c r="A153" s="35"/>
      <c r="B153" s="36"/>
      <c r="C153" s="235" t="s">
        <v>487</v>
      </c>
      <c r="D153" s="235" t="s">
        <v>382</v>
      </c>
      <c r="E153" s="236" t="s">
        <v>1166</v>
      </c>
      <c r="F153" s="237" t="s">
        <v>1167</v>
      </c>
      <c r="G153" s="238" t="s">
        <v>426</v>
      </c>
      <c r="H153" s="239">
        <v>20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0.097299999999999998</v>
      </c>
      <c r="T153" s="246">
        <f>S153*H153</f>
        <v>1.946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2054</v>
      </c>
    </row>
    <row r="154" s="2" customFormat="1" ht="23.4566" customHeight="1">
      <c r="A154" s="35"/>
      <c r="B154" s="36"/>
      <c r="C154" s="235" t="s">
        <v>491</v>
      </c>
      <c r="D154" s="235" t="s">
        <v>382</v>
      </c>
      <c r="E154" s="236" t="s">
        <v>1169</v>
      </c>
      <c r="F154" s="237" t="s">
        <v>1170</v>
      </c>
      <c r="G154" s="238" t="s">
        <v>426</v>
      </c>
      <c r="H154" s="239">
        <v>9.5999999999999996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0.057110000000000001</v>
      </c>
      <c r="T154" s="246">
        <f>S154*H154</f>
        <v>0.54825599999999997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2055</v>
      </c>
    </row>
    <row r="155" s="2" customFormat="1" ht="23.4566" customHeight="1">
      <c r="A155" s="35"/>
      <c r="B155" s="36"/>
      <c r="C155" s="235" t="s">
        <v>7</v>
      </c>
      <c r="D155" s="235" t="s">
        <v>382</v>
      </c>
      <c r="E155" s="236" t="s">
        <v>710</v>
      </c>
      <c r="F155" s="237" t="s">
        <v>711</v>
      </c>
      <c r="G155" s="238" t="s">
        <v>450</v>
      </c>
      <c r="H155" s="239">
        <v>2.4870000000000001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1184</v>
      </c>
    </row>
    <row r="156" s="2" customFormat="1" ht="23.4566" customHeight="1">
      <c r="A156" s="35"/>
      <c r="B156" s="36"/>
      <c r="C156" s="235" t="s">
        <v>499</v>
      </c>
      <c r="D156" s="235" t="s">
        <v>382</v>
      </c>
      <c r="E156" s="236" t="s">
        <v>714</v>
      </c>
      <c r="F156" s="237" t="s">
        <v>715</v>
      </c>
      <c r="G156" s="238" t="s">
        <v>450</v>
      </c>
      <c r="H156" s="239">
        <v>22.382999999999999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1185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721</v>
      </c>
      <c r="F157" s="233" t="s">
        <v>722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P158</f>
        <v>0</v>
      </c>
      <c r="Q157" s="227"/>
      <c r="R157" s="228">
        <f>R158</f>
        <v>0</v>
      </c>
      <c r="S157" s="227"/>
      <c r="T157" s="229">
        <f>T158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BK158</f>
        <v>0</v>
      </c>
    </row>
    <row r="158" s="2" customFormat="1" ht="23.4566" customHeight="1">
      <c r="A158" s="35"/>
      <c r="B158" s="36"/>
      <c r="C158" s="235" t="s">
        <v>504</v>
      </c>
      <c r="D158" s="235" t="s">
        <v>382</v>
      </c>
      <c r="E158" s="236" t="s">
        <v>724</v>
      </c>
      <c r="F158" s="237" t="s">
        <v>725</v>
      </c>
      <c r="G158" s="238" t="s">
        <v>450</v>
      </c>
      <c r="H158" s="239">
        <v>43.552</v>
      </c>
      <c r="I158" s="240"/>
      <c r="J158" s="241">
        <f>ROUND(I158*H158,2)</f>
        <v>0</v>
      </c>
      <c r="K158" s="242"/>
      <c r="L158" s="41"/>
      <c r="M158" s="249" t="s">
        <v>1</v>
      </c>
      <c r="N158" s="250" t="s">
        <v>42</v>
      </c>
      <c r="O158" s="251"/>
      <c r="P158" s="252">
        <f>O158*H158</f>
        <v>0</v>
      </c>
      <c r="Q158" s="252">
        <v>0</v>
      </c>
      <c r="R158" s="252">
        <f>Q158*H158</f>
        <v>0</v>
      </c>
      <c r="S158" s="252">
        <v>0</v>
      </c>
      <c r="T158" s="25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1187</v>
      </c>
    </row>
    <row r="159" s="2" customFormat="1" ht="6.96" customHeight="1">
      <c r="A159" s="35"/>
      <c r="B159" s="69"/>
      <c r="C159" s="70"/>
      <c r="D159" s="70"/>
      <c r="E159" s="70"/>
      <c r="F159" s="70"/>
      <c r="G159" s="70"/>
      <c r="H159" s="70"/>
      <c r="I159" s="70"/>
      <c r="J159" s="70"/>
      <c r="K159" s="70"/>
      <c r="L159" s="41"/>
      <c r="M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</row>
  </sheetData>
  <sheetProtection sheet="1" autoFilter="0" formatColumns="0" formatRows="0" objects="1" scenarios="1" spinCount="100000" saltValue="L3fRCkfMNWKk+j8McFV9o1vWkCj8AhKfA+tBCWwYPGDYj5+W9zwUomggeKceMkWnbid4LzhB2JbQLLXmjBBlNQ==" hashValue="PDNTIjqHvoh7hRjOh5PCMaqMhg4dKM/2Gvu0XmX4FW2lDeAtHdkQQTNJ5kV6kzUDt+gW90vfXMzyMnGkDVDt1g==" algorithmName="SHA-512" password="CC35"/>
  <autoFilter ref="C129:K15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2062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ROUND((SUM(BE131:BE187)),  2)</f>
        <v>0</v>
      </c>
      <c r="G37" s="169"/>
      <c r="H37" s="169"/>
      <c r="I37" s="170">
        <v>0.20000000000000001</v>
      </c>
      <c r="J37" s="168">
        <f>ROUND(((SUM(BE131:BE187))*I37),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ROUND((SUM(BF131:BF187)),  2)</f>
        <v>0</v>
      </c>
      <c r="G38" s="169"/>
      <c r="H38" s="169"/>
      <c r="I38" s="170">
        <v>0.20000000000000001</v>
      </c>
      <c r="J38" s="168">
        <f>ROUND(((SUM(BF131:BF187))*I38),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02623 - Priepust č.23 v km 8,795 - P18910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J156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J186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1604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1835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02623 - Priepust č.23 v km 8,795 - P18910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74.07771382</v>
      </c>
      <c r="S131" s="107"/>
      <c r="T131" s="217">
        <f>T132</f>
        <v>11.772858499999998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P133+P142+P156+P163+P167+P186</f>
        <v>0</v>
      </c>
      <c r="Q132" s="227"/>
      <c r="R132" s="228">
        <f>R133+R142+R156+R163+R167+R186</f>
        <v>74.07771382</v>
      </c>
      <c r="S132" s="227"/>
      <c r="T132" s="229">
        <f>T133+T142+T156+T163+T167+T186</f>
        <v>11.772858499999998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BK133+BK142+BK156+BK163+BK167+BK186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3.0379999999999998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2039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0.91100000000000003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2040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22.100000000000001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6.6299999999999999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25.138000000000002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175.96600000000001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25.138000000000002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40.792000000000002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SUM(P143:P155)</f>
        <v>0</v>
      </c>
      <c r="Q142" s="227"/>
      <c r="R142" s="228">
        <f>SUM(R143:R155)</f>
        <v>20.130928859999994</v>
      </c>
      <c r="S142" s="227"/>
      <c r="T142" s="229">
        <f>SUM(T143:T155)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SUM(BK143:BK155)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3.1909999999999998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7.6122900499999995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10.33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0.39615550000000005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10.33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0.0001033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0.53000000000000003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0.54963119999999999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75.25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3.0099999999999998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6.9909055999999996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2041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1964</v>
      </c>
      <c r="F149" s="237" t="s">
        <v>1965</v>
      </c>
      <c r="G149" s="238" t="s">
        <v>430</v>
      </c>
      <c r="H149" s="239">
        <v>1.786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4.14809216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1949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1107</v>
      </c>
      <c r="F150" s="237" t="s">
        <v>1108</v>
      </c>
      <c r="G150" s="238" t="s">
        <v>419</v>
      </c>
      <c r="H150" s="239">
        <v>14.949999999999999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0.00346</v>
      </c>
      <c r="R150" s="245">
        <f>Q150*H150</f>
        <v>0.051726999999999995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1950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1110</v>
      </c>
      <c r="F151" s="237" t="s">
        <v>1111</v>
      </c>
      <c r="G151" s="238" t="s">
        <v>419</v>
      </c>
      <c r="H151" s="239">
        <v>14.949999999999999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5.0000000000000002E-05</v>
      </c>
      <c r="R151" s="245">
        <f>Q151*H151</f>
        <v>0.00074750000000000001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1951</v>
      </c>
    </row>
    <row r="152" s="2" customFormat="1" ht="31.92453" customHeight="1">
      <c r="A152" s="35"/>
      <c r="B152" s="36"/>
      <c r="C152" s="235" t="s">
        <v>487</v>
      </c>
      <c r="D152" s="235" t="s">
        <v>382</v>
      </c>
      <c r="E152" s="236" t="s">
        <v>1966</v>
      </c>
      <c r="F152" s="237" t="s">
        <v>1967</v>
      </c>
      <c r="G152" s="238" t="s">
        <v>450</v>
      </c>
      <c r="H152" s="239">
        <v>0.079000000000000001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1.0504500000000001</v>
      </c>
      <c r="R152" s="245">
        <f>Q152*H152</f>
        <v>0.082985550000000005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1968</v>
      </c>
    </row>
    <row r="153" s="2" customFormat="1" ht="23.4566" customHeight="1">
      <c r="A153" s="35"/>
      <c r="B153" s="36"/>
      <c r="C153" s="235" t="s">
        <v>491</v>
      </c>
      <c r="D153" s="235" t="s">
        <v>382</v>
      </c>
      <c r="E153" s="236" t="s">
        <v>1204</v>
      </c>
      <c r="F153" s="237" t="s">
        <v>1205</v>
      </c>
      <c r="G153" s="238" t="s">
        <v>426</v>
      </c>
      <c r="H153" s="239">
        <v>15.050000000000001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0.00282</v>
      </c>
      <c r="R153" s="245">
        <f>Q153*H153</f>
        <v>0.042441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1206</v>
      </c>
    </row>
    <row r="154" s="2" customFormat="1" ht="21.0566" customHeight="1">
      <c r="A154" s="35"/>
      <c r="B154" s="36"/>
      <c r="C154" s="254" t="s">
        <v>7</v>
      </c>
      <c r="D154" s="254" t="s">
        <v>457</v>
      </c>
      <c r="E154" s="255" t="s">
        <v>1207</v>
      </c>
      <c r="F154" s="256" t="s">
        <v>1208</v>
      </c>
      <c r="G154" s="257" t="s">
        <v>426</v>
      </c>
      <c r="H154" s="258">
        <v>15.050000000000001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0.017000000000000001</v>
      </c>
      <c r="R154" s="245">
        <f>Q154*H154</f>
        <v>0.25585000000000002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2042</v>
      </c>
    </row>
    <row r="155" s="2" customFormat="1" ht="16.30189" customHeight="1">
      <c r="A155" s="35"/>
      <c r="B155" s="36"/>
      <c r="C155" s="254" t="s">
        <v>499</v>
      </c>
      <c r="D155" s="254" t="s">
        <v>457</v>
      </c>
      <c r="E155" s="255" t="s">
        <v>1210</v>
      </c>
      <c r="F155" s="256" t="s">
        <v>1211</v>
      </c>
      <c r="G155" s="257" t="s">
        <v>1102</v>
      </c>
      <c r="H155" s="258">
        <v>31.399999999999999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1212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396</v>
      </c>
      <c r="F156" s="233" t="s">
        <v>465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SUM(P157:P162)</f>
        <v>0</v>
      </c>
      <c r="Q156" s="227"/>
      <c r="R156" s="228">
        <f>SUM(R157:R162)</f>
        <v>53.381569400000004</v>
      </c>
      <c r="S156" s="227"/>
      <c r="T156" s="229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SUM(BK157:BK162)</f>
        <v>0</v>
      </c>
    </row>
    <row r="157" s="2" customFormat="1" ht="31.92453" customHeight="1">
      <c r="A157" s="35"/>
      <c r="B157" s="36"/>
      <c r="C157" s="235" t="s">
        <v>504</v>
      </c>
      <c r="D157" s="235" t="s">
        <v>382</v>
      </c>
      <c r="E157" s="236" t="s">
        <v>1113</v>
      </c>
      <c r="F157" s="237" t="s">
        <v>1114</v>
      </c>
      <c r="G157" s="238" t="s">
        <v>419</v>
      </c>
      <c r="H157" s="239">
        <v>36.5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0.23366999999999999</v>
      </c>
      <c r="R157" s="245">
        <f>Q157*H157</f>
        <v>8.5289549999999998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1115</v>
      </c>
    </row>
    <row r="158" s="2" customFormat="1" ht="23.4566" customHeight="1">
      <c r="A158" s="35"/>
      <c r="B158" s="36"/>
      <c r="C158" s="235" t="s">
        <v>508</v>
      </c>
      <c r="D158" s="235" t="s">
        <v>382</v>
      </c>
      <c r="E158" s="236" t="s">
        <v>1116</v>
      </c>
      <c r="F158" s="237" t="s">
        <v>1117</v>
      </c>
      <c r="G158" s="238" t="s">
        <v>430</v>
      </c>
      <c r="H158" s="239">
        <v>0.60799999999999998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1.7034</v>
      </c>
      <c r="R158" s="245">
        <f>Q158*H158</f>
        <v>1.0356672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2043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1119</v>
      </c>
      <c r="F159" s="237" t="s">
        <v>1120</v>
      </c>
      <c r="G159" s="238" t="s">
        <v>419</v>
      </c>
      <c r="H159" s="239">
        <v>36.5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0.30059999999999998</v>
      </c>
      <c r="R159" s="245">
        <f>Q159*H159</f>
        <v>10.9719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1121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2.4300000000000002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5.499673200000001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2044</v>
      </c>
    </row>
    <row r="161" s="2" customFormat="1" ht="23.4566" customHeight="1">
      <c r="A161" s="35"/>
      <c r="B161" s="36"/>
      <c r="C161" s="235" t="s">
        <v>520</v>
      </c>
      <c r="D161" s="235" t="s">
        <v>382</v>
      </c>
      <c r="E161" s="236" t="s">
        <v>1126</v>
      </c>
      <c r="F161" s="237" t="s">
        <v>1127</v>
      </c>
      <c r="G161" s="238" t="s">
        <v>419</v>
      </c>
      <c r="H161" s="239">
        <v>0.40000000000000002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0.02266</v>
      </c>
      <c r="R161" s="245">
        <f>Q161*H161</f>
        <v>0.0090640000000000009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1128</v>
      </c>
    </row>
    <row r="162" s="2" customFormat="1" ht="31.92453" customHeight="1">
      <c r="A162" s="35"/>
      <c r="B162" s="36"/>
      <c r="C162" s="235" t="s">
        <v>524</v>
      </c>
      <c r="D162" s="235" t="s">
        <v>382</v>
      </c>
      <c r="E162" s="236" t="s">
        <v>1129</v>
      </c>
      <c r="F162" s="237" t="s">
        <v>1130</v>
      </c>
      <c r="G162" s="238" t="s">
        <v>419</v>
      </c>
      <c r="H162" s="239">
        <v>36.5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0.74894000000000005</v>
      </c>
      <c r="R162" s="245">
        <f>Q162*H162</f>
        <v>27.336310000000001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1131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435</v>
      </c>
      <c r="F163" s="233" t="s">
        <v>1132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0.42891180000000001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23.4566" customHeight="1">
      <c r="A164" s="35"/>
      <c r="B164" s="36"/>
      <c r="C164" s="235" t="s">
        <v>528</v>
      </c>
      <c r="D164" s="235" t="s">
        <v>382</v>
      </c>
      <c r="E164" s="236" t="s">
        <v>1133</v>
      </c>
      <c r="F164" s="237" t="s">
        <v>1134</v>
      </c>
      <c r="G164" s="238" t="s">
        <v>419</v>
      </c>
      <c r="H164" s="239">
        <v>12.039999999999999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0.00081999999999999998</v>
      </c>
      <c r="R164" s="245">
        <f>Q164*H164</f>
        <v>0.0098727999999999993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1135</v>
      </c>
    </row>
    <row r="165" s="2" customFormat="1" ht="16.30189" customHeight="1">
      <c r="A165" s="35"/>
      <c r="B165" s="36"/>
      <c r="C165" s="235" t="s">
        <v>532</v>
      </c>
      <c r="D165" s="235" t="s">
        <v>382</v>
      </c>
      <c r="E165" s="236" t="s">
        <v>1136</v>
      </c>
      <c r="F165" s="237" t="s">
        <v>1137</v>
      </c>
      <c r="G165" s="238" t="s">
        <v>419</v>
      </c>
      <c r="H165" s="239">
        <v>30.725000000000001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0.00051000000000000004</v>
      </c>
      <c r="R165" s="245">
        <f>Q165*H165</f>
        <v>0.015669750000000003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1852</v>
      </c>
    </row>
    <row r="166" s="2" customFormat="1" ht="21.0566" customHeight="1">
      <c r="A166" s="35"/>
      <c r="B166" s="36"/>
      <c r="C166" s="235" t="s">
        <v>536</v>
      </c>
      <c r="D166" s="235" t="s">
        <v>382</v>
      </c>
      <c r="E166" s="236" t="s">
        <v>1139</v>
      </c>
      <c r="F166" s="237" t="s">
        <v>1140</v>
      </c>
      <c r="G166" s="238" t="s">
        <v>419</v>
      </c>
      <c r="H166" s="239">
        <v>9.7550000000000008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0.041349999999999998</v>
      </c>
      <c r="R166" s="245">
        <f>Q166*H166</f>
        <v>0.40336925000000001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2063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SUM(P168:P185)</f>
        <v>0</v>
      </c>
      <c r="Q167" s="227"/>
      <c r="R167" s="228">
        <f>SUM(R168:R185)</f>
        <v>0.13630376</v>
      </c>
      <c r="S167" s="227"/>
      <c r="T167" s="229">
        <f>SUM(T168:T185)</f>
        <v>11.772858499999998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SUM(BK168:BK185)</f>
        <v>0</v>
      </c>
    </row>
    <row r="168" s="2" customFormat="1" ht="23.4566" customHeight="1">
      <c r="A168" s="35"/>
      <c r="B168" s="36"/>
      <c r="C168" s="235" t="s">
        <v>540</v>
      </c>
      <c r="D168" s="235" t="s">
        <v>382</v>
      </c>
      <c r="E168" s="236" t="s">
        <v>866</v>
      </c>
      <c r="F168" s="237" t="s">
        <v>867</v>
      </c>
      <c r="G168" s="238" t="s">
        <v>502</v>
      </c>
      <c r="H168" s="239">
        <v>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0.00025000000000000001</v>
      </c>
      <c r="R168" s="245">
        <f>Q168*H168</f>
        <v>0.001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1213</v>
      </c>
    </row>
    <row r="169" s="2" customFormat="1" ht="31.92453" customHeight="1">
      <c r="A169" s="35"/>
      <c r="B169" s="36"/>
      <c r="C169" s="254" t="s">
        <v>544</v>
      </c>
      <c r="D169" s="254" t="s">
        <v>457</v>
      </c>
      <c r="E169" s="255" t="s">
        <v>870</v>
      </c>
      <c r="F169" s="256" t="s">
        <v>871</v>
      </c>
      <c r="G169" s="257" t="s">
        <v>502</v>
      </c>
      <c r="H169" s="258">
        <v>4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0.00084999999999999995</v>
      </c>
      <c r="R169" s="245">
        <f>Q169*H169</f>
        <v>0.0033999999999999998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1214</v>
      </c>
    </row>
    <row r="170" s="2" customFormat="1" ht="16.30189" customHeight="1">
      <c r="A170" s="35"/>
      <c r="B170" s="36"/>
      <c r="C170" s="235" t="s">
        <v>548</v>
      </c>
      <c r="D170" s="235" t="s">
        <v>382</v>
      </c>
      <c r="E170" s="236" t="s">
        <v>1151</v>
      </c>
      <c r="F170" s="237" t="s">
        <v>1152</v>
      </c>
      <c r="G170" s="238" t="s">
        <v>502</v>
      </c>
      <c r="H170" s="239">
        <v>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0.077670000000000003</v>
      </c>
      <c r="R170" s="245">
        <f>Q170*H170</f>
        <v>0.077670000000000003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1153</v>
      </c>
    </row>
    <row r="171" s="2" customFormat="1" ht="16.30189" customHeight="1">
      <c r="A171" s="35"/>
      <c r="B171" s="36"/>
      <c r="C171" s="235" t="s">
        <v>552</v>
      </c>
      <c r="D171" s="235" t="s">
        <v>382</v>
      </c>
      <c r="E171" s="236" t="s">
        <v>1215</v>
      </c>
      <c r="F171" s="237" t="s">
        <v>1216</v>
      </c>
      <c r="G171" s="238" t="s">
        <v>502</v>
      </c>
      <c r="H171" s="239">
        <v>2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1217</v>
      </c>
    </row>
    <row r="172" s="2" customFormat="1" ht="23.4566" customHeight="1">
      <c r="A172" s="35"/>
      <c r="B172" s="36"/>
      <c r="C172" s="254" t="s">
        <v>556</v>
      </c>
      <c r="D172" s="254" t="s">
        <v>457</v>
      </c>
      <c r="E172" s="255" t="s">
        <v>1218</v>
      </c>
      <c r="F172" s="256" t="s">
        <v>1219</v>
      </c>
      <c r="G172" s="257" t="s">
        <v>502</v>
      </c>
      <c r="H172" s="258">
        <v>2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0.00029999999999999997</v>
      </c>
      <c r="R172" s="245">
        <f>Q172*H172</f>
        <v>0.00059999999999999995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1220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1780</v>
      </c>
      <c r="F173" s="237" t="s">
        <v>1781</v>
      </c>
      <c r="G173" s="238" t="s">
        <v>419</v>
      </c>
      <c r="H173" s="239">
        <v>30.725000000000001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1956</v>
      </c>
    </row>
    <row r="174" s="2" customFormat="1" ht="31.92453" customHeight="1">
      <c r="A174" s="35"/>
      <c r="B174" s="36"/>
      <c r="C174" s="235" t="s">
        <v>565</v>
      </c>
      <c r="D174" s="235" t="s">
        <v>382</v>
      </c>
      <c r="E174" s="236" t="s">
        <v>1166</v>
      </c>
      <c r="F174" s="237" t="s">
        <v>1167</v>
      </c>
      <c r="G174" s="238" t="s">
        <v>426</v>
      </c>
      <c r="H174" s="239">
        <v>15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0.097299999999999998</v>
      </c>
      <c r="T174" s="246">
        <f>S174*H174</f>
        <v>1.4595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2046</v>
      </c>
    </row>
    <row r="175" s="2" customFormat="1" ht="23.4566" customHeight="1">
      <c r="A175" s="35"/>
      <c r="B175" s="36"/>
      <c r="C175" s="235" t="s">
        <v>569</v>
      </c>
      <c r="D175" s="235" t="s">
        <v>382</v>
      </c>
      <c r="E175" s="236" t="s">
        <v>1169</v>
      </c>
      <c r="F175" s="237" t="s">
        <v>1170</v>
      </c>
      <c r="G175" s="238" t="s">
        <v>426</v>
      </c>
      <c r="H175" s="239">
        <v>28.600000000000001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0.057110000000000001</v>
      </c>
      <c r="T175" s="246">
        <f>S175*H175</f>
        <v>1.6333460000000002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1171</v>
      </c>
    </row>
    <row r="176" s="2" customFormat="1" ht="36.72453" customHeight="1">
      <c r="A176" s="35"/>
      <c r="B176" s="36"/>
      <c r="C176" s="235" t="s">
        <v>573</v>
      </c>
      <c r="D176" s="235" t="s">
        <v>382</v>
      </c>
      <c r="E176" s="236" t="s">
        <v>1221</v>
      </c>
      <c r="F176" s="237" t="s">
        <v>1222</v>
      </c>
      <c r="G176" s="238" t="s">
        <v>502</v>
      </c>
      <c r="H176" s="239">
        <v>40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0.00016000000000000001</v>
      </c>
      <c r="R176" s="245">
        <f>Q176*H176</f>
        <v>0.0064000000000000003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1223</v>
      </c>
    </row>
    <row r="177" s="2" customFormat="1" ht="36.72453" customHeight="1">
      <c r="A177" s="35"/>
      <c r="B177" s="36"/>
      <c r="C177" s="235" t="s">
        <v>577</v>
      </c>
      <c r="D177" s="235" t="s">
        <v>382</v>
      </c>
      <c r="E177" s="236" t="s">
        <v>1863</v>
      </c>
      <c r="F177" s="237" t="s">
        <v>1173</v>
      </c>
      <c r="G177" s="238" t="s">
        <v>502</v>
      </c>
      <c r="H177" s="239">
        <v>16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0.00116</v>
      </c>
      <c r="R177" s="245">
        <f>Q177*H177</f>
        <v>0.01856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1864</v>
      </c>
    </row>
    <row r="178" s="2" customFormat="1" ht="31.92453" customHeight="1">
      <c r="A178" s="35"/>
      <c r="B178" s="36"/>
      <c r="C178" s="235" t="s">
        <v>581</v>
      </c>
      <c r="D178" s="235" t="s">
        <v>382</v>
      </c>
      <c r="E178" s="236" t="s">
        <v>1175</v>
      </c>
      <c r="F178" s="237" t="s">
        <v>1176</v>
      </c>
      <c r="G178" s="238" t="s">
        <v>430</v>
      </c>
      <c r="H178" s="239">
        <v>3.6120000000000001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0.00173</v>
      </c>
      <c r="R178" s="245">
        <f>Q178*H178</f>
        <v>0.0062487599999999999</v>
      </c>
      <c r="S178" s="245">
        <v>2.3999999999999999</v>
      </c>
      <c r="T178" s="246">
        <f>S178*H178</f>
        <v>8.6687999999999992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1177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1973</v>
      </c>
      <c r="F179" s="237" t="s">
        <v>1974</v>
      </c>
      <c r="G179" s="238" t="s">
        <v>1817</v>
      </c>
      <c r="H179" s="239">
        <v>1121.25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2.0000000000000002E-05</v>
      </c>
      <c r="R179" s="245">
        <f>Q179*H179</f>
        <v>0.022425</v>
      </c>
      <c r="S179" s="245">
        <v>1.0000000000000001E-05</v>
      </c>
      <c r="T179" s="246">
        <f>S179*H179</f>
        <v>0.0112125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1975</v>
      </c>
    </row>
    <row r="180" s="2" customFormat="1" ht="16.30189" customHeight="1">
      <c r="A180" s="35"/>
      <c r="B180" s="36"/>
      <c r="C180" s="254" t="s">
        <v>589</v>
      </c>
      <c r="D180" s="254" t="s">
        <v>457</v>
      </c>
      <c r="E180" s="255" t="s">
        <v>1976</v>
      </c>
      <c r="F180" s="256" t="s">
        <v>1977</v>
      </c>
      <c r="G180" s="257" t="s">
        <v>502</v>
      </c>
      <c r="H180" s="258">
        <v>74.75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443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1978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1178</v>
      </c>
      <c r="F181" s="237" t="s">
        <v>1179</v>
      </c>
      <c r="G181" s="238" t="s">
        <v>450</v>
      </c>
      <c r="H181" s="239">
        <v>8.6690000000000005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1180</v>
      </c>
    </row>
    <row r="182" s="2" customFormat="1" ht="31.92453" customHeight="1">
      <c r="A182" s="35"/>
      <c r="B182" s="36"/>
      <c r="C182" s="235" t="s">
        <v>597</v>
      </c>
      <c r="D182" s="235" t="s">
        <v>382</v>
      </c>
      <c r="E182" s="236" t="s">
        <v>1181</v>
      </c>
      <c r="F182" s="237" t="s">
        <v>1182</v>
      </c>
      <c r="G182" s="238" t="s">
        <v>450</v>
      </c>
      <c r="H182" s="239">
        <v>164.71100000000001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1183</v>
      </c>
    </row>
    <row r="183" s="2" customFormat="1" ht="23.4566" customHeight="1">
      <c r="A183" s="35"/>
      <c r="B183" s="36"/>
      <c r="C183" s="235" t="s">
        <v>601</v>
      </c>
      <c r="D183" s="235" t="s">
        <v>382</v>
      </c>
      <c r="E183" s="236" t="s">
        <v>710</v>
      </c>
      <c r="F183" s="237" t="s">
        <v>711</v>
      </c>
      <c r="G183" s="238" t="s">
        <v>450</v>
      </c>
      <c r="H183" s="239">
        <v>3.085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1184</v>
      </c>
    </row>
    <row r="184" s="2" customFormat="1" ht="23.4566" customHeight="1">
      <c r="A184" s="35"/>
      <c r="B184" s="36"/>
      <c r="C184" s="235" t="s">
        <v>605</v>
      </c>
      <c r="D184" s="235" t="s">
        <v>382</v>
      </c>
      <c r="E184" s="236" t="s">
        <v>714</v>
      </c>
      <c r="F184" s="237" t="s">
        <v>715</v>
      </c>
      <c r="G184" s="238" t="s">
        <v>450</v>
      </c>
      <c r="H184" s="239">
        <v>27.765000000000001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1185</v>
      </c>
    </row>
    <row r="185" s="2" customFormat="1" ht="23.4566" customHeight="1">
      <c r="A185" s="35"/>
      <c r="B185" s="36"/>
      <c r="C185" s="235" t="s">
        <v>609</v>
      </c>
      <c r="D185" s="235" t="s">
        <v>382</v>
      </c>
      <c r="E185" s="236" t="s">
        <v>718</v>
      </c>
      <c r="F185" s="237" t="s">
        <v>719</v>
      </c>
      <c r="G185" s="238" t="s">
        <v>450</v>
      </c>
      <c r="H185" s="239">
        <v>8.6690000000000005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1186</v>
      </c>
    </row>
    <row r="186" s="12" customFormat="1" ht="22.8" customHeight="1">
      <c r="A186" s="12"/>
      <c r="B186" s="219"/>
      <c r="C186" s="220"/>
      <c r="D186" s="221" t="s">
        <v>75</v>
      </c>
      <c r="E186" s="233" t="s">
        <v>721</v>
      </c>
      <c r="F186" s="233" t="s">
        <v>722</v>
      </c>
      <c r="G186" s="220"/>
      <c r="H186" s="220"/>
      <c r="I186" s="223"/>
      <c r="J186" s="234">
        <f>BK186</f>
        <v>0</v>
      </c>
      <c r="K186" s="220"/>
      <c r="L186" s="225"/>
      <c r="M186" s="226"/>
      <c r="N186" s="227"/>
      <c r="O186" s="227"/>
      <c r="P186" s="228">
        <f>P187</f>
        <v>0</v>
      </c>
      <c r="Q186" s="227"/>
      <c r="R186" s="228">
        <f>R187</f>
        <v>0</v>
      </c>
      <c r="S186" s="227"/>
      <c r="T186" s="22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84</v>
      </c>
      <c r="AT186" s="231" t="s">
        <v>75</v>
      </c>
      <c r="AU186" s="231" t="s">
        <v>84</v>
      </c>
      <c r="AY186" s="230" t="s">
        <v>379</v>
      </c>
      <c r="BK186" s="232">
        <f>BK187</f>
        <v>0</v>
      </c>
    </row>
    <row r="187" s="2" customFormat="1" ht="23.4566" customHeight="1">
      <c r="A187" s="35"/>
      <c r="B187" s="36"/>
      <c r="C187" s="235" t="s">
        <v>613</v>
      </c>
      <c r="D187" s="235" t="s">
        <v>382</v>
      </c>
      <c r="E187" s="236" t="s">
        <v>724</v>
      </c>
      <c r="F187" s="237" t="s">
        <v>725</v>
      </c>
      <c r="G187" s="238" t="s">
        <v>450</v>
      </c>
      <c r="H187" s="239">
        <v>74.078000000000003</v>
      </c>
      <c r="I187" s="240"/>
      <c r="J187" s="241">
        <f>ROUND(I187*H187,2)</f>
        <v>0</v>
      </c>
      <c r="K187" s="242"/>
      <c r="L187" s="41"/>
      <c r="M187" s="249" t="s">
        <v>1</v>
      </c>
      <c r="N187" s="250" t="s">
        <v>42</v>
      </c>
      <c r="O187" s="251"/>
      <c r="P187" s="252">
        <f>O187*H187</f>
        <v>0</v>
      </c>
      <c r="Q187" s="252">
        <v>0</v>
      </c>
      <c r="R187" s="252">
        <f>Q187*H187</f>
        <v>0</v>
      </c>
      <c r="S187" s="252">
        <v>0</v>
      </c>
      <c r="T187" s="25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1187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MvnhDPdJnXQBUYbS5Axr+wdd5t2rWjBm73SUtUgpHdsnJZPDnWkUYodkqS7UzjyoFLJk8Tm9vr5FF1VJ63D6mw==" hashValue="NmjrE/YJ6xeuNEmh9Z1Pfdb+Wo0fviyeaLpSd6j3uPMIJLy4lpXdwo0fLqWbi8V6KCIE4UE9d57ET3VQ2q2I2A==" algorithmName="SHA-512" password="CC35"/>
  <autoFilter ref="C130:K18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2064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ROUND((SUM(BE133:BE181)),  2)</f>
        <v>0</v>
      </c>
      <c r="G37" s="169"/>
      <c r="H37" s="169"/>
      <c r="I37" s="170">
        <v>0.20000000000000001</v>
      </c>
      <c r="J37" s="168">
        <f>ROUND(((SUM(BE133:BE181))*I37),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ROUND((SUM(BF133:BF181)),  2)</f>
        <v>0</v>
      </c>
      <c r="G38" s="169"/>
      <c r="H38" s="169"/>
      <c r="I38" s="170">
        <v>0.20000000000000001</v>
      </c>
      <c r="J38" s="168">
        <f>ROUND(((SUM(BF133:BF181))*I38),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02624 - Priepust č.24 v km 8,925 - P18911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02624 - Priepust č.24 v km 8,925 - P18911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</f>
        <v>0</v>
      </c>
      <c r="Q133" s="107"/>
      <c r="R133" s="216">
        <f>R134+R175</f>
        <v>38.214072999999999</v>
      </c>
      <c r="S133" s="107"/>
      <c r="T133" s="217">
        <f>T134+T175</f>
        <v>15.394556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BK134+BK175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P135+P145+P152+P156+P160+P173</f>
        <v>0</v>
      </c>
      <c r="Q134" s="227"/>
      <c r="R134" s="228">
        <f>R135+R145+R152+R156+R160+R173</f>
        <v>38.136344999999999</v>
      </c>
      <c r="S134" s="227"/>
      <c r="T134" s="229">
        <f>T135+T145+T152+T156+T160+T173</f>
        <v>15.394556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BK135+BK145+BK152+BK156+BK160+BK173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1.125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1070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0.33800000000000002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1071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21.286999999999999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6.3860000000000001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8.2460000000000004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57.722000000000001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8.2460000000000004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13.401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14.166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396</v>
      </c>
      <c r="F145" s="233" t="s">
        <v>465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SUM(P146:P151)</f>
        <v>0</v>
      </c>
      <c r="Q145" s="227"/>
      <c r="R145" s="228">
        <f>SUM(R146:R151)</f>
        <v>27.949902359999999</v>
      </c>
      <c r="S145" s="227"/>
      <c r="T145" s="229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SUM(BK146:BK151)</f>
        <v>0</v>
      </c>
    </row>
    <row r="146" s="2" customFormat="1" ht="31.92453" customHeight="1">
      <c r="A146" s="35"/>
      <c r="B146" s="36"/>
      <c r="C146" s="235" t="s">
        <v>452</v>
      </c>
      <c r="D146" s="235" t="s">
        <v>382</v>
      </c>
      <c r="E146" s="236" t="s">
        <v>1113</v>
      </c>
      <c r="F146" s="237" t="s">
        <v>1114</v>
      </c>
      <c r="G146" s="238" t="s">
        <v>419</v>
      </c>
      <c r="H146" s="239">
        <v>19.5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0.23366999999999999</v>
      </c>
      <c r="R146" s="245">
        <f>Q146*H146</f>
        <v>4.556565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1115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1116</v>
      </c>
      <c r="F147" s="237" t="s">
        <v>1117</v>
      </c>
      <c r="G147" s="238" t="s">
        <v>430</v>
      </c>
      <c r="H147" s="239">
        <v>0.22500000000000001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1.7034</v>
      </c>
      <c r="R147" s="245">
        <f>Q147*H147</f>
        <v>0.38326500000000002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1118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1119</v>
      </c>
      <c r="F148" s="237" t="s">
        <v>1120</v>
      </c>
      <c r="G148" s="238" t="s">
        <v>419</v>
      </c>
      <c r="H148" s="239">
        <v>18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0.30059999999999998</v>
      </c>
      <c r="R148" s="245">
        <f>Q148*H148</f>
        <v>5.4108000000000001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1121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800</v>
      </c>
      <c r="F149" s="237" t="s">
        <v>801</v>
      </c>
      <c r="G149" s="238" t="s">
        <v>430</v>
      </c>
      <c r="H149" s="239">
        <v>0.437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2.1922799999999998</v>
      </c>
      <c r="R149" s="245">
        <f>Q149*H149</f>
        <v>0.95802635999999985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1122</v>
      </c>
    </row>
    <row r="150" s="2" customFormat="1" ht="31.92453" customHeight="1">
      <c r="A150" s="35"/>
      <c r="B150" s="36"/>
      <c r="C150" s="235" t="s">
        <v>470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0.90000000000000002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2.0369160000000002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1125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1129</v>
      </c>
      <c r="F151" s="237" t="s">
        <v>1130</v>
      </c>
      <c r="G151" s="238" t="s">
        <v>419</v>
      </c>
      <c r="H151" s="239">
        <v>19.5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0.74894000000000005</v>
      </c>
      <c r="R151" s="245">
        <f>Q151*H151</f>
        <v>14.604330000000001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1131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435</v>
      </c>
      <c r="F152" s="233" t="s">
        <v>1132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SUM(P153:P155)</f>
        <v>0</v>
      </c>
      <c r="Q152" s="227"/>
      <c r="R152" s="228">
        <f>SUM(R153:R155)</f>
        <v>0.36843108000000002</v>
      </c>
      <c r="S152" s="227"/>
      <c r="T152" s="229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SUM(BK153:BK155)</f>
        <v>0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1133</v>
      </c>
      <c r="F153" s="237" t="s">
        <v>1134</v>
      </c>
      <c r="G153" s="238" t="s">
        <v>419</v>
      </c>
      <c r="H153" s="239">
        <v>1.2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0.00081999999999999998</v>
      </c>
      <c r="R153" s="245">
        <f>Q153*H153</f>
        <v>0.00098399999999999985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1135</v>
      </c>
    </row>
    <row r="154" s="2" customFormat="1" ht="16.30189" customHeight="1">
      <c r="A154" s="35"/>
      <c r="B154" s="36"/>
      <c r="C154" s="235" t="s">
        <v>483</v>
      </c>
      <c r="D154" s="235" t="s">
        <v>382</v>
      </c>
      <c r="E154" s="236" t="s">
        <v>1136</v>
      </c>
      <c r="F154" s="237" t="s">
        <v>1137</v>
      </c>
      <c r="G154" s="238" t="s">
        <v>419</v>
      </c>
      <c r="H154" s="239">
        <v>8.7780000000000005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0.00051000000000000004</v>
      </c>
      <c r="R154" s="245">
        <f>Q154*H154</f>
        <v>0.0044767800000000005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1138</v>
      </c>
    </row>
    <row r="155" s="2" customFormat="1" ht="21.0566" customHeight="1">
      <c r="A155" s="35"/>
      <c r="B155" s="36"/>
      <c r="C155" s="235" t="s">
        <v>487</v>
      </c>
      <c r="D155" s="235" t="s">
        <v>382</v>
      </c>
      <c r="E155" s="236" t="s">
        <v>1139</v>
      </c>
      <c r="F155" s="237" t="s">
        <v>1140</v>
      </c>
      <c r="G155" s="238" t="s">
        <v>419</v>
      </c>
      <c r="H155" s="239">
        <v>8.7780000000000005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0.041349999999999998</v>
      </c>
      <c r="R155" s="245">
        <f>Q155*H155</f>
        <v>0.36297030000000002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1141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443</v>
      </c>
      <c r="F156" s="233" t="s">
        <v>495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SUM(P157:P159)</f>
        <v>0</v>
      </c>
      <c r="Q156" s="227"/>
      <c r="R156" s="228">
        <f>SUM(R157:R159)</f>
        <v>0.031399999999999997</v>
      </c>
      <c r="S156" s="227"/>
      <c r="T156" s="229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SUM(BK157:BK159)</f>
        <v>0</v>
      </c>
    </row>
    <row r="157" s="2" customFormat="1" ht="31.92453" customHeight="1">
      <c r="A157" s="35"/>
      <c r="B157" s="36"/>
      <c r="C157" s="235" t="s">
        <v>491</v>
      </c>
      <c r="D157" s="235" t="s">
        <v>382</v>
      </c>
      <c r="E157" s="236" t="s">
        <v>1142</v>
      </c>
      <c r="F157" s="237" t="s">
        <v>1143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0.0083999999999999995</v>
      </c>
      <c r="R157" s="245">
        <f>Q157*H157</f>
        <v>0.0083999999999999995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1144</v>
      </c>
    </row>
    <row r="158" s="2" customFormat="1" ht="16.30189" customHeight="1">
      <c r="A158" s="35"/>
      <c r="B158" s="36"/>
      <c r="C158" s="254" t="s">
        <v>7</v>
      </c>
      <c r="D158" s="254" t="s">
        <v>457</v>
      </c>
      <c r="E158" s="255" t="s">
        <v>1145</v>
      </c>
      <c r="F158" s="256" t="s">
        <v>1146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0.012999999999999999</v>
      </c>
      <c r="R158" s="245">
        <f>Q158*H158</f>
        <v>0.012999999999999999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1147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1148</v>
      </c>
      <c r="F159" s="237" t="s">
        <v>1149</v>
      </c>
      <c r="G159" s="238" t="s">
        <v>502</v>
      </c>
      <c r="H159" s="239">
        <v>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0.002</v>
      </c>
      <c r="R159" s="245">
        <f>Q159*H159</f>
        <v>0.01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1150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447</v>
      </c>
      <c r="F160" s="233" t="s">
        <v>560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SUM(P161:P172)</f>
        <v>0</v>
      </c>
      <c r="Q160" s="227"/>
      <c r="R160" s="228">
        <f>SUM(R161:R172)</f>
        <v>9.786611559999999</v>
      </c>
      <c r="S160" s="227"/>
      <c r="T160" s="229">
        <f>SUM(T161:T172)</f>
        <v>15.394556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SUM(BK161:BK172)</f>
        <v>0</v>
      </c>
    </row>
    <row r="161" s="2" customFormat="1" ht="16.30189" customHeight="1">
      <c r="A161" s="35"/>
      <c r="B161" s="36"/>
      <c r="C161" s="235" t="s">
        <v>504</v>
      </c>
      <c r="D161" s="235" t="s">
        <v>382</v>
      </c>
      <c r="E161" s="236" t="s">
        <v>1151</v>
      </c>
      <c r="F161" s="237" t="s">
        <v>1152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0.077670000000000003</v>
      </c>
      <c r="R161" s="245">
        <f>Q161*H161</f>
        <v>0.077670000000000003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1153</v>
      </c>
    </row>
    <row r="162" s="2" customFormat="1" ht="23.4566" customHeight="1">
      <c r="A162" s="35"/>
      <c r="B162" s="36"/>
      <c r="C162" s="235" t="s">
        <v>508</v>
      </c>
      <c r="D162" s="235" t="s">
        <v>382</v>
      </c>
      <c r="E162" s="236" t="s">
        <v>1154</v>
      </c>
      <c r="F162" s="237" t="s">
        <v>1155</v>
      </c>
      <c r="G162" s="238" t="s">
        <v>502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9.6984899999999996</v>
      </c>
      <c r="R162" s="245">
        <f>Q162*H162</f>
        <v>9.6984899999999996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1156</v>
      </c>
    </row>
    <row r="163" s="2" customFormat="1" ht="21.0566" customHeight="1">
      <c r="A163" s="35"/>
      <c r="B163" s="36"/>
      <c r="C163" s="235" t="s">
        <v>512</v>
      </c>
      <c r="D163" s="235" t="s">
        <v>382</v>
      </c>
      <c r="E163" s="236" t="s">
        <v>1163</v>
      </c>
      <c r="F163" s="237" t="s">
        <v>1164</v>
      </c>
      <c r="G163" s="238" t="s">
        <v>419</v>
      </c>
      <c r="H163" s="239">
        <v>8.7780000000000005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1165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1166</v>
      </c>
      <c r="F164" s="237" t="s">
        <v>1167</v>
      </c>
      <c r="G164" s="238" t="s">
        <v>426</v>
      </c>
      <c r="H164" s="239">
        <v>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0.097299999999999998</v>
      </c>
      <c r="T164" s="246">
        <f>S164*H164</f>
        <v>0.48649999999999999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1168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1169</v>
      </c>
      <c r="F165" s="237" t="s">
        <v>1170</v>
      </c>
      <c r="G165" s="238" t="s">
        <v>426</v>
      </c>
      <c r="H165" s="239">
        <v>9.5999999999999996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0.057110000000000001</v>
      </c>
      <c r="T165" s="246">
        <f>S165*H165</f>
        <v>0.54825599999999997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1171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1175</v>
      </c>
      <c r="F166" s="237" t="s">
        <v>1176</v>
      </c>
      <c r="G166" s="238" t="s">
        <v>430</v>
      </c>
      <c r="H166" s="239">
        <v>5.9720000000000004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0.00173</v>
      </c>
      <c r="R166" s="245">
        <f>Q166*H166</f>
        <v>0.01033156</v>
      </c>
      <c r="S166" s="245">
        <v>2.3999999999999999</v>
      </c>
      <c r="T166" s="246">
        <f>S166*H166</f>
        <v>14.332800000000001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1177</v>
      </c>
    </row>
    <row r="167" s="2" customFormat="1" ht="31.92453" customHeight="1">
      <c r="A167" s="35"/>
      <c r="B167" s="36"/>
      <c r="C167" s="235" t="s">
        <v>528</v>
      </c>
      <c r="D167" s="235" t="s">
        <v>382</v>
      </c>
      <c r="E167" s="236" t="s">
        <v>1806</v>
      </c>
      <c r="F167" s="237" t="s">
        <v>1807</v>
      </c>
      <c r="G167" s="238" t="s">
        <v>426</v>
      </c>
      <c r="H167" s="239">
        <v>1.5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8.0000000000000007E-05</v>
      </c>
      <c r="R167" s="245">
        <f>Q167*H167</f>
        <v>0.00012000000000000002</v>
      </c>
      <c r="S167" s="245">
        <v>0.017999999999999999</v>
      </c>
      <c r="T167" s="246">
        <f>S167*H167</f>
        <v>0.026999999999999996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2065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1178</v>
      </c>
      <c r="F168" s="237" t="s">
        <v>1179</v>
      </c>
      <c r="G168" s="238" t="s">
        <v>450</v>
      </c>
      <c r="H168" s="239">
        <v>14.333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1180</v>
      </c>
    </row>
    <row r="169" s="2" customFormat="1" ht="31.92453" customHeight="1">
      <c r="A169" s="35"/>
      <c r="B169" s="36"/>
      <c r="C169" s="235" t="s">
        <v>536</v>
      </c>
      <c r="D169" s="235" t="s">
        <v>382</v>
      </c>
      <c r="E169" s="236" t="s">
        <v>1181</v>
      </c>
      <c r="F169" s="237" t="s">
        <v>1182</v>
      </c>
      <c r="G169" s="238" t="s">
        <v>450</v>
      </c>
      <c r="H169" s="239">
        <v>272.327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1183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710</v>
      </c>
      <c r="F170" s="237" t="s">
        <v>711</v>
      </c>
      <c r="G170" s="238" t="s">
        <v>450</v>
      </c>
      <c r="H170" s="239">
        <v>1.032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1184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714</v>
      </c>
      <c r="F171" s="237" t="s">
        <v>715</v>
      </c>
      <c r="G171" s="238" t="s">
        <v>450</v>
      </c>
      <c r="H171" s="239">
        <v>9.2880000000000003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1185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718</v>
      </c>
      <c r="F172" s="237" t="s">
        <v>719</v>
      </c>
      <c r="G172" s="238" t="s">
        <v>450</v>
      </c>
      <c r="H172" s="239">
        <v>14.333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1186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721</v>
      </c>
      <c r="F173" s="233" t="s">
        <v>722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BK174</f>
        <v>0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724</v>
      </c>
      <c r="F174" s="237" t="s">
        <v>725</v>
      </c>
      <c r="G174" s="238" t="s">
        <v>450</v>
      </c>
      <c r="H174" s="239">
        <v>38.136000000000003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1187</v>
      </c>
    </row>
    <row r="175" s="12" customFormat="1" ht="25.92" customHeight="1">
      <c r="A175" s="12"/>
      <c r="B175" s="219"/>
      <c r="C175" s="220"/>
      <c r="D175" s="221" t="s">
        <v>75</v>
      </c>
      <c r="E175" s="222" t="s">
        <v>1040</v>
      </c>
      <c r="F175" s="222" t="s">
        <v>1041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0.077728000000000005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76</v>
      </c>
      <c r="AY175" s="230" t="s">
        <v>379</v>
      </c>
      <c r="BK175" s="232">
        <f>BK176</f>
        <v>0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1042</v>
      </c>
      <c r="F176" s="233" t="s">
        <v>1043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SUM(P177:P181)</f>
        <v>0</v>
      </c>
      <c r="Q176" s="227"/>
      <c r="R176" s="228">
        <f>SUM(R177:R181)</f>
        <v>0.077728000000000005</v>
      </c>
      <c r="S176" s="227"/>
      <c r="T176" s="229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92</v>
      </c>
      <c r="AT176" s="231" t="s">
        <v>75</v>
      </c>
      <c r="AU176" s="231" t="s">
        <v>84</v>
      </c>
      <c r="AY176" s="230" t="s">
        <v>379</v>
      </c>
      <c r="BK176" s="232">
        <f>SUM(BK177:BK181)</f>
        <v>0</v>
      </c>
    </row>
    <row r="177" s="2" customFormat="1" ht="23.4566" customHeight="1">
      <c r="A177" s="35"/>
      <c r="B177" s="36"/>
      <c r="C177" s="235" t="s">
        <v>556</v>
      </c>
      <c r="D177" s="235" t="s">
        <v>382</v>
      </c>
      <c r="E177" s="236" t="s">
        <v>1188</v>
      </c>
      <c r="F177" s="237" t="s">
        <v>1189</v>
      </c>
      <c r="G177" s="238" t="s">
        <v>419</v>
      </c>
      <c r="H177" s="239">
        <v>16.800000000000001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479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1190</v>
      </c>
    </row>
    <row r="178" s="2" customFormat="1" ht="16.30189" customHeight="1">
      <c r="A178" s="35"/>
      <c r="B178" s="36"/>
      <c r="C178" s="254" t="s">
        <v>561</v>
      </c>
      <c r="D178" s="254" t="s">
        <v>457</v>
      </c>
      <c r="E178" s="255" t="s">
        <v>1191</v>
      </c>
      <c r="F178" s="256" t="s">
        <v>1192</v>
      </c>
      <c r="G178" s="257" t="s">
        <v>450</v>
      </c>
      <c r="H178" s="258">
        <v>0.0060000000000000001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1</v>
      </c>
      <c r="R178" s="245">
        <f>Q178*H178</f>
        <v>0.0060000000000000001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544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1193</v>
      </c>
    </row>
    <row r="179" s="2" customFormat="1" ht="23.4566" customHeight="1">
      <c r="A179" s="35"/>
      <c r="B179" s="36"/>
      <c r="C179" s="235" t="s">
        <v>565</v>
      </c>
      <c r="D179" s="235" t="s">
        <v>382</v>
      </c>
      <c r="E179" s="236" t="s">
        <v>1194</v>
      </c>
      <c r="F179" s="237" t="s">
        <v>1195</v>
      </c>
      <c r="G179" s="238" t="s">
        <v>419</v>
      </c>
      <c r="H179" s="239">
        <v>33.600000000000001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0.00023000000000000001</v>
      </c>
      <c r="R179" s="245">
        <f>Q179*H179</f>
        <v>0.0077280000000000005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479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1196</v>
      </c>
    </row>
    <row r="180" s="2" customFormat="1" ht="16.30189" customHeight="1">
      <c r="A180" s="35"/>
      <c r="B180" s="36"/>
      <c r="C180" s="254" t="s">
        <v>569</v>
      </c>
      <c r="D180" s="254" t="s">
        <v>457</v>
      </c>
      <c r="E180" s="255" t="s">
        <v>1197</v>
      </c>
      <c r="F180" s="256" t="s">
        <v>1198</v>
      </c>
      <c r="G180" s="257" t="s">
        <v>450</v>
      </c>
      <c r="H180" s="258">
        <v>0.064000000000000001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1</v>
      </c>
      <c r="R180" s="245">
        <f>Q180*H180</f>
        <v>0.064000000000000001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544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1199</v>
      </c>
    </row>
    <row r="181" s="2" customFormat="1" ht="23.4566" customHeight="1">
      <c r="A181" s="35"/>
      <c r="B181" s="36"/>
      <c r="C181" s="235" t="s">
        <v>573</v>
      </c>
      <c r="D181" s="235" t="s">
        <v>382</v>
      </c>
      <c r="E181" s="236" t="s">
        <v>1200</v>
      </c>
      <c r="F181" s="237" t="s">
        <v>1201</v>
      </c>
      <c r="G181" s="238" t="s">
        <v>450</v>
      </c>
      <c r="H181" s="239">
        <v>0.078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1202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6EAnINnCRR4eHs1Te4MDYbHRvRt/6P9VEIG+sUKi/TlqVXYSJE2L4qQW575zIf9reYhEeToYWyKhJQHMfpm/Qw==" hashValue="phYBbxQDfKtpIBNtiKiufQ0dez5s5yQN8SbSKuPSWajO7jQ0uyguC1IaYRXPvPf6PTsMO4xgHUtmTjX9iDtwbw==" algorithmName="SHA-512" password="CC35"/>
  <autoFilter ref="C132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2066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ROUND((SUM(BE133:BE181)),  2)</f>
        <v>0</v>
      </c>
      <c r="G37" s="169"/>
      <c r="H37" s="169"/>
      <c r="I37" s="170">
        <v>0.20000000000000001</v>
      </c>
      <c r="J37" s="168">
        <f>ROUND(((SUM(BE133:BE181))*I37),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ROUND((SUM(BF133:BF181)),  2)</f>
        <v>0</v>
      </c>
      <c r="G38" s="169"/>
      <c r="H38" s="169"/>
      <c r="I38" s="170">
        <v>0.20000000000000001</v>
      </c>
      <c r="J38" s="168">
        <f>ROUND(((SUM(BF133:BF181))*I38),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02625 - Priepust č.25 v km 9,054 - P18912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02625 - Priepust č.25 v km 9,054 - P18912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</f>
        <v>0</v>
      </c>
      <c r="Q133" s="107"/>
      <c r="R133" s="216">
        <f>R134+R175</f>
        <v>28.013406360000005</v>
      </c>
      <c r="S133" s="107"/>
      <c r="T133" s="217">
        <f>T134+T175</f>
        <v>14.442356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BK134+BK175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P135+P145+P152+P156+P160+P173</f>
        <v>0</v>
      </c>
      <c r="Q134" s="227"/>
      <c r="R134" s="228">
        <f>R135+R145+R152+R156+R160+R173</f>
        <v>27.935678360000004</v>
      </c>
      <c r="S134" s="227"/>
      <c r="T134" s="229">
        <f>T135+T145+T152+T156+T160+T173</f>
        <v>14.442356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BK135+BK145+BK152+BK156+BK160+BK173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0.63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1070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0.189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1071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20.574999999999999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6.173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8.6129999999999995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60.290999999999997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8.6129999999999995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13.952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12.592000000000001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396</v>
      </c>
      <c r="F145" s="233" t="s">
        <v>465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SUM(P146:P151)</f>
        <v>0</v>
      </c>
      <c r="Q145" s="227"/>
      <c r="R145" s="228">
        <f>SUM(R146:R151)</f>
        <v>17.758193560000002</v>
      </c>
      <c r="S145" s="227"/>
      <c r="T145" s="229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SUM(BK146:BK151)</f>
        <v>0</v>
      </c>
    </row>
    <row r="146" s="2" customFormat="1" ht="31.92453" customHeight="1">
      <c r="A146" s="35"/>
      <c r="B146" s="36"/>
      <c r="C146" s="235" t="s">
        <v>452</v>
      </c>
      <c r="D146" s="235" t="s">
        <v>382</v>
      </c>
      <c r="E146" s="236" t="s">
        <v>1113</v>
      </c>
      <c r="F146" s="237" t="s">
        <v>1114</v>
      </c>
      <c r="G146" s="238" t="s">
        <v>419</v>
      </c>
      <c r="H146" s="239">
        <v>12.5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0.23366999999999999</v>
      </c>
      <c r="R146" s="245">
        <f>Q146*H146</f>
        <v>2.9208749999999997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1115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1116</v>
      </c>
      <c r="F147" s="237" t="s">
        <v>1117</v>
      </c>
      <c r="G147" s="238" t="s">
        <v>430</v>
      </c>
      <c r="H147" s="239">
        <v>0.113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1.7034</v>
      </c>
      <c r="R147" s="245">
        <f>Q147*H147</f>
        <v>0.19248420000000002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1118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1119</v>
      </c>
      <c r="F148" s="237" t="s">
        <v>1120</v>
      </c>
      <c r="G148" s="238" t="s">
        <v>419</v>
      </c>
      <c r="H148" s="239">
        <v>11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0.30059999999999998</v>
      </c>
      <c r="R148" s="245">
        <f>Q148*H148</f>
        <v>3.3065999999999995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1121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800</v>
      </c>
      <c r="F149" s="237" t="s">
        <v>801</v>
      </c>
      <c r="G149" s="238" t="s">
        <v>430</v>
      </c>
      <c r="H149" s="239">
        <v>0.437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2.1922799999999998</v>
      </c>
      <c r="R149" s="245">
        <f>Q149*H149</f>
        <v>0.95802635999999985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1122</v>
      </c>
    </row>
    <row r="150" s="2" customFormat="1" ht="31.92453" customHeight="1">
      <c r="A150" s="35"/>
      <c r="B150" s="36"/>
      <c r="C150" s="235" t="s">
        <v>470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0.45000000000000001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1.0184580000000001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1125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1129</v>
      </c>
      <c r="F151" s="237" t="s">
        <v>1130</v>
      </c>
      <c r="G151" s="238" t="s">
        <v>419</v>
      </c>
      <c r="H151" s="239">
        <v>12.5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0.74894000000000005</v>
      </c>
      <c r="R151" s="245">
        <f>Q151*H151</f>
        <v>9.3617500000000007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1131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435</v>
      </c>
      <c r="F152" s="233" t="s">
        <v>1132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SUM(P153:P155)</f>
        <v>0</v>
      </c>
      <c r="Q152" s="227"/>
      <c r="R152" s="228">
        <f>SUM(R153:R155)</f>
        <v>0.36005907999999998</v>
      </c>
      <c r="S152" s="227"/>
      <c r="T152" s="229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SUM(BK153:BK155)</f>
        <v>0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1133</v>
      </c>
      <c r="F153" s="237" t="s">
        <v>1134</v>
      </c>
      <c r="G153" s="238" t="s">
        <v>419</v>
      </c>
      <c r="H153" s="239">
        <v>1.2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0.00081999999999999998</v>
      </c>
      <c r="R153" s="245">
        <f>Q153*H153</f>
        <v>0.00098399999999999985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1135</v>
      </c>
    </row>
    <row r="154" s="2" customFormat="1" ht="16.30189" customHeight="1">
      <c r="A154" s="35"/>
      <c r="B154" s="36"/>
      <c r="C154" s="235" t="s">
        <v>483</v>
      </c>
      <c r="D154" s="235" t="s">
        <v>382</v>
      </c>
      <c r="E154" s="236" t="s">
        <v>1136</v>
      </c>
      <c r="F154" s="237" t="s">
        <v>1137</v>
      </c>
      <c r="G154" s="238" t="s">
        <v>419</v>
      </c>
      <c r="H154" s="239">
        <v>8.5779999999999994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0.00051000000000000004</v>
      </c>
      <c r="R154" s="245">
        <f>Q154*H154</f>
        <v>0.00437478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1138</v>
      </c>
    </row>
    <row r="155" s="2" customFormat="1" ht="21.0566" customHeight="1">
      <c r="A155" s="35"/>
      <c r="B155" s="36"/>
      <c r="C155" s="235" t="s">
        <v>487</v>
      </c>
      <c r="D155" s="235" t="s">
        <v>382</v>
      </c>
      <c r="E155" s="236" t="s">
        <v>1139</v>
      </c>
      <c r="F155" s="237" t="s">
        <v>1140</v>
      </c>
      <c r="G155" s="238" t="s">
        <v>419</v>
      </c>
      <c r="H155" s="239">
        <v>8.5779999999999994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0.041349999999999998</v>
      </c>
      <c r="R155" s="245">
        <f>Q155*H155</f>
        <v>0.35470029999999997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1141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443</v>
      </c>
      <c r="F156" s="233" t="s">
        <v>495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SUM(P157:P159)</f>
        <v>0</v>
      </c>
      <c r="Q156" s="227"/>
      <c r="R156" s="228">
        <f>SUM(R157:R159)</f>
        <v>0.031399999999999997</v>
      </c>
      <c r="S156" s="227"/>
      <c r="T156" s="229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SUM(BK157:BK159)</f>
        <v>0</v>
      </c>
    </row>
    <row r="157" s="2" customFormat="1" ht="31.92453" customHeight="1">
      <c r="A157" s="35"/>
      <c r="B157" s="36"/>
      <c r="C157" s="235" t="s">
        <v>491</v>
      </c>
      <c r="D157" s="235" t="s">
        <v>382</v>
      </c>
      <c r="E157" s="236" t="s">
        <v>1142</v>
      </c>
      <c r="F157" s="237" t="s">
        <v>1143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0.0083999999999999995</v>
      </c>
      <c r="R157" s="245">
        <f>Q157*H157</f>
        <v>0.0083999999999999995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1144</v>
      </c>
    </row>
    <row r="158" s="2" customFormat="1" ht="16.30189" customHeight="1">
      <c r="A158" s="35"/>
      <c r="B158" s="36"/>
      <c r="C158" s="254" t="s">
        <v>7</v>
      </c>
      <c r="D158" s="254" t="s">
        <v>457</v>
      </c>
      <c r="E158" s="255" t="s">
        <v>1145</v>
      </c>
      <c r="F158" s="256" t="s">
        <v>1146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0.012999999999999999</v>
      </c>
      <c r="R158" s="245">
        <f>Q158*H158</f>
        <v>0.012999999999999999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1147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1148</v>
      </c>
      <c r="F159" s="237" t="s">
        <v>1149</v>
      </c>
      <c r="G159" s="238" t="s">
        <v>502</v>
      </c>
      <c r="H159" s="239">
        <v>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0.002</v>
      </c>
      <c r="R159" s="245">
        <f>Q159*H159</f>
        <v>0.01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1150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447</v>
      </c>
      <c r="F160" s="233" t="s">
        <v>560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SUM(P161:P172)</f>
        <v>0</v>
      </c>
      <c r="Q160" s="227"/>
      <c r="R160" s="228">
        <f>SUM(R161:R172)</f>
        <v>9.7860257199999996</v>
      </c>
      <c r="S160" s="227"/>
      <c r="T160" s="229">
        <f>SUM(T161:T172)</f>
        <v>14.442356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SUM(BK161:BK172)</f>
        <v>0</v>
      </c>
    </row>
    <row r="161" s="2" customFormat="1" ht="16.30189" customHeight="1">
      <c r="A161" s="35"/>
      <c r="B161" s="36"/>
      <c r="C161" s="235" t="s">
        <v>504</v>
      </c>
      <c r="D161" s="235" t="s">
        <v>382</v>
      </c>
      <c r="E161" s="236" t="s">
        <v>1151</v>
      </c>
      <c r="F161" s="237" t="s">
        <v>1152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0.077670000000000003</v>
      </c>
      <c r="R161" s="245">
        <f>Q161*H161</f>
        <v>0.077670000000000003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1153</v>
      </c>
    </row>
    <row r="162" s="2" customFormat="1" ht="23.4566" customHeight="1">
      <c r="A162" s="35"/>
      <c r="B162" s="36"/>
      <c r="C162" s="235" t="s">
        <v>508</v>
      </c>
      <c r="D162" s="235" t="s">
        <v>382</v>
      </c>
      <c r="E162" s="236" t="s">
        <v>1154</v>
      </c>
      <c r="F162" s="237" t="s">
        <v>1155</v>
      </c>
      <c r="G162" s="238" t="s">
        <v>502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9.6984899999999996</v>
      </c>
      <c r="R162" s="245">
        <f>Q162*H162</f>
        <v>9.6984899999999996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1156</v>
      </c>
    </row>
    <row r="163" s="2" customFormat="1" ht="21.0566" customHeight="1">
      <c r="A163" s="35"/>
      <c r="B163" s="36"/>
      <c r="C163" s="235" t="s">
        <v>512</v>
      </c>
      <c r="D163" s="235" t="s">
        <v>382</v>
      </c>
      <c r="E163" s="236" t="s">
        <v>1163</v>
      </c>
      <c r="F163" s="237" t="s">
        <v>1164</v>
      </c>
      <c r="G163" s="238" t="s">
        <v>419</v>
      </c>
      <c r="H163" s="239">
        <v>8.5779999999999994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1165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1166</v>
      </c>
      <c r="F164" s="237" t="s">
        <v>1167</v>
      </c>
      <c r="G164" s="238" t="s">
        <v>426</v>
      </c>
      <c r="H164" s="239">
        <v>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0.097299999999999998</v>
      </c>
      <c r="T164" s="246">
        <f>S164*H164</f>
        <v>0.48649999999999999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1168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1169</v>
      </c>
      <c r="F165" s="237" t="s">
        <v>1170</v>
      </c>
      <c r="G165" s="238" t="s">
        <v>426</v>
      </c>
      <c r="H165" s="239">
        <v>9.5999999999999996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0.057110000000000001</v>
      </c>
      <c r="T165" s="246">
        <f>S165*H165</f>
        <v>0.54825599999999997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1171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1175</v>
      </c>
      <c r="F166" s="237" t="s">
        <v>1176</v>
      </c>
      <c r="G166" s="238" t="s">
        <v>430</v>
      </c>
      <c r="H166" s="239">
        <v>5.5640000000000001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0.00173</v>
      </c>
      <c r="R166" s="245">
        <f>Q166*H166</f>
        <v>0.0096257200000000008</v>
      </c>
      <c r="S166" s="245">
        <v>2.3999999999999999</v>
      </c>
      <c r="T166" s="246">
        <f>S166*H166</f>
        <v>13.3536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1177</v>
      </c>
    </row>
    <row r="167" s="2" customFormat="1" ht="31.92453" customHeight="1">
      <c r="A167" s="35"/>
      <c r="B167" s="36"/>
      <c r="C167" s="235" t="s">
        <v>528</v>
      </c>
      <c r="D167" s="235" t="s">
        <v>382</v>
      </c>
      <c r="E167" s="236" t="s">
        <v>1806</v>
      </c>
      <c r="F167" s="237" t="s">
        <v>1807</v>
      </c>
      <c r="G167" s="238" t="s">
        <v>426</v>
      </c>
      <c r="H167" s="239">
        <v>3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8.0000000000000007E-05</v>
      </c>
      <c r="R167" s="245">
        <f>Q167*H167</f>
        <v>0.00024000000000000003</v>
      </c>
      <c r="S167" s="245">
        <v>0.017999999999999999</v>
      </c>
      <c r="T167" s="246">
        <f>S167*H167</f>
        <v>0.053999999999999992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2065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1178</v>
      </c>
      <c r="F168" s="237" t="s">
        <v>1179</v>
      </c>
      <c r="G168" s="238" t="s">
        <v>450</v>
      </c>
      <c r="H168" s="239">
        <v>13.353999999999999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1180</v>
      </c>
    </row>
    <row r="169" s="2" customFormat="1" ht="31.92453" customHeight="1">
      <c r="A169" s="35"/>
      <c r="B169" s="36"/>
      <c r="C169" s="235" t="s">
        <v>536</v>
      </c>
      <c r="D169" s="235" t="s">
        <v>382</v>
      </c>
      <c r="E169" s="236" t="s">
        <v>1181</v>
      </c>
      <c r="F169" s="237" t="s">
        <v>1182</v>
      </c>
      <c r="G169" s="238" t="s">
        <v>450</v>
      </c>
      <c r="H169" s="239">
        <v>253.726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1183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710</v>
      </c>
      <c r="F170" s="237" t="s">
        <v>711</v>
      </c>
      <c r="G170" s="238" t="s">
        <v>450</v>
      </c>
      <c r="H170" s="239">
        <v>1.032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1184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714</v>
      </c>
      <c r="F171" s="237" t="s">
        <v>715</v>
      </c>
      <c r="G171" s="238" t="s">
        <v>450</v>
      </c>
      <c r="H171" s="239">
        <v>9.2880000000000003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1185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718</v>
      </c>
      <c r="F172" s="237" t="s">
        <v>719</v>
      </c>
      <c r="G172" s="238" t="s">
        <v>450</v>
      </c>
      <c r="H172" s="239">
        <v>13.353999999999999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1186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721</v>
      </c>
      <c r="F173" s="233" t="s">
        <v>722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BK174</f>
        <v>0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724</v>
      </c>
      <c r="F174" s="237" t="s">
        <v>725</v>
      </c>
      <c r="G174" s="238" t="s">
        <v>450</v>
      </c>
      <c r="H174" s="239">
        <v>27.936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1187</v>
      </c>
    </row>
    <row r="175" s="12" customFormat="1" ht="25.92" customHeight="1">
      <c r="A175" s="12"/>
      <c r="B175" s="219"/>
      <c r="C175" s="220"/>
      <c r="D175" s="221" t="s">
        <v>75</v>
      </c>
      <c r="E175" s="222" t="s">
        <v>1040</v>
      </c>
      <c r="F175" s="222" t="s">
        <v>1041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0.077728000000000005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76</v>
      </c>
      <c r="AY175" s="230" t="s">
        <v>379</v>
      </c>
      <c r="BK175" s="232">
        <f>BK176</f>
        <v>0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1042</v>
      </c>
      <c r="F176" s="233" t="s">
        <v>1043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SUM(P177:P181)</f>
        <v>0</v>
      </c>
      <c r="Q176" s="227"/>
      <c r="R176" s="228">
        <f>SUM(R177:R181)</f>
        <v>0.077728000000000005</v>
      </c>
      <c r="S176" s="227"/>
      <c r="T176" s="229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92</v>
      </c>
      <c r="AT176" s="231" t="s">
        <v>75</v>
      </c>
      <c r="AU176" s="231" t="s">
        <v>84</v>
      </c>
      <c r="AY176" s="230" t="s">
        <v>379</v>
      </c>
      <c r="BK176" s="232">
        <f>SUM(BK177:BK181)</f>
        <v>0</v>
      </c>
    </row>
    <row r="177" s="2" customFormat="1" ht="23.4566" customHeight="1">
      <c r="A177" s="35"/>
      <c r="B177" s="36"/>
      <c r="C177" s="235" t="s">
        <v>556</v>
      </c>
      <c r="D177" s="235" t="s">
        <v>382</v>
      </c>
      <c r="E177" s="236" t="s">
        <v>1188</v>
      </c>
      <c r="F177" s="237" t="s">
        <v>1189</v>
      </c>
      <c r="G177" s="238" t="s">
        <v>419</v>
      </c>
      <c r="H177" s="239">
        <v>16.800000000000001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479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1190</v>
      </c>
    </row>
    <row r="178" s="2" customFormat="1" ht="16.30189" customHeight="1">
      <c r="A178" s="35"/>
      <c r="B178" s="36"/>
      <c r="C178" s="254" t="s">
        <v>561</v>
      </c>
      <c r="D178" s="254" t="s">
        <v>457</v>
      </c>
      <c r="E178" s="255" t="s">
        <v>1191</v>
      </c>
      <c r="F178" s="256" t="s">
        <v>1192</v>
      </c>
      <c r="G178" s="257" t="s">
        <v>450</v>
      </c>
      <c r="H178" s="258">
        <v>0.0060000000000000001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1</v>
      </c>
      <c r="R178" s="245">
        <f>Q178*H178</f>
        <v>0.0060000000000000001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544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1193</v>
      </c>
    </row>
    <row r="179" s="2" customFormat="1" ht="23.4566" customHeight="1">
      <c r="A179" s="35"/>
      <c r="B179" s="36"/>
      <c r="C179" s="235" t="s">
        <v>565</v>
      </c>
      <c r="D179" s="235" t="s">
        <v>382</v>
      </c>
      <c r="E179" s="236" t="s">
        <v>1194</v>
      </c>
      <c r="F179" s="237" t="s">
        <v>1195</v>
      </c>
      <c r="G179" s="238" t="s">
        <v>419</v>
      </c>
      <c r="H179" s="239">
        <v>33.600000000000001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0.00023000000000000001</v>
      </c>
      <c r="R179" s="245">
        <f>Q179*H179</f>
        <v>0.0077280000000000005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479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1196</v>
      </c>
    </row>
    <row r="180" s="2" customFormat="1" ht="16.30189" customHeight="1">
      <c r="A180" s="35"/>
      <c r="B180" s="36"/>
      <c r="C180" s="254" t="s">
        <v>569</v>
      </c>
      <c r="D180" s="254" t="s">
        <v>457</v>
      </c>
      <c r="E180" s="255" t="s">
        <v>1197</v>
      </c>
      <c r="F180" s="256" t="s">
        <v>1198</v>
      </c>
      <c r="G180" s="257" t="s">
        <v>450</v>
      </c>
      <c r="H180" s="258">
        <v>0.064000000000000001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1</v>
      </c>
      <c r="R180" s="245">
        <f>Q180*H180</f>
        <v>0.064000000000000001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544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1199</v>
      </c>
    </row>
    <row r="181" s="2" customFormat="1" ht="23.4566" customHeight="1">
      <c r="A181" s="35"/>
      <c r="B181" s="36"/>
      <c r="C181" s="235" t="s">
        <v>573</v>
      </c>
      <c r="D181" s="235" t="s">
        <v>382</v>
      </c>
      <c r="E181" s="236" t="s">
        <v>1200</v>
      </c>
      <c r="F181" s="237" t="s">
        <v>1201</v>
      </c>
      <c r="G181" s="238" t="s">
        <v>450</v>
      </c>
      <c r="H181" s="239">
        <v>0.078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1202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TVXo07LZ8ZJaxc3L1y+7ZvNNvfD+2HgnwRjoZrwYEXCaLNPBBDQNiGz7JuYeLyR4yFNlPbesNEYC/O3eXA8kwQ==" hashValue="epUcDg8ALnlEXtUmTNZ9lUbHN9s00TEK44ta67pzxCVGCoiu3TZWYkIQD6BpqaZtWzzbA3owVyCKrJKS/q9Y+g==" algorithmName="SHA-512" password="CC35"/>
  <autoFilter ref="C132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1604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1835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2067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ROUND((SUM(BE133:BE180)),  2)</f>
        <v>0</v>
      </c>
      <c r="G37" s="169"/>
      <c r="H37" s="169"/>
      <c r="I37" s="170">
        <v>0.20000000000000001</v>
      </c>
      <c r="J37" s="168">
        <f>ROUND(((SUM(BE133:BE180))*I37),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ROUND((SUM(BF133:BF180)),  2)</f>
        <v>0</v>
      </c>
      <c r="G38" s="169"/>
      <c r="H38" s="169"/>
      <c r="I38" s="170">
        <v>0.20000000000000001</v>
      </c>
      <c r="J38" s="168">
        <f>ROUND(((SUM(BF133:BF180))*I38),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1604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1835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02626 - Priepust č.26 v km 9,217 - P18913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J174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J175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1604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1835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02626 - Priepust č.26 v km 9,217 - P18913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P134+P174</f>
        <v>0</v>
      </c>
      <c r="Q133" s="107"/>
      <c r="R133" s="216">
        <f>R134+R174</f>
        <v>28.017746560000003</v>
      </c>
      <c r="S133" s="107"/>
      <c r="T133" s="217">
        <f>T134+T174</f>
        <v>12.618066999999998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BK134+BK174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P135+P145+P152+P156+P160+P172</f>
        <v>0</v>
      </c>
      <c r="Q134" s="227"/>
      <c r="R134" s="228">
        <f>R135+R145+R152+R156+R160+R172</f>
        <v>27.940018560000002</v>
      </c>
      <c r="S134" s="227"/>
      <c r="T134" s="229">
        <f>T135+T145+T152+T156+T160+T172</f>
        <v>12.618066999999998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BK135+BK145+BK152+BK156+BK160+BK172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0.63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1070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0.189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1071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21.073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6.3220000000000001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9.1110000000000007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63.777000000000001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9.1110000000000007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14.151999999999999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12.592000000000001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396</v>
      </c>
      <c r="F145" s="233" t="s">
        <v>465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SUM(P146:P151)</f>
        <v>0</v>
      </c>
      <c r="Q145" s="227"/>
      <c r="R145" s="228">
        <f>SUM(R146:R151)</f>
        <v>17.758193560000002</v>
      </c>
      <c r="S145" s="227"/>
      <c r="T145" s="229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SUM(BK146:BK151)</f>
        <v>0</v>
      </c>
    </row>
    <row r="146" s="2" customFormat="1" ht="31.92453" customHeight="1">
      <c r="A146" s="35"/>
      <c r="B146" s="36"/>
      <c r="C146" s="235" t="s">
        <v>452</v>
      </c>
      <c r="D146" s="235" t="s">
        <v>382</v>
      </c>
      <c r="E146" s="236" t="s">
        <v>1113</v>
      </c>
      <c r="F146" s="237" t="s">
        <v>1114</v>
      </c>
      <c r="G146" s="238" t="s">
        <v>419</v>
      </c>
      <c r="H146" s="239">
        <v>12.5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0.23366999999999999</v>
      </c>
      <c r="R146" s="245">
        <f>Q146*H146</f>
        <v>2.9208749999999997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1115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1116</v>
      </c>
      <c r="F147" s="237" t="s">
        <v>1117</v>
      </c>
      <c r="G147" s="238" t="s">
        <v>430</v>
      </c>
      <c r="H147" s="239">
        <v>0.113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1.7034</v>
      </c>
      <c r="R147" s="245">
        <f>Q147*H147</f>
        <v>0.19248420000000002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1118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1119</v>
      </c>
      <c r="F148" s="237" t="s">
        <v>1120</v>
      </c>
      <c r="G148" s="238" t="s">
        <v>419</v>
      </c>
      <c r="H148" s="239">
        <v>11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0.30059999999999998</v>
      </c>
      <c r="R148" s="245">
        <f>Q148*H148</f>
        <v>3.3065999999999995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1121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800</v>
      </c>
      <c r="F149" s="237" t="s">
        <v>801</v>
      </c>
      <c r="G149" s="238" t="s">
        <v>430</v>
      </c>
      <c r="H149" s="239">
        <v>0.437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2.1922799999999998</v>
      </c>
      <c r="R149" s="245">
        <f>Q149*H149</f>
        <v>0.95802635999999985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1122</v>
      </c>
    </row>
    <row r="150" s="2" customFormat="1" ht="31.92453" customHeight="1">
      <c r="A150" s="35"/>
      <c r="B150" s="36"/>
      <c r="C150" s="235" t="s">
        <v>470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0.45000000000000001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1.0184580000000001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1125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1129</v>
      </c>
      <c r="F151" s="237" t="s">
        <v>1130</v>
      </c>
      <c r="G151" s="238" t="s">
        <v>419</v>
      </c>
      <c r="H151" s="239">
        <v>12.5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0.74894000000000005</v>
      </c>
      <c r="R151" s="245">
        <f>Q151*H151</f>
        <v>9.3617500000000007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1131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435</v>
      </c>
      <c r="F152" s="233" t="s">
        <v>1132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SUM(P153:P155)</f>
        <v>0</v>
      </c>
      <c r="Q152" s="227"/>
      <c r="R152" s="228">
        <f>SUM(R153:R155)</f>
        <v>0.36591947999999996</v>
      </c>
      <c r="S152" s="227"/>
      <c r="T152" s="229">
        <f>SUM(T153:T155)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SUM(BK153:BK155)</f>
        <v>0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1133</v>
      </c>
      <c r="F153" s="237" t="s">
        <v>1134</v>
      </c>
      <c r="G153" s="238" t="s">
        <v>419</v>
      </c>
      <c r="H153" s="239">
        <v>1.2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0.00081999999999999998</v>
      </c>
      <c r="R153" s="245">
        <f>Q153*H153</f>
        <v>0.00098399999999999985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1135</v>
      </c>
    </row>
    <row r="154" s="2" customFormat="1" ht="16.30189" customHeight="1">
      <c r="A154" s="35"/>
      <c r="B154" s="36"/>
      <c r="C154" s="235" t="s">
        <v>483</v>
      </c>
      <c r="D154" s="235" t="s">
        <v>382</v>
      </c>
      <c r="E154" s="236" t="s">
        <v>1136</v>
      </c>
      <c r="F154" s="237" t="s">
        <v>1137</v>
      </c>
      <c r="G154" s="238" t="s">
        <v>419</v>
      </c>
      <c r="H154" s="239">
        <v>8.718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0.00051000000000000004</v>
      </c>
      <c r="R154" s="245">
        <f>Q154*H154</f>
        <v>0.0044461800000000001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1138</v>
      </c>
    </row>
    <row r="155" s="2" customFormat="1" ht="21.0566" customHeight="1">
      <c r="A155" s="35"/>
      <c r="B155" s="36"/>
      <c r="C155" s="235" t="s">
        <v>487</v>
      </c>
      <c r="D155" s="235" t="s">
        <v>382</v>
      </c>
      <c r="E155" s="236" t="s">
        <v>1139</v>
      </c>
      <c r="F155" s="237" t="s">
        <v>1140</v>
      </c>
      <c r="G155" s="238" t="s">
        <v>419</v>
      </c>
      <c r="H155" s="239">
        <v>8.718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0.041349999999999998</v>
      </c>
      <c r="R155" s="245">
        <f>Q155*H155</f>
        <v>0.36048929999999996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1141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443</v>
      </c>
      <c r="F156" s="233" t="s">
        <v>495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SUM(P157:P159)</f>
        <v>0</v>
      </c>
      <c r="Q156" s="227"/>
      <c r="R156" s="228">
        <f>SUM(R157:R159)</f>
        <v>0.031399999999999997</v>
      </c>
      <c r="S156" s="227"/>
      <c r="T156" s="229">
        <f>SUM(T157:T159)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SUM(BK157:BK159)</f>
        <v>0</v>
      </c>
    </row>
    <row r="157" s="2" customFormat="1" ht="31.92453" customHeight="1">
      <c r="A157" s="35"/>
      <c r="B157" s="36"/>
      <c r="C157" s="235" t="s">
        <v>491</v>
      </c>
      <c r="D157" s="235" t="s">
        <v>382</v>
      </c>
      <c r="E157" s="236" t="s">
        <v>1142</v>
      </c>
      <c r="F157" s="237" t="s">
        <v>1143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0.0083999999999999995</v>
      </c>
      <c r="R157" s="245">
        <f>Q157*H157</f>
        <v>0.0083999999999999995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1144</v>
      </c>
    </row>
    <row r="158" s="2" customFormat="1" ht="16.30189" customHeight="1">
      <c r="A158" s="35"/>
      <c r="B158" s="36"/>
      <c r="C158" s="254" t="s">
        <v>7</v>
      </c>
      <c r="D158" s="254" t="s">
        <v>457</v>
      </c>
      <c r="E158" s="255" t="s">
        <v>1145</v>
      </c>
      <c r="F158" s="256" t="s">
        <v>1146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0.012999999999999999</v>
      </c>
      <c r="R158" s="245">
        <f>Q158*H158</f>
        <v>0.012999999999999999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1147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1148</v>
      </c>
      <c r="F159" s="237" t="s">
        <v>1149</v>
      </c>
      <c r="G159" s="238" t="s">
        <v>502</v>
      </c>
      <c r="H159" s="239">
        <v>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0.002</v>
      </c>
      <c r="R159" s="245">
        <f>Q159*H159</f>
        <v>0.01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1150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447</v>
      </c>
      <c r="F160" s="233" t="s">
        <v>560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SUM(P161:P171)</f>
        <v>0</v>
      </c>
      <c r="Q160" s="227"/>
      <c r="R160" s="228">
        <f>SUM(R161:R171)</f>
        <v>9.7845055199999997</v>
      </c>
      <c r="S160" s="227"/>
      <c r="T160" s="229">
        <f>SUM(T161:T171)</f>
        <v>12.618066999999998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SUM(BK161:BK171)</f>
        <v>0</v>
      </c>
    </row>
    <row r="161" s="2" customFormat="1" ht="16.30189" customHeight="1">
      <c r="A161" s="35"/>
      <c r="B161" s="36"/>
      <c r="C161" s="235" t="s">
        <v>504</v>
      </c>
      <c r="D161" s="235" t="s">
        <v>382</v>
      </c>
      <c r="E161" s="236" t="s">
        <v>1151</v>
      </c>
      <c r="F161" s="237" t="s">
        <v>1152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0.077670000000000003</v>
      </c>
      <c r="R161" s="245">
        <f>Q161*H161</f>
        <v>0.077670000000000003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1153</v>
      </c>
    </row>
    <row r="162" s="2" customFormat="1" ht="23.4566" customHeight="1">
      <c r="A162" s="35"/>
      <c r="B162" s="36"/>
      <c r="C162" s="235" t="s">
        <v>508</v>
      </c>
      <c r="D162" s="235" t="s">
        <v>382</v>
      </c>
      <c r="E162" s="236" t="s">
        <v>1154</v>
      </c>
      <c r="F162" s="237" t="s">
        <v>1155</v>
      </c>
      <c r="G162" s="238" t="s">
        <v>502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9.6984899999999996</v>
      </c>
      <c r="R162" s="245">
        <f>Q162*H162</f>
        <v>9.6984899999999996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1156</v>
      </c>
    </row>
    <row r="163" s="2" customFormat="1" ht="21.0566" customHeight="1">
      <c r="A163" s="35"/>
      <c r="B163" s="36"/>
      <c r="C163" s="235" t="s">
        <v>512</v>
      </c>
      <c r="D163" s="235" t="s">
        <v>382</v>
      </c>
      <c r="E163" s="236" t="s">
        <v>1163</v>
      </c>
      <c r="F163" s="237" t="s">
        <v>1164</v>
      </c>
      <c r="G163" s="238" t="s">
        <v>419</v>
      </c>
      <c r="H163" s="239">
        <v>8.718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1165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1166</v>
      </c>
      <c r="F164" s="237" t="s">
        <v>1167</v>
      </c>
      <c r="G164" s="238" t="s">
        <v>426</v>
      </c>
      <c r="H164" s="239">
        <v>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0.097299999999999998</v>
      </c>
      <c r="T164" s="246">
        <f>S164*H164</f>
        <v>0.48649999999999999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1168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1169</v>
      </c>
      <c r="F165" s="237" t="s">
        <v>1170</v>
      </c>
      <c r="G165" s="238" t="s">
        <v>426</v>
      </c>
      <c r="H165" s="239">
        <v>9.6999999999999993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0.057110000000000001</v>
      </c>
      <c r="T165" s="246">
        <f>S165*H165</f>
        <v>0.55396699999999999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1171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1175</v>
      </c>
      <c r="F166" s="237" t="s">
        <v>1176</v>
      </c>
      <c r="G166" s="238" t="s">
        <v>430</v>
      </c>
      <c r="H166" s="239">
        <v>4.8239999999999998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0.00173</v>
      </c>
      <c r="R166" s="245">
        <f>Q166*H166</f>
        <v>0.0083455200000000004</v>
      </c>
      <c r="S166" s="245">
        <v>2.3999999999999999</v>
      </c>
      <c r="T166" s="246">
        <f>S166*H166</f>
        <v>11.577599999999999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1177</v>
      </c>
    </row>
    <row r="167" s="2" customFormat="1" ht="23.4566" customHeight="1">
      <c r="A167" s="35"/>
      <c r="B167" s="36"/>
      <c r="C167" s="235" t="s">
        <v>528</v>
      </c>
      <c r="D167" s="235" t="s">
        <v>382</v>
      </c>
      <c r="E167" s="236" t="s">
        <v>1178</v>
      </c>
      <c r="F167" s="237" t="s">
        <v>1179</v>
      </c>
      <c r="G167" s="238" t="s">
        <v>450</v>
      </c>
      <c r="H167" s="239">
        <v>11.577999999999999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1180</v>
      </c>
    </row>
    <row r="168" s="2" customFormat="1" ht="31.92453" customHeight="1">
      <c r="A168" s="35"/>
      <c r="B168" s="36"/>
      <c r="C168" s="235" t="s">
        <v>532</v>
      </c>
      <c r="D168" s="235" t="s">
        <v>382</v>
      </c>
      <c r="E168" s="236" t="s">
        <v>1181</v>
      </c>
      <c r="F168" s="237" t="s">
        <v>1182</v>
      </c>
      <c r="G168" s="238" t="s">
        <v>450</v>
      </c>
      <c r="H168" s="239">
        <v>219.982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1183</v>
      </c>
    </row>
    <row r="169" s="2" customFormat="1" ht="23.4566" customHeight="1">
      <c r="A169" s="35"/>
      <c r="B169" s="36"/>
      <c r="C169" s="235" t="s">
        <v>536</v>
      </c>
      <c r="D169" s="235" t="s">
        <v>382</v>
      </c>
      <c r="E169" s="236" t="s">
        <v>710</v>
      </c>
      <c r="F169" s="237" t="s">
        <v>711</v>
      </c>
      <c r="G169" s="238" t="s">
        <v>450</v>
      </c>
      <c r="H169" s="239">
        <v>1.038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1184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714</v>
      </c>
      <c r="F170" s="237" t="s">
        <v>715</v>
      </c>
      <c r="G170" s="238" t="s">
        <v>450</v>
      </c>
      <c r="H170" s="239">
        <v>9.3420000000000005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1185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718</v>
      </c>
      <c r="F171" s="237" t="s">
        <v>719</v>
      </c>
      <c r="G171" s="238" t="s">
        <v>450</v>
      </c>
      <c r="H171" s="239">
        <v>11.577999999999999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1186</v>
      </c>
    </row>
    <row r="172" s="12" customFormat="1" ht="22.8" customHeight="1">
      <c r="A172" s="12"/>
      <c r="B172" s="219"/>
      <c r="C172" s="220"/>
      <c r="D172" s="221" t="s">
        <v>75</v>
      </c>
      <c r="E172" s="233" t="s">
        <v>721</v>
      </c>
      <c r="F172" s="233" t="s">
        <v>722</v>
      </c>
      <c r="G172" s="220"/>
      <c r="H172" s="220"/>
      <c r="I172" s="223"/>
      <c r="J172" s="234">
        <f>BK172</f>
        <v>0</v>
      </c>
      <c r="K172" s="220"/>
      <c r="L172" s="225"/>
      <c r="M172" s="226"/>
      <c r="N172" s="227"/>
      <c r="O172" s="227"/>
      <c r="P172" s="228">
        <f>P173</f>
        <v>0</v>
      </c>
      <c r="Q172" s="227"/>
      <c r="R172" s="228">
        <f>R173</f>
        <v>0</v>
      </c>
      <c r="S172" s="227"/>
      <c r="T172" s="229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84</v>
      </c>
      <c r="AT172" s="231" t="s">
        <v>75</v>
      </c>
      <c r="AU172" s="231" t="s">
        <v>84</v>
      </c>
      <c r="AY172" s="230" t="s">
        <v>379</v>
      </c>
      <c r="BK172" s="232">
        <f>BK173</f>
        <v>0</v>
      </c>
    </row>
    <row r="173" s="2" customFormat="1" ht="23.4566" customHeight="1">
      <c r="A173" s="35"/>
      <c r="B173" s="36"/>
      <c r="C173" s="235" t="s">
        <v>548</v>
      </c>
      <c r="D173" s="235" t="s">
        <v>382</v>
      </c>
      <c r="E173" s="236" t="s">
        <v>724</v>
      </c>
      <c r="F173" s="237" t="s">
        <v>725</v>
      </c>
      <c r="G173" s="238" t="s">
        <v>450</v>
      </c>
      <c r="H173" s="239">
        <v>27.940000000000001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1187</v>
      </c>
    </row>
    <row r="174" s="12" customFormat="1" ht="25.92" customHeight="1">
      <c r="A174" s="12"/>
      <c r="B174" s="219"/>
      <c r="C174" s="220"/>
      <c r="D174" s="221" t="s">
        <v>75</v>
      </c>
      <c r="E174" s="222" t="s">
        <v>1040</v>
      </c>
      <c r="F174" s="222" t="s">
        <v>1041</v>
      </c>
      <c r="G174" s="220"/>
      <c r="H174" s="220"/>
      <c r="I174" s="223"/>
      <c r="J174" s="224">
        <f>BK174</f>
        <v>0</v>
      </c>
      <c r="K174" s="220"/>
      <c r="L174" s="225"/>
      <c r="M174" s="226"/>
      <c r="N174" s="227"/>
      <c r="O174" s="227"/>
      <c r="P174" s="228">
        <f>P175</f>
        <v>0</v>
      </c>
      <c r="Q174" s="227"/>
      <c r="R174" s="228">
        <f>R175</f>
        <v>0.077728000000000005</v>
      </c>
      <c r="S174" s="227"/>
      <c r="T174" s="229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92</v>
      </c>
      <c r="AT174" s="231" t="s">
        <v>75</v>
      </c>
      <c r="AU174" s="231" t="s">
        <v>76</v>
      </c>
      <c r="AY174" s="230" t="s">
        <v>379</v>
      </c>
      <c r="BK174" s="232">
        <f>BK175</f>
        <v>0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1042</v>
      </c>
      <c r="F175" s="233" t="s">
        <v>1043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SUM(P176:P180)</f>
        <v>0</v>
      </c>
      <c r="Q175" s="227"/>
      <c r="R175" s="228">
        <f>SUM(R176:R180)</f>
        <v>0.077728000000000005</v>
      </c>
      <c r="S175" s="227"/>
      <c r="T175" s="229">
        <f>SUM(T176:T180)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84</v>
      </c>
      <c r="AY175" s="230" t="s">
        <v>379</v>
      </c>
      <c r="BK175" s="232">
        <f>SUM(BK176:BK180)</f>
        <v>0</v>
      </c>
    </row>
    <row r="176" s="2" customFormat="1" ht="23.4566" customHeight="1">
      <c r="A176" s="35"/>
      <c r="B176" s="36"/>
      <c r="C176" s="235" t="s">
        <v>552</v>
      </c>
      <c r="D176" s="235" t="s">
        <v>382</v>
      </c>
      <c r="E176" s="236" t="s">
        <v>1188</v>
      </c>
      <c r="F176" s="237" t="s">
        <v>1189</v>
      </c>
      <c r="G176" s="238" t="s">
        <v>419</v>
      </c>
      <c r="H176" s="239">
        <v>16.800000000000001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479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479</v>
      </c>
      <c r="BM176" s="247" t="s">
        <v>1190</v>
      </c>
    </row>
    <row r="177" s="2" customFormat="1" ht="16.30189" customHeight="1">
      <c r="A177" s="35"/>
      <c r="B177" s="36"/>
      <c r="C177" s="254" t="s">
        <v>556</v>
      </c>
      <c r="D177" s="254" t="s">
        <v>457</v>
      </c>
      <c r="E177" s="255" t="s">
        <v>1191</v>
      </c>
      <c r="F177" s="256" t="s">
        <v>1192</v>
      </c>
      <c r="G177" s="257" t="s">
        <v>450</v>
      </c>
      <c r="H177" s="258">
        <v>0.0060000000000000001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1</v>
      </c>
      <c r="R177" s="245">
        <f>Q177*H177</f>
        <v>0.0060000000000000001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544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1193</v>
      </c>
    </row>
    <row r="178" s="2" customFormat="1" ht="23.4566" customHeight="1">
      <c r="A178" s="35"/>
      <c r="B178" s="36"/>
      <c r="C178" s="235" t="s">
        <v>561</v>
      </c>
      <c r="D178" s="235" t="s">
        <v>382</v>
      </c>
      <c r="E178" s="236" t="s">
        <v>1194</v>
      </c>
      <c r="F178" s="237" t="s">
        <v>1195</v>
      </c>
      <c r="G178" s="238" t="s">
        <v>419</v>
      </c>
      <c r="H178" s="239">
        <v>33.600000000000001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0.00023000000000000001</v>
      </c>
      <c r="R178" s="245">
        <f>Q178*H178</f>
        <v>0.0077280000000000005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479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1196</v>
      </c>
    </row>
    <row r="179" s="2" customFormat="1" ht="16.30189" customHeight="1">
      <c r="A179" s="35"/>
      <c r="B179" s="36"/>
      <c r="C179" s="254" t="s">
        <v>565</v>
      </c>
      <c r="D179" s="254" t="s">
        <v>457</v>
      </c>
      <c r="E179" s="255" t="s">
        <v>1197</v>
      </c>
      <c r="F179" s="256" t="s">
        <v>1198</v>
      </c>
      <c r="G179" s="257" t="s">
        <v>450</v>
      </c>
      <c r="H179" s="258">
        <v>0.064000000000000001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1</v>
      </c>
      <c r="R179" s="245">
        <f>Q179*H179</f>
        <v>0.064000000000000001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544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1199</v>
      </c>
    </row>
    <row r="180" s="2" customFormat="1" ht="23.4566" customHeight="1">
      <c r="A180" s="35"/>
      <c r="B180" s="36"/>
      <c r="C180" s="235" t="s">
        <v>569</v>
      </c>
      <c r="D180" s="235" t="s">
        <v>382</v>
      </c>
      <c r="E180" s="236" t="s">
        <v>1200</v>
      </c>
      <c r="F180" s="237" t="s">
        <v>1201</v>
      </c>
      <c r="G180" s="238" t="s">
        <v>450</v>
      </c>
      <c r="H180" s="239">
        <v>0.078</v>
      </c>
      <c r="I180" s="240"/>
      <c r="J180" s="241">
        <f>ROUND(I180*H180,2)</f>
        <v>0</v>
      </c>
      <c r="K180" s="242"/>
      <c r="L180" s="41"/>
      <c r="M180" s="249" t="s">
        <v>1</v>
      </c>
      <c r="N180" s="250" t="s">
        <v>42</v>
      </c>
      <c r="O180" s="251"/>
      <c r="P180" s="252">
        <f>O180*H180</f>
        <v>0</v>
      </c>
      <c r="Q180" s="252">
        <v>0</v>
      </c>
      <c r="R180" s="252">
        <f>Q180*H180</f>
        <v>0</v>
      </c>
      <c r="S180" s="252">
        <v>0</v>
      </c>
      <c r="T180" s="25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479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1202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c+QOFVej3rZ/TDopvmSPlFQrnwtFmeH8s19hq144G6pnIOLmbhIeTEUsW3pJXEiC2A3vNPnlMDmPo1TBLvV4fA==" hashValue="qRi1z9XpsCfjWvgDdqhkJUjhU6nB/rYtZhaY1wRWf1azpAhvk/S4DTSf42qnuo2HPhXnNe/wcn+/6j8Jq5y8TA==" algorithmName="SHA-512" password="CC35"/>
  <autoFilter ref="C132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2068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406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ROUND((SUM(BE125:BE237)),  2)</f>
        <v>0</v>
      </c>
      <c r="G33" s="169"/>
      <c r="H33" s="169"/>
      <c r="I33" s="170">
        <v>0.20000000000000001</v>
      </c>
      <c r="J33" s="168">
        <f>ROUND(((SUM(BE125:BE237))*I33),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ROUND((SUM(BF125:BF237)),  2)</f>
        <v>0</v>
      </c>
      <c r="G34" s="169"/>
      <c r="H34" s="169"/>
      <c r="I34" s="170">
        <v>0.20000000000000001</v>
      </c>
      <c r="J34" s="168">
        <f>ROUND(((SUM(BF125:BF237))*I34),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ROUND((SUM(BG125:BG237)),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ROUND((SUM(BH125:BH237)),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ROUND((SUM(BI125:BI237)),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 xml:space="preserve">102-10 - 102-10  Nástupište AZ v k.ú. Horná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Macura M.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J127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J156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729</v>
      </c>
      <c r="E100" s="204"/>
      <c r="F100" s="204"/>
      <c r="G100" s="204"/>
      <c r="H100" s="204"/>
      <c r="I100" s="204"/>
      <c r="J100" s="205">
        <f>J169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J180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J187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411</v>
      </c>
      <c r="E103" s="204"/>
      <c r="F103" s="204"/>
      <c r="G103" s="204"/>
      <c r="H103" s="204"/>
      <c r="I103" s="204"/>
      <c r="J103" s="205">
        <f>J203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412</v>
      </c>
      <c r="E104" s="204"/>
      <c r="F104" s="204"/>
      <c r="G104" s="204"/>
      <c r="H104" s="204"/>
      <c r="I104" s="204"/>
      <c r="J104" s="205">
        <f>J220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413</v>
      </c>
      <c r="E105" s="204"/>
      <c r="F105" s="204"/>
      <c r="G105" s="204"/>
      <c r="H105" s="204"/>
      <c r="I105" s="204"/>
      <c r="J105" s="205">
        <f>J236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364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7.84906" customHeight="1">
      <c r="A115" s="35"/>
      <c r="B115" s="36"/>
      <c r="C115" s="37"/>
      <c r="D115" s="37"/>
      <c r="E115" s="191" t="str">
        <f>E7</f>
        <v>Rekonštrukcia cesty a mostov II/591 Banská Bystrica - hr. okr. BB/ZV - Zvolenská Slatina , I. etapa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353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30189" customHeight="1">
      <c r="A117" s="35"/>
      <c r="B117" s="36"/>
      <c r="C117" s="37"/>
      <c r="D117" s="37"/>
      <c r="E117" s="79" t="str">
        <f>E9</f>
        <v xml:space="preserve">102-10 - 102-10  Nástupište AZ v k.ú. Horná Mičiná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>k. ú. Banská Bystrica</v>
      </c>
      <c r="G119" s="37"/>
      <c r="H119" s="37"/>
      <c r="I119" s="29" t="s">
        <v>21</v>
      </c>
      <c r="J119" s="82" t="str">
        <f>IF(J12="","",J12)</f>
        <v>30. 12. 2020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4.81509" customHeight="1">
      <c r="A121" s="35"/>
      <c r="B121" s="36"/>
      <c r="C121" s="29" t="s">
        <v>23</v>
      </c>
      <c r="D121" s="37"/>
      <c r="E121" s="37"/>
      <c r="F121" s="24" t="str">
        <f>E15</f>
        <v xml:space="preserve">BANSKOBYSTRICKÝ SAMOSPRÁVNY KRAJ </v>
      </c>
      <c r="G121" s="37"/>
      <c r="H121" s="37"/>
      <c r="I121" s="29" t="s">
        <v>29</v>
      </c>
      <c r="J121" s="33" t="str">
        <f>E21</f>
        <v>ISPO spol.s r.o. , Prešov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30566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Macura M.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365</v>
      </c>
      <c r="D124" s="210" t="s">
        <v>61</v>
      </c>
      <c r="E124" s="210" t="s">
        <v>57</v>
      </c>
      <c r="F124" s="210" t="s">
        <v>58</v>
      </c>
      <c r="G124" s="210" t="s">
        <v>366</v>
      </c>
      <c r="H124" s="210" t="s">
        <v>367</v>
      </c>
      <c r="I124" s="210" t="s">
        <v>368</v>
      </c>
      <c r="J124" s="211" t="s">
        <v>358</v>
      </c>
      <c r="K124" s="212" t="s">
        <v>369</v>
      </c>
      <c r="L124" s="213"/>
      <c r="M124" s="103" t="s">
        <v>1</v>
      </c>
      <c r="N124" s="104" t="s">
        <v>40</v>
      </c>
      <c r="O124" s="104" t="s">
        <v>370</v>
      </c>
      <c r="P124" s="104" t="s">
        <v>371</v>
      </c>
      <c r="Q124" s="104" t="s">
        <v>372</v>
      </c>
      <c r="R124" s="104" t="s">
        <v>373</v>
      </c>
      <c r="S124" s="104" t="s">
        <v>374</v>
      </c>
      <c r="T124" s="105" t="s">
        <v>375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359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</f>
        <v>0</v>
      </c>
      <c r="Q125" s="107"/>
      <c r="R125" s="216">
        <f>R126</f>
        <v>593.30898553999998</v>
      </c>
      <c r="S125" s="107"/>
      <c r="T125" s="217">
        <f>T126</f>
        <v>194.50639999999996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75</v>
      </c>
      <c r="AU125" s="14" t="s">
        <v>360</v>
      </c>
      <c r="BK125" s="218">
        <f>BK126</f>
        <v>0</v>
      </c>
    </row>
    <row r="126" s="12" customFormat="1" ht="25.92" customHeight="1">
      <c r="A126" s="12"/>
      <c r="B126" s="219"/>
      <c r="C126" s="220"/>
      <c r="D126" s="221" t="s">
        <v>75</v>
      </c>
      <c r="E126" s="222" t="s">
        <v>414</v>
      </c>
      <c r="F126" s="222" t="s">
        <v>415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P127+P156+P169+P180+P187+P203+P220+P236</f>
        <v>0</v>
      </c>
      <c r="Q126" s="227"/>
      <c r="R126" s="228">
        <f>R127+R156+R169+R180+R187+R203+R220+R236</f>
        <v>593.30898553999998</v>
      </c>
      <c r="S126" s="227"/>
      <c r="T126" s="229">
        <f>T127+T156+T169+T180+T187+T203+T220+T236</f>
        <v>194.50639999999996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76</v>
      </c>
      <c r="AY126" s="230" t="s">
        <v>379</v>
      </c>
      <c r="BK126" s="232">
        <f>BK127+BK156+BK169+BK180+BK187+BK203+BK220+BK236</f>
        <v>0</v>
      </c>
    </row>
    <row r="127" s="12" customFormat="1" ht="22.8" customHeight="1">
      <c r="A127" s="12"/>
      <c r="B127" s="219"/>
      <c r="C127" s="220"/>
      <c r="D127" s="221" t="s">
        <v>75</v>
      </c>
      <c r="E127" s="233" t="s">
        <v>84</v>
      </c>
      <c r="F127" s="233" t="s">
        <v>416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SUM(P128:P155)</f>
        <v>0</v>
      </c>
      <c r="Q127" s="227"/>
      <c r="R127" s="228">
        <f>SUM(R128:R155)</f>
        <v>5.0700339999999997</v>
      </c>
      <c r="S127" s="227"/>
      <c r="T127" s="229">
        <f>SUM(T128:T155)</f>
        <v>192.83899999999997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84</v>
      </c>
      <c r="AT127" s="231" t="s">
        <v>75</v>
      </c>
      <c r="AU127" s="231" t="s">
        <v>84</v>
      </c>
      <c r="AY127" s="230" t="s">
        <v>379</v>
      </c>
      <c r="BK127" s="232">
        <f>SUM(BK128:BK155)</f>
        <v>0</v>
      </c>
    </row>
    <row r="128" s="2" customFormat="1" ht="31.92453" customHeight="1">
      <c r="A128" s="35"/>
      <c r="B128" s="36"/>
      <c r="C128" s="235" t="s">
        <v>84</v>
      </c>
      <c r="D128" s="235" t="s">
        <v>382</v>
      </c>
      <c r="E128" s="236" t="s">
        <v>2069</v>
      </c>
      <c r="F128" s="237" t="s">
        <v>2070</v>
      </c>
      <c r="G128" s="238" t="s">
        <v>419</v>
      </c>
      <c r="H128" s="239">
        <v>37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0.58599999999999997</v>
      </c>
      <c r="T128" s="246">
        <f>S128*H128</f>
        <v>21.681999999999999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2071</v>
      </c>
    </row>
    <row r="129" s="2" customFormat="1" ht="31.92453" customHeight="1">
      <c r="A129" s="35"/>
      <c r="B129" s="36"/>
      <c r="C129" s="235" t="s">
        <v>92</v>
      </c>
      <c r="D129" s="235" t="s">
        <v>382</v>
      </c>
      <c r="E129" s="236" t="s">
        <v>2072</v>
      </c>
      <c r="F129" s="237" t="s">
        <v>2073</v>
      </c>
      <c r="G129" s="238" t="s">
        <v>419</v>
      </c>
      <c r="H129" s="239">
        <v>36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0.40799999999999997</v>
      </c>
      <c r="T129" s="246">
        <f>S129*H129</f>
        <v>14.687999999999999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2074</v>
      </c>
    </row>
    <row r="130" s="2" customFormat="1" ht="23.4566" customHeight="1">
      <c r="A130" s="35"/>
      <c r="B130" s="36"/>
      <c r="C130" s="235" t="s">
        <v>102</v>
      </c>
      <c r="D130" s="235" t="s">
        <v>382</v>
      </c>
      <c r="E130" s="236" t="s">
        <v>2075</v>
      </c>
      <c r="F130" s="237" t="s">
        <v>2076</v>
      </c>
      <c r="G130" s="238" t="s">
        <v>419</v>
      </c>
      <c r="H130" s="239">
        <v>94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0.18099999999999999</v>
      </c>
      <c r="T130" s="246">
        <f>S130*H130</f>
        <v>17.013999999999999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2077</v>
      </c>
    </row>
    <row r="131" s="2" customFormat="1" ht="23.4566" customHeight="1">
      <c r="A131" s="35"/>
      <c r="B131" s="36"/>
      <c r="C131" s="235" t="s">
        <v>396</v>
      </c>
      <c r="D131" s="235" t="s">
        <v>382</v>
      </c>
      <c r="E131" s="236" t="s">
        <v>1235</v>
      </c>
      <c r="F131" s="237" t="s">
        <v>1236</v>
      </c>
      <c r="G131" s="238" t="s">
        <v>419</v>
      </c>
      <c r="H131" s="239">
        <v>235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0.098000000000000004</v>
      </c>
      <c r="T131" s="246">
        <f>S131*H131</f>
        <v>23.030000000000001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2078</v>
      </c>
    </row>
    <row r="132" s="2" customFormat="1" ht="31.92453" customHeight="1">
      <c r="A132" s="35"/>
      <c r="B132" s="36"/>
      <c r="C132" s="235" t="s">
        <v>378</v>
      </c>
      <c r="D132" s="235" t="s">
        <v>382</v>
      </c>
      <c r="E132" s="236" t="s">
        <v>2079</v>
      </c>
      <c r="F132" s="237" t="s">
        <v>2080</v>
      </c>
      <c r="G132" s="238" t="s">
        <v>419</v>
      </c>
      <c r="H132" s="239">
        <v>37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0.22500000000000001</v>
      </c>
      <c r="T132" s="246">
        <f>S132*H132</f>
        <v>8.3250000000000011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2081</v>
      </c>
    </row>
    <row r="133" s="2" customFormat="1" ht="31.92453" customHeight="1">
      <c r="A133" s="35"/>
      <c r="B133" s="36"/>
      <c r="C133" s="235" t="s">
        <v>435</v>
      </c>
      <c r="D133" s="235" t="s">
        <v>382</v>
      </c>
      <c r="E133" s="236" t="s">
        <v>1241</v>
      </c>
      <c r="F133" s="237" t="s">
        <v>1242</v>
      </c>
      <c r="G133" s="238" t="s">
        <v>419</v>
      </c>
      <c r="H133" s="239">
        <v>235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0.23499999999999999</v>
      </c>
      <c r="T133" s="246">
        <f>S133*H133</f>
        <v>55.224999999999994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2082</v>
      </c>
    </row>
    <row r="134" s="2" customFormat="1" ht="31.92453" customHeight="1">
      <c r="A134" s="35"/>
      <c r="B134" s="36"/>
      <c r="C134" s="235" t="s">
        <v>439</v>
      </c>
      <c r="D134" s="235" t="s">
        <v>382</v>
      </c>
      <c r="E134" s="236" t="s">
        <v>1244</v>
      </c>
      <c r="F134" s="237" t="s">
        <v>1245</v>
      </c>
      <c r="G134" s="238" t="s">
        <v>419</v>
      </c>
      <c r="H134" s="239">
        <v>235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0.22500000000000001</v>
      </c>
      <c r="T134" s="246">
        <f>S134*H134</f>
        <v>52.875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2083</v>
      </c>
    </row>
    <row r="135" s="2" customFormat="1" ht="23.4566" customHeight="1">
      <c r="A135" s="35"/>
      <c r="B135" s="36"/>
      <c r="C135" s="235" t="s">
        <v>443</v>
      </c>
      <c r="D135" s="235" t="s">
        <v>382</v>
      </c>
      <c r="E135" s="236" t="s">
        <v>735</v>
      </c>
      <c r="F135" s="237" t="s">
        <v>736</v>
      </c>
      <c r="G135" s="238" t="s">
        <v>430</v>
      </c>
      <c r="H135" s="239">
        <v>24.899999999999999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2084</v>
      </c>
    </row>
    <row r="136" s="2" customFormat="1" ht="23.4566" customHeight="1">
      <c r="A136" s="35"/>
      <c r="B136" s="36"/>
      <c r="C136" s="235" t="s">
        <v>447</v>
      </c>
      <c r="D136" s="235" t="s">
        <v>382</v>
      </c>
      <c r="E136" s="236" t="s">
        <v>2085</v>
      </c>
      <c r="F136" s="237" t="s">
        <v>2086</v>
      </c>
      <c r="G136" s="238" t="s">
        <v>430</v>
      </c>
      <c r="H136" s="239">
        <v>9.2400000000000002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2087</v>
      </c>
    </row>
    <row r="137" s="2" customFormat="1" ht="31.92453" customHeight="1">
      <c r="A137" s="35"/>
      <c r="B137" s="36"/>
      <c r="C137" s="235" t="s">
        <v>452</v>
      </c>
      <c r="D137" s="235" t="s">
        <v>382</v>
      </c>
      <c r="E137" s="236" t="s">
        <v>1247</v>
      </c>
      <c r="F137" s="237" t="s">
        <v>1248</v>
      </c>
      <c r="G137" s="238" t="s">
        <v>430</v>
      </c>
      <c r="H137" s="239">
        <v>10.199999999999999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2088</v>
      </c>
    </row>
    <row r="138" s="2" customFormat="1" ht="23.4566" customHeight="1">
      <c r="A138" s="35"/>
      <c r="B138" s="36"/>
      <c r="C138" s="235" t="s">
        <v>456</v>
      </c>
      <c r="D138" s="235" t="s">
        <v>382</v>
      </c>
      <c r="E138" s="236" t="s">
        <v>1250</v>
      </c>
      <c r="F138" s="237" t="s">
        <v>1251</v>
      </c>
      <c r="G138" s="238" t="s">
        <v>430</v>
      </c>
      <c r="H138" s="239">
        <v>77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2089</v>
      </c>
    </row>
    <row r="139" s="2" customFormat="1" ht="23.4566" customHeight="1">
      <c r="A139" s="35"/>
      <c r="B139" s="36"/>
      <c r="C139" s="235" t="s">
        <v>461</v>
      </c>
      <c r="D139" s="235" t="s">
        <v>382</v>
      </c>
      <c r="E139" s="236" t="s">
        <v>1253</v>
      </c>
      <c r="F139" s="237" t="s">
        <v>1254</v>
      </c>
      <c r="G139" s="238" t="s">
        <v>430</v>
      </c>
      <c r="H139" s="239">
        <v>23.100000000000001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2090</v>
      </c>
    </row>
    <row r="140" s="2" customFormat="1" ht="21.0566" customHeight="1">
      <c r="A140" s="35"/>
      <c r="B140" s="36"/>
      <c r="C140" s="235" t="s">
        <v>466</v>
      </c>
      <c r="D140" s="235" t="s">
        <v>382</v>
      </c>
      <c r="E140" s="236" t="s">
        <v>1068</v>
      </c>
      <c r="F140" s="237" t="s">
        <v>1069</v>
      </c>
      <c r="G140" s="238" t="s">
        <v>430</v>
      </c>
      <c r="H140" s="239">
        <v>13.888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2091</v>
      </c>
    </row>
    <row r="141" s="2" customFormat="1" ht="36.72453" customHeight="1">
      <c r="A141" s="35"/>
      <c r="B141" s="36"/>
      <c r="C141" s="235" t="s">
        <v>470</v>
      </c>
      <c r="D141" s="235" t="s">
        <v>382</v>
      </c>
      <c r="E141" s="236" t="s">
        <v>741</v>
      </c>
      <c r="F141" s="237" t="s">
        <v>742</v>
      </c>
      <c r="G141" s="238" t="s">
        <v>430</v>
      </c>
      <c r="H141" s="239">
        <v>4.1660000000000004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2092</v>
      </c>
    </row>
    <row r="142" s="2" customFormat="1" ht="16.30189" customHeight="1">
      <c r="A142" s="35"/>
      <c r="B142" s="36"/>
      <c r="C142" s="235" t="s">
        <v>475</v>
      </c>
      <c r="D142" s="235" t="s">
        <v>382</v>
      </c>
      <c r="E142" s="236" t="s">
        <v>428</v>
      </c>
      <c r="F142" s="237" t="s">
        <v>429</v>
      </c>
      <c r="G142" s="238" t="s">
        <v>430</v>
      </c>
      <c r="H142" s="239">
        <v>3.3319999999999999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2093</v>
      </c>
    </row>
    <row r="143" s="2" customFormat="1" ht="36.72453" customHeight="1">
      <c r="A143" s="35"/>
      <c r="B143" s="36"/>
      <c r="C143" s="235" t="s">
        <v>479</v>
      </c>
      <c r="D143" s="235" t="s">
        <v>382</v>
      </c>
      <c r="E143" s="236" t="s">
        <v>432</v>
      </c>
      <c r="F143" s="237" t="s">
        <v>433</v>
      </c>
      <c r="G143" s="238" t="s">
        <v>430</v>
      </c>
      <c r="H143" s="239">
        <v>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2094</v>
      </c>
    </row>
    <row r="144" s="2" customFormat="1" ht="31.92453" customHeight="1">
      <c r="A144" s="35"/>
      <c r="B144" s="36"/>
      <c r="C144" s="235" t="s">
        <v>483</v>
      </c>
      <c r="D144" s="235" t="s">
        <v>382</v>
      </c>
      <c r="E144" s="236" t="s">
        <v>2095</v>
      </c>
      <c r="F144" s="237" t="s">
        <v>2096</v>
      </c>
      <c r="G144" s="238" t="s">
        <v>426</v>
      </c>
      <c r="H144" s="239">
        <v>21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0.01474</v>
      </c>
      <c r="R144" s="245">
        <f>Q144*H144</f>
        <v>0.30953999999999998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2097</v>
      </c>
    </row>
    <row r="145" s="2" customFormat="1" ht="31.92453" customHeight="1">
      <c r="A145" s="35"/>
      <c r="B145" s="36"/>
      <c r="C145" s="235" t="s">
        <v>491</v>
      </c>
      <c r="D145" s="235" t="s">
        <v>382</v>
      </c>
      <c r="E145" s="236" t="s">
        <v>1074</v>
      </c>
      <c r="F145" s="237" t="s">
        <v>1075</v>
      </c>
      <c r="G145" s="238" t="s">
        <v>430</v>
      </c>
      <c r="H145" s="239">
        <v>82.988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2098</v>
      </c>
    </row>
    <row r="146" s="2" customFormat="1" ht="36.72453" customHeight="1">
      <c r="A146" s="35"/>
      <c r="B146" s="36"/>
      <c r="C146" s="235" t="s">
        <v>7</v>
      </c>
      <c r="D146" s="235" t="s">
        <v>382</v>
      </c>
      <c r="E146" s="236" t="s">
        <v>1077</v>
      </c>
      <c r="F146" s="237" t="s">
        <v>1078</v>
      </c>
      <c r="G146" s="238" t="s">
        <v>430</v>
      </c>
      <c r="H146" s="239">
        <v>580.91600000000005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2099</v>
      </c>
    </row>
    <row r="147" s="2" customFormat="1" ht="23.4566" customHeight="1">
      <c r="A147" s="35"/>
      <c r="B147" s="36"/>
      <c r="C147" s="235" t="s">
        <v>499</v>
      </c>
      <c r="D147" s="235" t="s">
        <v>382</v>
      </c>
      <c r="E147" s="236" t="s">
        <v>1258</v>
      </c>
      <c r="F147" s="237" t="s">
        <v>1259</v>
      </c>
      <c r="G147" s="238" t="s">
        <v>430</v>
      </c>
      <c r="H147" s="239">
        <v>2.7999999999999998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2100</v>
      </c>
    </row>
    <row r="148" s="2" customFormat="1" ht="16.30189" customHeight="1">
      <c r="A148" s="35"/>
      <c r="B148" s="36"/>
      <c r="C148" s="254" t="s">
        <v>504</v>
      </c>
      <c r="D148" s="254" t="s">
        <v>457</v>
      </c>
      <c r="E148" s="255" t="s">
        <v>2101</v>
      </c>
      <c r="F148" s="256" t="s">
        <v>2102</v>
      </c>
      <c r="G148" s="257" t="s">
        <v>450</v>
      </c>
      <c r="H148" s="258">
        <v>4.7599999999999998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1</v>
      </c>
      <c r="R148" s="245">
        <f>Q148*H148</f>
        <v>4.7599999999999998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2103</v>
      </c>
    </row>
    <row r="149" s="2" customFormat="1" ht="16.30189" customHeight="1">
      <c r="A149" s="35"/>
      <c r="B149" s="36"/>
      <c r="C149" s="235" t="s">
        <v>508</v>
      </c>
      <c r="D149" s="235" t="s">
        <v>382</v>
      </c>
      <c r="E149" s="236" t="s">
        <v>1080</v>
      </c>
      <c r="F149" s="237" t="s">
        <v>1081</v>
      </c>
      <c r="G149" s="238" t="s">
        <v>430</v>
      </c>
      <c r="H149" s="239">
        <v>82.988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2104</v>
      </c>
    </row>
    <row r="150" s="2" customFormat="1" ht="23.4566" customHeight="1">
      <c r="A150" s="35"/>
      <c r="B150" s="36"/>
      <c r="C150" s="235" t="s">
        <v>512</v>
      </c>
      <c r="D150" s="235" t="s">
        <v>382</v>
      </c>
      <c r="E150" s="236" t="s">
        <v>448</v>
      </c>
      <c r="F150" s="237" t="s">
        <v>449</v>
      </c>
      <c r="G150" s="238" t="s">
        <v>450</v>
      </c>
      <c r="H150" s="239">
        <v>179.70699999999999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2105</v>
      </c>
    </row>
    <row r="151" s="2" customFormat="1" ht="23.4566" customHeight="1">
      <c r="A151" s="35"/>
      <c r="B151" s="36"/>
      <c r="C151" s="235" t="s">
        <v>516</v>
      </c>
      <c r="D151" s="235" t="s">
        <v>382</v>
      </c>
      <c r="E151" s="236" t="s">
        <v>453</v>
      </c>
      <c r="F151" s="237" t="s">
        <v>454</v>
      </c>
      <c r="G151" s="238" t="s">
        <v>430</v>
      </c>
      <c r="H151" s="239">
        <v>35.851999999999997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2106</v>
      </c>
    </row>
    <row r="152" s="2" customFormat="1" ht="23.4566" customHeight="1">
      <c r="A152" s="35"/>
      <c r="B152" s="36"/>
      <c r="C152" s="235" t="s">
        <v>520</v>
      </c>
      <c r="D152" s="235" t="s">
        <v>382</v>
      </c>
      <c r="E152" s="236" t="s">
        <v>1267</v>
      </c>
      <c r="F152" s="237" t="s">
        <v>1268</v>
      </c>
      <c r="G152" s="238" t="s">
        <v>419</v>
      </c>
      <c r="H152" s="239">
        <v>16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2107</v>
      </c>
    </row>
    <row r="153" s="2" customFormat="1" ht="16.30189" customHeight="1">
      <c r="A153" s="35"/>
      <c r="B153" s="36"/>
      <c r="C153" s="254" t="s">
        <v>524</v>
      </c>
      <c r="D153" s="254" t="s">
        <v>457</v>
      </c>
      <c r="E153" s="255" t="s">
        <v>1270</v>
      </c>
      <c r="F153" s="256" t="s">
        <v>1271</v>
      </c>
      <c r="G153" s="257" t="s">
        <v>1102</v>
      </c>
      <c r="H153" s="258">
        <v>0.49399999999999999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0.001</v>
      </c>
      <c r="R153" s="245">
        <f>Q153*H153</f>
        <v>0.00049399999999999997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2108</v>
      </c>
    </row>
    <row r="154" s="2" customFormat="1" ht="21.0566" customHeight="1">
      <c r="A154" s="35"/>
      <c r="B154" s="36"/>
      <c r="C154" s="235" t="s">
        <v>528</v>
      </c>
      <c r="D154" s="235" t="s">
        <v>382</v>
      </c>
      <c r="E154" s="236" t="s">
        <v>756</v>
      </c>
      <c r="F154" s="237" t="s">
        <v>757</v>
      </c>
      <c r="G154" s="238" t="s">
        <v>419</v>
      </c>
      <c r="H154" s="239">
        <v>534.04999999999995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2109</v>
      </c>
    </row>
    <row r="155" s="2" customFormat="1" ht="23.4566" customHeight="1">
      <c r="A155" s="35"/>
      <c r="B155" s="36"/>
      <c r="C155" s="235" t="s">
        <v>532</v>
      </c>
      <c r="D155" s="235" t="s">
        <v>382</v>
      </c>
      <c r="E155" s="236" t="s">
        <v>1274</v>
      </c>
      <c r="F155" s="237" t="s">
        <v>1275</v>
      </c>
      <c r="G155" s="238" t="s">
        <v>419</v>
      </c>
      <c r="H155" s="239">
        <v>16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2110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92</v>
      </c>
      <c r="F156" s="233" t="s">
        <v>759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SUM(P157:P168)</f>
        <v>0</v>
      </c>
      <c r="Q156" s="227"/>
      <c r="R156" s="228">
        <f>SUM(R157:R168)</f>
        <v>80.289630800000012</v>
      </c>
      <c r="S156" s="227"/>
      <c r="T156" s="229">
        <f>SUM(T157:T168)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SUM(BK157:BK168)</f>
        <v>0</v>
      </c>
    </row>
    <row r="157" s="2" customFormat="1" ht="16.30189" customHeight="1">
      <c r="A157" s="35"/>
      <c r="B157" s="36"/>
      <c r="C157" s="235" t="s">
        <v>536</v>
      </c>
      <c r="D157" s="235" t="s">
        <v>382</v>
      </c>
      <c r="E157" s="236" t="s">
        <v>769</v>
      </c>
      <c r="F157" s="237" t="s">
        <v>770</v>
      </c>
      <c r="G157" s="238" t="s">
        <v>430</v>
      </c>
      <c r="H157" s="239">
        <v>0.84999999999999998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1.9205000000000001</v>
      </c>
      <c r="R157" s="245">
        <f>Q157*H157</f>
        <v>1.632425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2111</v>
      </c>
    </row>
    <row r="158" s="2" customFormat="1" ht="16.30189" customHeight="1">
      <c r="A158" s="35"/>
      <c r="B158" s="36"/>
      <c r="C158" s="235" t="s">
        <v>540</v>
      </c>
      <c r="D158" s="235" t="s">
        <v>382</v>
      </c>
      <c r="E158" s="236" t="s">
        <v>2112</v>
      </c>
      <c r="F158" s="237" t="s">
        <v>2113</v>
      </c>
      <c r="G158" s="238" t="s">
        <v>426</v>
      </c>
      <c r="H158" s="239">
        <v>17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0.24682999999999999</v>
      </c>
      <c r="R158" s="245">
        <f>Q158*H158</f>
        <v>4.19611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2114</v>
      </c>
    </row>
    <row r="159" s="2" customFormat="1" ht="31.92453" customHeight="1">
      <c r="A159" s="35"/>
      <c r="B159" s="36"/>
      <c r="C159" s="235" t="s">
        <v>544</v>
      </c>
      <c r="D159" s="235" t="s">
        <v>382</v>
      </c>
      <c r="E159" s="236" t="s">
        <v>2115</v>
      </c>
      <c r="F159" s="237" t="s">
        <v>2116</v>
      </c>
      <c r="G159" s="238" t="s">
        <v>426</v>
      </c>
      <c r="H159" s="239">
        <v>132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0.080180000000000001</v>
      </c>
      <c r="R159" s="245">
        <f>Q159*H159</f>
        <v>10.58376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2117</v>
      </c>
    </row>
    <row r="160" s="2" customFormat="1" ht="23.4566" customHeight="1">
      <c r="A160" s="35"/>
      <c r="B160" s="36"/>
      <c r="C160" s="235" t="s">
        <v>548</v>
      </c>
      <c r="D160" s="235" t="s">
        <v>382</v>
      </c>
      <c r="E160" s="236" t="s">
        <v>2118</v>
      </c>
      <c r="F160" s="237" t="s">
        <v>2119</v>
      </c>
      <c r="G160" s="238" t="s">
        <v>502</v>
      </c>
      <c r="H160" s="239">
        <v>22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0.02103</v>
      </c>
      <c r="R160" s="245">
        <f>Q160*H160</f>
        <v>0.46266000000000002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2120</v>
      </c>
    </row>
    <row r="161" s="2" customFormat="1" ht="23.4566" customHeight="1">
      <c r="A161" s="35"/>
      <c r="B161" s="36"/>
      <c r="C161" s="235" t="s">
        <v>552</v>
      </c>
      <c r="D161" s="235" t="s">
        <v>382</v>
      </c>
      <c r="E161" s="236" t="s">
        <v>2121</v>
      </c>
      <c r="F161" s="237" t="s">
        <v>2122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0.0015200000000000001</v>
      </c>
      <c r="R161" s="245">
        <f>Q161*H161</f>
        <v>0.0015200000000000001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2123</v>
      </c>
    </row>
    <row r="162" s="2" customFormat="1" ht="23.4566" customHeight="1">
      <c r="A162" s="35"/>
      <c r="B162" s="36"/>
      <c r="C162" s="235" t="s">
        <v>556</v>
      </c>
      <c r="D162" s="235" t="s">
        <v>382</v>
      </c>
      <c r="E162" s="236" t="s">
        <v>2124</v>
      </c>
      <c r="F162" s="237" t="s">
        <v>2125</v>
      </c>
      <c r="G162" s="238" t="s">
        <v>426</v>
      </c>
      <c r="H162" s="239">
        <v>132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0.0012600000000000001</v>
      </c>
      <c r="R162" s="245">
        <f>Q162*H162</f>
        <v>0.16632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2126</v>
      </c>
    </row>
    <row r="163" s="2" customFormat="1" ht="23.4566" customHeight="1">
      <c r="A163" s="35"/>
      <c r="B163" s="36"/>
      <c r="C163" s="235" t="s">
        <v>561</v>
      </c>
      <c r="D163" s="235" t="s">
        <v>382</v>
      </c>
      <c r="E163" s="236" t="s">
        <v>775</v>
      </c>
      <c r="F163" s="237" t="s">
        <v>776</v>
      </c>
      <c r="G163" s="238" t="s">
        <v>430</v>
      </c>
      <c r="H163" s="239">
        <v>1.8600000000000001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2.0699999999999998</v>
      </c>
      <c r="R163" s="245">
        <f>Q163*H163</f>
        <v>3.8502000000000001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2127</v>
      </c>
    </row>
    <row r="164" s="2" customFormat="1" ht="16.30189" customHeight="1">
      <c r="A164" s="35"/>
      <c r="B164" s="36"/>
      <c r="C164" s="235" t="s">
        <v>565</v>
      </c>
      <c r="D164" s="235" t="s">
        <v>382</v>
      </c>
      <c r="E164" s="236" t="s">
        <v>2128</v>
      </c>
      <c r="F164" s="237" t="s">
        <v>2129</v>
      </c>
      <c r="G164" s="238" t="s">
        <v>430</v>
      </c>
      <c r="H164" s="239">
        <v>7.4400000000000004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2.4157199999999999</v>
      </c>
      <c r="R164" s="245">
        <f>Q164*H164</f>
        <v>17.972956799999999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2130</v>
      </c>
    </row>
    <row r="165" s="2" customFormat="1" ht="31.92453" customHeight="1">
      <c r="A165" s="35"/>
      <c r="B165" s="36"/>
      <c r="C165" s="235" t="s">
        <v>569</v>
      </c>
      <c r="D165" s="235" t="s">
        <v>382</v>
      </c>
      <c r="E165" s="236" t="s">
        <v>2131</v>
      </c>
      <c r="F165" s="237" t="s">
        <v>2132</v>
      </c>
      <c r="G165" s="238" t="s">
        <v>426</v>
      </c>
      <c r="H165" s="239">
        <v>132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6.0000000000000002E-05</v>
      </c>
      <c r="R165" s="245">
        <f>Q165*H165</f>
        <v>0.00792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2133</v>
      </c>
    </row>
    <row r="166" s="2" customFormat="1" ht="23.4566" customHeight="1">
      <c r="A166" s="35"/>
      <c r="B166" s="36"/>
      <c r="C166" s="254" t="s">
        <v>573</v>
      </c>
      <c r="D166" s="254" t="s">
        <v>457</v>
      </c>
      <c r="E166" s="255" t="s">
        <v>2134</v>
      </c>
      <c r="F166" s="256" t="s">
        <v>2135</v>
      </c>
      <c r="G166" s="257" t="s">
        <v>430</v>
      </c>
      <c r="H166" s="258">
        <v>27.719999999999999</v>
      </c>
      <c r="I166" s="259"/>
      <c r="J166" s="260">
        <f>ROUND(I166*H166,2)</f>
        <v>0</v>
      </c>
      <c r="K166" s="261"/>
      <c r="L166" s="262"/>
      <c r="M166" s="263" t="s">
        <v>1</v>
      </c>
      <c r="N166" s="264" t="s">
        <v>42</v>
      </c>
      <c r="O166" s="94"/>
      <c r="P166" s="245">
        <f>O166*H166</f>
        <v>0</v>
      </c>
      <c r="Q166" s="245">
        <v>1.4930000000000001</v>
      </c>
      <c r="R166" s="245">
        <f>Q166*H166</f>
        <v>41.385960000000004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443</v>
      </c>
      <c r="AT166" s="247" t="s">
        <v>457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2136</v>
      </c>
    </row>
    <row r="167" s="2" customFormat="1" ht="31.92453" customHeight="1">
      <c r="A167" s="35"/>
      <c r="B167" s="36"/>
      <c r="C167" s="235" t="s">
        <v>577</v>
      </c>
      <c r="D167" s="235" t="s">
        <v>382</v>
      </c>
      <c r="E167" s="236" t="s">
        <v>2137</v>
      </c>
      <c r="F167" s="237" t="s">
        <v>2138</v>
      </c>
      <c r="G167" s="238" t="s">
        <v>419</v>
      </c>
      <c r="H167" s="239">
        <v>77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3.0000000000000001E-05</v>
      </c>
      <c r="R167" s="245">
        <f>Q167*H167</f>
        <v>0.00231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2139</v>
      </c>
    </row>
    <row r="168" s="2" customFormat="1" ht="23.4566" customHeight="1">
      <c r="A168" s="35"/>
      <c r="B168" s="36"/>
      <c r="C168" s="254" t="s">
        <v>581</v>
      </c>
      <c r="D168" s="254" t="s">
        <v>457</v>
      </c>
      <c r="E168" s="255" t="s">
        <v>2140</v>
      </c>
      <c r="F168" s="256" t="s">
        <v>2141</v>
      </c>
      <c r="G168" s="257" t="s">
        <v>419</v>
      </c>
      <c r="H168" s="258">
        <v>78.540000000000006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0.00035</v>
      </c>
      <c r="R168" s="245">
        <f>Q168*H168</f>
        <v>0.027489000000000003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443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2142</v>
      </c>
    </row>
    <row r="169" s="12" customFormat="1" ht="22.8" customHeight="1">
      <c r="A169" s="12"/>
      <c r="B169" s="219"/>
      <c r="C169" s="220"/>
      <c r="D169" s="221" t="s">
        <v>75</v>
      </c>
      <c r="E169" s="233" t="s">
        <v>102</v>
      </c>
      <c r="F169" s="233" t="s">
        <v>781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SUM(P170:P179)</f>
        <v>0</v>
      </c>
      <c r="Q169" s="227"/>
      <c r="R169" s="228">
        <f>SUM(R170:R179)</f>
        <v>47.961534120000003</v>
      </c>
      <c r="S169" s="227"/>
      <c r="T169" s="229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84</v>
      </c>
      <c r="AT169" s="231" t="s">
        <v>75</v>
      </c>
      <c r="AU169" s="231" t="s">
        <v>84</v>
      </c>
      <c r="AY169" s="230" t="s">
        <v>379</v>
      </c>
      <c r="BK169" s="232">
        <f>SUM(BK170:BK179)</f>
        <v>0</v>
      </c>
    </row>
    <row r="170" s="2" customFormat="1" ht="16.30189" customHeight="1">
      <c r="A170" s="35"/>
      <c r="B170" s="36"/>
      <c r="C170" s="235" t="s">
        <v>585</v>
      </c>
      <c r="D170" s="235" t="s">
        <v>382</v>
      </c>
      <c r="E170" s="236" t="s">
        <v>2143</v>
      </c>
      <c r="F170" s="237" t="s">
        <v>2144</v>
      </c>
      <c r="G170" s="238" t="s">
        <v>430</v>
      </c>
      <c r="H170" s="239">
        <v>4.6500000000000004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2.3223400000000001</v>
      </c>
      <c r="R170" s="245">
        <f>Q170*H170</f>
        <v>10.798881000000002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2145</v>
      </c>
    </row>
    <row r="171" s="2" customFormat="1" ht="23.4566" customHeight="1">
      <c r="A171" s="35"/>
      <c r="B171" s="36"/>
      <c r="C171" s="235" t="s">
        <v>589</v>
      </c>
      <c r="D171" s="235" t="s">
        <v>382</v>
      </c>
      <c r="E171" s="236" t="s">
        <v>788</v>
      </c>
      <c r="F171" s="237" t="s">
        <v>789</v>
      </c>
      <c r="G171" s="238" t="s">
        <v>419</v>
      </c>
      <c r="H171" s="239">
        <v>31.600000000000001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0.0030999999999999999</v>
      </c>
      <c r="R171" s="245">
        <f>Q171*H171</f>
        <v>0.097960000000000005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2146</v>
      </c>
    </row>
    <row r="172" s="2" customFormat="1" ht="23.4566" customHeight="1">
      <c r="A172" s="35"/>
      <c r="B172" s="36"/>
      <c r="C172" s="235" t="s">
        <v>593</v>
      </c>
      <c r="D172" s="235" t="s">
        <v>382</v>
      </c>
      <c r="E172" s="236" t="s">
        <v>791</v>
      </c>
      <c r="F172" s="237" t="s">
        <v>792</v>
      </c>
      <c r="G172" s="238" t="s">
        <v>419</v>
      </c>
      <c r="H172" s="239">
        <v>31.600000000000001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2147</v>
      </c>
    </row>
    <row r="173" s="2" customFormat="1" ht="23.4566" customHeight="1">
      <c r="A173" s="35"/>
      <c r="B173" s="36"/>
      <c r="C173" s="235" t="s">
        <v>597</v>
      </c>
      <c r="D173" s="235" t="s">
        <v>382</v>
      </c>
      <c r="E173" s="236" t="s">
        <v>794</v>
      </c>
      <c r="F173" s="237" t="s">
        <v>795</v>
      </c>
      <c r="G173" s="238" t="s">
        <v>450</v>
      </c>
      <c r="H173" s="239">
        <v>0.41899999999999998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1.0125999999999999</v>
      </c>
      <c r="R173" s="245">
        <f>Q173*H173</f>
        <v>0.42427939999999997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2148</v>
      </c>
    </row>
    <row r="174" s="2" customFormat="1" ht="23.4566" customHeight="1">
      <c r="A174" s="35"/>
      <c r="B174" s="36"/>
      <c r="C174" s="235" t="s">
        <v>601</v>
      </c>
      <c r="D174" s="235" t="s">
        <v>382</v>
      </c>
      <c r="E174" s="236" t="s">
        <v>1964</v>
      </c>
      <c r="F174" s="237" t="s">
        <v>1965</v>
      </c>
      <c r="G174" s="238" t="s">
        <v>430</v>
      </c>
      <c r="H174" s="239">
        <v>14.960000000000001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2.3225600000000002</v>
      </c>
      <c r="R174" s="245">
        <f>Q174*H174</f>
        <v>34.745497600000007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2149</v>
      </c>
    </row>
    <row r="175" s="2" customFormat="1" ht="23.4566" customHeight="1">
      <c r="A175" s="35"/>
      <c r="B175" s="36"/>
      <c r="C175" s="235" t="s">
        <v>605</v>
      </c>
      <c r="D175" s="235" t="s">
        <v>382</v>
      </c>
      <c r="E175" s="236" t="s">
        <v>1107</v>
      </c>
      <c r="F175" s="237" t="s">
        <v>1108</v>
      </c>
      <c r="G175" s="238" t="s">
        <v>419</v>
      </c>
      <c r="H175" s="239">
        <v>76.159999999999997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0.00346</v>
      </c>
      <c r="R175" s="245">
        <f>Q175*H175</f>
        <v>0.26351359999999996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2150</v>
      </c>
    </row>
    <row r="176" s="2" customFormat="1" ht="23.4566" customHeight="1">
      <c r="A176" s="35"/>
      <c r="B176" s="36"/>
      <c r="C176" s="235" t="s">
        <v>609</v>
      </c>
      <c r="D176" s="235" t="s">
        <v>382</v>
      </c>
      <c r="E176" s="236" t="s">
        <v>1110</v>
      </c>
      <c r="F176" s="237" t="s">
        <v>1111</v>
      </c>
      <c r="G176" s="238" t="s">
        <v>419</v>
      </c>
      <c r="H176" s="239">
        <v>76.159999999999997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5.0000000000000002E-05</v>
      </c>
      <c r="R176" s="245">
        <f>Q176*H176</f>
        <v>0.0038080000000000002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2151</v>
      </c>
    </row>
    <row r="177" s="2" customFormat="1" ht="23.4566" customHeight="1">
      <c r="A177" s="35"/>
      <c r="B177" s="36"/>
      <c r="C177" s="235" t="s">
        <v>613</v>
      </c>
      <c r="D177" s="235" t="s">
        <v>382</v>
      </c>
      <c r="E177" s="236" t="s">
        <v>2152</v>
      </c>
      <c r="F177" s="237" t="s">
        <v>2153</v>
      </c>
      <c r="G177" s="238" t="s">
        <v>450</v>
      </c>
      <c r="H177" s="239">
        <v>1.272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1.03816</v>
      </c>
      <c r="R177" s="245">
        <f>Q177*H177</f>
        <v>1.3205395200000001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2154</v>
      </c>
    </row>
    <row r="178" s="2" customFormat="1" ht="36.72453" customHeight="1">
      <c r="A178" s="35"/>
      <c r="B178" s="36"/>
      <c r="C178" s="235" t="s">
        <v>617</v>
      </c>
      <c r="D178" s="235" t="s">
        <v>382</v>
      </c>
      <c r="E178" s="236" t="s">
        <v>1700</v>
      </c>
      <c r="F178" s="237" t="s">
        <v>2155</v>
      </c>
      <c r="G178" s="238" t="s">
        <v>426</v>
      </c>
      <c r="H178" s="239">
        <v>15.5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0.00281</v>
      </c>
      <c r="R178" s="245">
        <f>Q178*H178</f>
        <v>0.043554999999999996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2156</v>
      </c>
    </row>
    <row r="179" s="2" customFormat="1" ht="16.30189" customHeight="1">
      <c r="A179" s="35"/>
      <c r="B179" s="36"/>
      <c r="C179" s="254" t="s">
        <v>621</v>
      </c>
      <c r="D179" s="254" t="s">
        <v>457</v>
      </c>
      <c r="E179" s="255" t="s">
        <v>2157</v>
      </c>
      <c r="F179" s="256" t="s">
        <v>2158</v>
      </c>
      <c r="G179" s="257" t="s">
        <v>426</v>
      </c>
      <c r="H179" s="258">
        <v>15.5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0.017000000000000001</v>
      </c>
      <c r="R179" s="245">
        <f>Q179*H179</f>
        <v>0.26350000000000001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2159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396</v>
      </c>
      <c r="F180" s="233" t="s">
        <v>465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SUM(P181:P186)</f>
        <v>0</v>
      </c>
      <c r="Q180" s="227"/>
      <c r="R180" s="228">
        <f>SUM(R181:R186)</f>
        <v>27.934892520000002</v>
      </c>
      <c r="S180" s="227"/>
      <c r="T180" s="229">
        <f>SUM(T181:T186)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84</v>
      </c>
      <c r="AT180" s="231" t="s">
        <v>75</v>
      </c>
      <c r="AU180" s="231" t="s">
        <v>84</v>
      </c>
      <c r="AY180" s="230" t="s">
        <v>379</v>
      </c>
      <c r="BK180" s="232">
        <f>SUM(BK181:BK186)</f>
        <v>0</v>
      </c>
    </row>
    <row r="181" s="2" customFormat="1" ht="31.92453" customHeight="1">
      <c r="A181" s="35"/>
      <c r="B181" s="36"/>
      <c r="C181" s="235" t="s">
        <v>625</v>
      </c>
      <c r="D181" s="235" t="s">
        <v>382</v>
      </c>
      <c r="E181" s="236" t="s">
        <v>1113</v>
      </c>
      <c r="F181" s="237" t="s">
        <v>1114</v>
      </c>
      <c r="G181" s="238" t="s">
        <v>419</v>
      </c>
      <c r="H181" s="239">
        <v>27.600000000000001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0.23366999999999999</v>
      </c>
      <c r="R181" s="245">
        <f>Q181*H181</f>
        <v>6.4492919999999998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2160</v>
      </c>
    </row>
    <row r="182" s="2" customFormat="1" ht="23.4566" customHeight="1">
      <c r="A182" s="35"/>
      <c r="B182" s="36"/>
      <c r="C182" s="235" t="s">
        <v>629</v>
      </c>
      <c r="D182" s="235" t="s">
        <v>382</v>
      </c>
      <c r="E182" s="236" t="s">
        <v>1116</v>
      </c>
      <c r="F182" s="237" t="s">
        <v>1117</v>
      </c>
      <c r="G182" s="238" t="s">
        <v>430</v>
      </c>
      <c r="H182" s="239">
        <v>0.068000000000000005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1.7034</v>
      </c>
      <c r="R182" s="245">
        <f>Q182*H182</f>
        <v>0.11583120000000001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2161</v>
      </c>
    </row>
    <row r="183" s="2" customFormat="1" ht="23.4566" customHeight="1">
      <c r="A183" s="35"/>
      <c r="B183" s="36"/>
      <c r="C183" s="235" t="s">
        <v>633</v>
      </c>
      <c r="D183" s="235" t="s">
        <v>382</v>
      </c>
      <c r="E183" s="236" t="s">
        <v>471</v>
      </c>
      <c r="F183" s="237" t="s">
        <v>472</v>
      </c>
      <c r="G183" s="238" t="s">
        <v>430</v>
      </c>
      <c r="H183" s="239">
        <v>0.035999999999999997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2.2164700000000002</v>
      </c>
      <c r="R183" s="245">
        <f>Q183*H183</f>
        <v>0.079792920000000003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2162</v>
      </c>
    </row>
    <row r="184" s="2" customFormat="1" ht="31.92453" customHeight="1">
      <c r="A184" s="35"/>
      <c r="B184" s="36"/>
      <c r="C184" s="235" t="s">
        <v>637</v>
      </c>
      <c r="D184" s="235" t="s">
        <v>382</v>
      </c>
      <c r="E184" s="236" t="s">
        <v>1123</v>
      </c>
      <c r="F184" s="237" t="s">
        <v>1124</v>
      </c>
      <c r="G184" s="238" t="s">
        <v>430</v>
      </c>
      <c r="H184" s="239">
        <v>0.27000000000000002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2.2632400000000001</v>
      </c>
      <c r="R184" s="245">
        <f>Q184*H184</f>
        <v>0.61107480000000003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2163</v>
      </c>
    </row>
    <row r="185" s="2" customFormat="1" ht="23.4566" customHeight="1">
      <c r="A185" s="35"/>
      <c r="B185" s="36"/>
      <c r="C185" s="235" t="s">
        <v>641</v>
      </c>
      <c r="D185" s="235" t="s">
        <v>382</v>
      </c>
      <c r="E185" s="236" t="s">
        <v>1126</v>
      </c>
      <c r="F185" s="237" t="s">
        <v>1127</v>
      </c>
      <c r="G185" s="238" t="s">
        <v>419</v>
      </c>
      <c r="H185" s="239">
        <v>0.35999999999999999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0.02266</v>
      </c>
      <c r="R185" s="245">
        <f>Q185*H185</f>
        <v>0.0081575999999999992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2164</v>
      </c>
    </row>
    <row r="186" s="2" customFormat="1" ht="31.92453" customHeight="1">
      <c r="A186" s="35"/>
      <c r="B186" s="36"/>
      <c r="C186" s="235" t="s">
        <v>645</v>
      </c>
      <c r="D186" s="235" t="s">
        <v>382</v>
      </c>
      <c r="E186" s="236" t="s">
        <v>1129</v>
      </c>
      <c r="F186" s="237" t="s">
        <v>1130</v>
      </c>
      <c r="G186" s="238" t="s">
        <v>419</v>
      </c>
      <c r="H186" s="239">
        <v>27.600000000000001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0.74894000000000005</v>
      </c>
      <c r="R186" s="245">
        <f>Q186*H186</f>
        <v>20.670744000000003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2165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378</v>
      </c>
      <c r="F187" s="233" t="s">
        <v>474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SUM(P188:P202)</f>
        <v>0</v>
      </c>
      <c r="Q187" s="227"/>
      <c r="R187" s="228">
        <f>SUM(R188:R202)</f>
        <v>411.26272799999998</v>
      </c>
      <c r="S187" s="227"/>
      <c r="T187" s="229">
        <f>SUM(T188:T202)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84</v>
      </c>
      <c r="AT187" s="231" t="s">
        <v>75</v>
      </c>
      <c r="AU187" s="231" t="s">
        <v>84</v>
      </c>
      <c r="AY187" s="230" t="s">
        <v>379</v>
      </c>
      <c r="BK187" s="232">
        <f>SUM(BK188:BK202)</f>
        <v>0</v>
      </c>
    </row>
    <row r="188" s="2" customFormat="1" ht="23.4566" customHeight="1">
      <c r="A188" s="35"/>
      <c r="B188" s="36"/>
      <c r="C188" s="235" t="s">
        <v>649</v>
      </c>
      <c r="D188" s="235" t="s">
        <v>382</v>
      </c>
      <c r="E188" s="236" t="s">
        <v>1277</v>
      </c>
      <c r="F188" s="237" t="s">
        <v>1278</v>
      </c>
      <c r="G188" s="238" t="s">
        <v>419</v>
      </c>
      <c r="H188" s="239">
        <v>538.5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0.27994000000000002</v>
      </c>
      <c r="R188" s="245">
        <f>Q188*H188</f>
        <v>150.74769000000001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2166</v>
      </c>
    </row>
    <row r="189" s="2" customFormat="1" ht="23.4566" customHeight="1">
      <c r="A189" s="35"/>
      <c r="B189" s="36"/>
      <c r="C189" s="235" t="s">
        <v>653</v>
      </c>
      <c r="D189" s="235" t="s">
        <v>382</v>
      </c>
      <c r="E189" s="236" t="s">
        <v>2167</v>
      </c>
      <c r="F189" s="237" t="s">
        <v>2168</v>
      </c>
      <c r="G189" s="238" t="s">
        <v>419</v>
      </c>
      <c r="H189" s="239">
        <v>55.649999999999999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0.37080000000000002</v>
      </c>
      <c r="R189" s="245">
        <f>Q189*H189</f>
        <v>20.635020000000001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2169</v>
      </c>
    </row>
    <row r="190" s="2" customFormat="1" ht="36.72453" customHeight="1">
      <c r="A190" s="35"/>
      <c r="B190" s="36"/>
      <c r="C190" s="235" t="s">
        <v>657</v>
      </c>
      <c r="D190" s="235" t="s">
        <v>382</v>
      </c>
      <c r="E190" s="236" t="s">
        <v>1280</v>
      </c>
      <c r="F190" s="237" t="s">
        <v>1281</v>
      </c>
      <c r="G190" s="238" t="s">
        <v>419</v>
      </c>
      <c r="H190" s="239">
        <v>233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0.098199999999999996</v>
      </c>
      <c r="R190" s="245">
        <f>Q190*H190</f>
        <v>22.880599999999998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2170</v>
      </c>
    </row>
    <row r="191" s="2" customFormat="1" ht="36.72453" customHeight="1">
      <c r="A191" s="35"/>
      <c r="B191" s="36"/>
      <c r="C191" s="235" t="s">
        <v>661</v>
      </c>
      <c r="D191" s="235" t="s">
        <v>382</v>
      </c>
      <c r="E191" s="236" t="s">
        <v>1283</v>
      </c>
      <c r="F191" s="237" t="s">
        <v>1284</v>
      </c>
      <c r="G191" s="238" t="s">
        <v>419</v>
      </c>
      <c r="H191" s="239">
        <v>131.5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0.18906999999999999</v>
      </c>
      <c r="R191" s="245">
        <f>Q191*H191</f>
        <v>24.862704999999998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2171</v>
      </c>
    </row>
    <row r="192" s="2" customFormat="1" ht="23.4566" customHeight="1">
      <c r="A192" s="35"/>
      <c r="B192" s="36"/>
      <c r="C192" s="235" t="s">
        <v>665</v>
      </c>
      <c r="D192" s="235" t="s">
        <v>382</v>
      </c>
      <c r="E192" s="236" t="s">
        <v>1286</v>
      </c>
      <c r="F192" s="237" t="s">
        <v>1287</v>
      </c>
      <c r="G192" s="238" t="s">
        <v>419</v>
      </c>
      <c r="H192" s="239">
        <v>100.8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0.22847999999999999</v>
      </c>
      <c r="R192" s="245">
        <f>Q192*H192</f>
        <v>23.030783999999997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2172</v>
      </c>
    </row>
    <row r="193" s="2" customFormat="1" ht="31.92453" customHeight="1">
      <c r="A193" s="35"/>
      <c r="B193" s="36"/>
      <c r="C193" s="235" t="s">
        <v>669</v>
      </c>
      <c r="D193" s="235" t="s">
        <v>382</v>
      </c>
      <c r="E193" s="236" t="s">
        <v>1289</v>
      </c>
      <c r="F193" s="237" t="s">
        <v>1290</v>
      </c>
      <c r="G193" s="238" t="s">
        <v>419</v>
      </c>
      <c r="H193" s="239">
        <v>465.30000000000001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0.0057099999999999998</v>
      </c>
      <c r="R193" s="245">
        <f>Q193*H193</f>
        <v>2.656863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2173</v>
      </c>
    </row>
    <row r="194" s="2" customFormat="1" ht="31.92453" customHeight="1">
      <c r="A194" s="35"/>
      <c r="B194" s="36"/>
      <c r="C194" s="235" t="s">
        <v>673</v>
      </c>
      <c r="D194" s="235" t="s">
        <v>382</v>
      </c>
      <c r="E194" s="236" t="s">
        <v>1292</v>
      </c>
      <c r="F194" s="237" t="s">
        <v>1293</v>
      </c>
      <c r="G194" s="238" t="s">
        <v>419</v>
      </c>
      <c r="H194" s="239">
        <v>465.30000000000001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0.12966</v>
      </c>
      <c r="R194" s="245">
        <f>Q194*H194</f>
        <v>60.330798000000001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2174</v>
      </c>
    </row>
    <row r="195" s="2" customFormat="1" ht="23.4566" customHeight="1">
      <c r="A195" s="35"/>
      <c r="B195" s="36"/>
      <c r="C195" s="235" t="s">
        <v>677</v>
      </c>
      <c r="D195" s="235" t="s">
        <v>382</v>
      </c>
      <c r="E195" s="236" t="s">
        <v>2175</v>
      </c>
      <c r="F195" s="237" t="s">
        <v>2176</v>
      </c>
      <c r="G195" s="238" t="s">
        <v>419</v>
      </c>
      <c r="H195" s="239">
        <v>71.5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0.083500000000000005</v>
      </c>
      <c r="R195" s="245">
        <f>Q195*H195</f>
        <v>5.9702500000000001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2177</v>
      </c>
    </row>
    <row r="196" s="2" customFormat="1" ht="21.0566" customHeight="1">
      <c r="A196" s="35"/>
      <c r="B196" s="36"/>
      <c r="C196" s="254" t="s">
        <v>681</v>
      </c>
      <c r="D196" s="254" t="s">
        <v>457</v>
      </c>
      <c r="E196" s="255" t="s">
        <v>2178</v>
      </c>
      <c r="F196" s="256" t="s">
        <v>2179</v>
      </c>
      <c r="G196" s="257" t="s">
        <v>502</v>
      </c>
      <c r="H196" s="258">
        <v>11.109999999999999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2.7000000000000002</v>
      </c>
      <c r="R196" s="245">
        <f>Q196*H196</f>
        <v>29.997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443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2180</v>
      </c>
    </row>
    <row r="197" s="2" customFormat="1" ht="42.79245" customHeight="1">
      <c r="A197" s="35"/>
      <c r="B197" s="36"/>
      <c r="C197" s="235" t="s">
        <v>685</v>
      </c>
      <c r="D197" s="235" t="s">
        <v>382</v>
      </c>
      <c r="E197" s="236" t="s">
        <v>1295</v>
      </c>
      <c r="F197" s="237" t="s">
        <v>1296</v>
      </c>
      <c r="G197" s="238" t="s">
        <v>419</v>
      </c>
      <c r="H197" s="239">
        <v>261.89999999999998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0.092499999999999999</v>
      </c>
      <c r="R197" s="245">
        <f>Q197*H197</f>
        <v>24.225749999999998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2181</v>
      </c>
    </row>
    <row r="198" s="2" customFormat="1" ht="16.30189" customHeight="1">
      <c r="A198" s="35"/>
      <c r="B198" s="36"/>
      <c r="C198" s="254" t="s">
        <v>689</v>
      </c>
      <c r="D198" s="254" t="s">
        <v>457</v>
      </c>
      <c r="E198" s="255" t="s">
        <v>1298</v>
      </c>
      <c r="F198" s="256" t="s">
        <v>1299</v>
      </c>
      <c r="G198" s="257" t="s">
        <v>419</v>
      </c>
      <c r="H198" s="258">
        <v>267.13799999999998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0.13</v>
      </c>
      <c r="R198" s="245">
        <f>Q198*H198</f>
        <v>34.727939999999997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443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2182</v>
      </c>
    </row>
    <row r="199" s="2" customFormat="1" ht="23.4566" customHeight="1">
      <c r="A199" s="35"/>
      <c r="B199" s="36"/>
      <c r="C199" s="235" t="s">
        <v>693</v>
      </c>
      <c r="D199" s="235" t="s">
        <v>382</v>
      </c>
      <c r="E199" s="236" t="s">
        <v>1301</v>
      </c>
      <c r="F199" s="237" t="s">
        <v>1302</v>
      </c>
      <c r="G199" s="238" t="s">
        <v>419</v>
      </c>
      <c r="H199" s="239">
        <v>44.299999999999997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0.112</v>
      </c>
      <c r="R199" s="245">
        <f>Q199*H199</f>
        <v>4.9615999999999998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2183</v>
      </c>
    </row>
    <row r="200" s="2" customFormat="1" ht="23.4566" customHeight="1">
      <c r="A200" s="35"/>
      <c r="B200" s="36"/>
      <c r="C200" s="254" t="s">
        <v>697</v>
      </c>
      <c r="D200" s="254" t="s">
        <v>457</v>
      </c>
      <c r="E200" s="255" t="s">
        <v>1304</v>
      </c>
      <c r="F200" s="256" t="s">
        <v>1305</v>
      </c>
      <c r="G200" s="257" t="s">
        <v>419</v>
      </c>
      <c r="H200" s="258">
        <v>39.167999999999999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0.13800000000000001</v>
      </c>
      <c r="R200" s="245">
        <f>Q200*H200</f>
        <v>5.4051840000000002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443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2184</v>
      </c>
    </row>
    <row r="201" s="2" customFormat="1" ht="23.4566" customHeight="1">
      <c r="A201" s="35"/>
      <c r="B201" s="36"/>
      <c r="C201" s="254" t="s">
        <v>701</v>
      </c>
      <c r="D201" s="254" t="s">
        <v>457</v>
      </c>
      <c r="E201" s="255" t="s">
        <v>1307</v>
      </c>
      <c r="F201" s="256" t="s">
        <v>1308</v>
      </c>
      <c r="G201" s="257" t="s">
        <v>419</v>
      </c>
      <c r="H201" s="258">
        <v>6.0179999999999998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0.13800000000000001</v>
      </c>
      <c r="R201" s="245">
        <f>Q201*H201</f>
        <v>0.830484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443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2185</v>
      </c>
    </row>
    <row r="202" s="2" customFormat="1" ht="21.0566" customHeight="1">
      <c r="A202" s="35"/>
      <c r="B202" s="36"/>
      <c r="C202" s="235" t="s">
        <v>705</v>
      </c>
      <c r="D202" s="235" t="s">
        <v>382</v>
      </c>
      <c r="E202" s="236" t="s">
        <v>1310</v>
      </c>
      <c r="F202" s="237" t="s">
        <v>1311</v>
      </c>
      <c r="G202" s="238" t="s">
        <v>426</v>
      </c>
      <c r="H202" s="239">
        <v>6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1.0000000000000001E-05</v>
      </c>
      <c r="R202" s="245">
        <f>Q202*H202</f>
        <v>6.0000000000000008E-05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2186</v>
      </c>
    </row>
    <row r="203" s="12" customFormat="1" ht="22.8" customHeight="1">
      <c r="A203" s="12"/>
      <c r="B203" s="219"/>
      <c r="C203" s="220"/>
      <c r="D203" s="221" t="s">
        <v>75</v>
      </c>
      <c r="E203" s="233" t="s">
        <v>443</v>
      </c>
      <c r="F203" s="233" t="s">
        <v>495</v>
      </c>
      <c r="G203" s="220"/>
      <c r="H203" s="220"/>
      <c r="I203" s="223"/>
      <c r="J203" s="234">
        <f>BK203</f>
        <v>0</v>
      </c>
      <c r="K203" s="220"/>
      <c r="L203" s="225"/>
      <c r="M203" s="226"/>
      <c r="N203" s="227"/>
      <c r="O203" s="227"/>
      <c r="P203" s="228">
        <f>SUM(P204:P219)</f>
        <v>0</v>
      </c>
      <c r="Q203" s="227"/>
      <c r="R203" s="228">
        <f>SUM(R204:R219)</f>
        <v>5.6151152000000009</v>
      </c>
      <c r="S203" s="227"/>
      <c r="T203" s="229">
        <f>SUM(T204:T219)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0" t="s">
        <v>84</v>
      </c>
      <c r="AT203" s="231" t="s">
        <v>75</v>
      </c>
      <c r="AU203" s="231" t="s">
        <v>84</v>
      </c>
      <c r="AY203" s="230" t="s">
        <v>379</v>
      </c>
      <c r="BK203" s="232">
        <f>SUM(BK204:BK219)</f>
        <v>0</v>
      </c>
    </row>
    <row r="204" s="2" customFormat="1" ht="23.4566" customHeight="1">
      <c r="A204" s="35"/>
      <c r="B204" s="36"/>
      <c r="C204" s="235" t="s">
        <v>957</v>
      </c>
      <c r="D204" s="235" t="s">
        <v>382</v>
      </c>
      <c r="E204" s="236" t="s">
        <v>496</v>
      </c>
      <c r="F204" s="237" t="s">
        <v>497</v>
      </c>
      <c r="G204" s="238" t="s">
        <v>426</v>
      </c>
      <c r="H204" s="239">
        <v>21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1.0000000000000001E-05</v>
      </c>
      <c r="R204" s="245">
        <f>Q204*H204</f>
        <v>0.00021000000000000001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2187</v>
      </c>
    </row>
    <row r="205" s="2" customFormat="1" ht="21.0566" customHeight="1">
      <c r="A205" s="35"/>
      <c r="B205" s="36"/>
      <c r="C205" s="254" t="s">
        <v>961</v>
      </c>
      <c r="D205" s="254" t="s">
        <v>457</v>
      </c>
      <c r="E205" s="255" t="s">
        <v>500</v>
      </c>
      <c r="F205" s="256" t="s">
        <v>2188</v>
      </c>
      <c r="G205" s="257" t="s">
        <v>502</v>
      </c>
      <c r="H205" s="258">
        <v>21.420000000000002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0.0045599999999999998</v>
      </c>
      <c r="R205" s="245">
        <f>Q205*H205</f>
        <v>0.097675200000000004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2189</v>
      </c>
    </row>
    <row r="206" s="2" customFormat="1" ht="23.4566" customHeight="1">
      <c r="A206" s="35"/>
      <c r="B206" s="36"/>
      <c r="C206" s="235" t="s">
        <v>709</v>
      </c>
      <c r="D206" s="235" t="s">
        <v>382</v>
      </c>
      <c r="E206" s="236" t="s">
        <v>505</v>
      </c>
      <c r="F206" s="237" t="s">
        <v>506</v>
      </c>
      <c r="G206" s="238" t="s">
        <v>502</v>
      </c>
      <c r="H206" s="239">
        <v>1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0.34099000000000002</v>
      </c>
      <c r="R206" s="245">
        <f>Q206*H206</f>
        <v>0.34099000000000002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2190</v>
      </c>
    </row>
    <row r="207" s="2" customFormat="1" ht="23.4566" customHeight="1">
      <c r="A207" s="35"/>
      <c r="B207" s="36"/>
      <c r="C207" s="254" t="s">
        <v>713</v>
      </c>
      <c r="D207" s="254" t="s">
        <v>457</v>
      </c>
      <c r="E207" s="255" t="s">
        <v>509</v>
      </c>
      <c r="F207" s="256" t="s">
        <v>510</v>
      </c>
      <c r="G207" s="257" t="s">
        <v>502</v>
      </c>
      <c r="H207" s="258">
        <v>1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0.029999999999999999</v>
      </c>
      <c r="R207" s="245">
        <f>Q207*H207</f>
        <v>0.029999999999999999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2191</v>
      </c>
    </row>
    <row r="208" s="2" customFormat="1" ht="21.0566" customHeight="1">
      <c r="A208" s="35"/>
      <c r="B208" s="36"/>
      <c r="C208" s="254" t="s">
        <v>717</v>
      </c>
      <c r="D208" s="254" t="s">
        <v>457</v>
      </c>
      <c r="E208" s="255" t="s">
        <v>513</v>
      </c>
      <c r="F208" s="256" t="s">
        <v>514</v>
      </c>
      <c r="G208" s="257" t="s">
        <v>502</v>
      </c>
      <c r="H208" s="258">
        <v>1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0.029999999999999999</v>
      </c>
      <c r="R208" s="245">
        <f>Q208*H208</f>
        <v>0.029999999999999999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443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2192</v>
      </c>
    </row>
    <row r="209" s="2" customFormat="1" ht="23.4566" customHeight="1">
      <c r="A209" s="35"/>
      <c r="B209" s="36"/>
      <c r="C209" s="254" t="s">
        <v>723</v>
      </c>
      <c r="D209" s="254" t="s">
        <v>457</v>
      </c>
      <c r="E209" s="255" t="s">
        <v>517</v>
      </c>
      <c r="F209" s="256" t="s">
        <v>518</v>
      </c>
      <c r="G209" s="257" t="s">
        <v>502</v>
      </c>
      <c r="H209" s="258">
        <v>1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0.12</v>
      </c>
      <c r="R209" s="245">
        <f>Q209*H209</f>
        <v>0.12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2193</v>
      </c>
    </row>
    <row r="210" s="2" customFormat="1" ht="23.4566" customHeight="1">
      <c r="A210" s="35"/>
      <c r="B210" s="36"/>
      <c r="C210" s="254" t="s">
        <v>869</v>
      </c>
      <c r="D210" s="254" t="s">
        <v>457</v>
      </c>
      <c r="E210" s="255" t="s">
        <v>521</v>
      </c>
      <c r="F210" s="256" t="s">
        <v>522</v>
      </c>
      <c r="G210" s="257" t="s">
        <v>502</v>
      </c>
      <c r="H210" s="258">
        <v>1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0.105</v>
      </c>
      <c r="R210" s="245">
        <f>Q210*H210</f>
        <v>0.105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443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2194</v>
      </c>
    </row>
    <row r="211" s="2" customFormat="1" ht="23.4566" customHeight="1">
      <c r="A211" s="35"/>
      <c r="B211" s="36"/>
      <c r="C211" s="254" t="s">
        <v>873</v>
      </c>
      <c r="D211" s="254" t="s">
        <v>457</v>
      </c>
      <c r="E211" s="255" t="s">
        <v>525</v>
      </c>
      <c r="F211" s="256" t="s">
        <v>526</v>
      </c>
      <c r="G211" s="257" t="s">
        <v>502</v>
      </c>
      <c r="H211" s="258">
        <v>1</v>
      </c>
      <c r="I211" s="259"/>
      <c r="J211" s="260">
        <f>ROUND(I211*H211,2)</f>
        <v>0</v>
      </c>
      <c r="K211" s="261"/>
      <c r="L211" s="262"/>
      <c r="M211" s="263" t="s">
        <v>1</v>
      </c>
      <c r="N211" s="264" t="s">
        <v>42</v>
      </c>
      <c r="O211" s="94"/>
      <c r="P211" s="245">
        <f>O211*H211</f>
        <v>0</v>
      </c>
      <c r="Q211" s="245">
        <v>0.105</v>
      </c>
      <c r="R211" s="245">
        <f>Q211*H211</f>
        <v>0.105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443</v>
      </c>
      <c r="AT211" s="247" t="s">
        <v>457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2195</v>
      </c>
    </row>
    <row r="212" s="2" customFormat="1" ht="16.30189" customHeight="1">
      <c r="A212" s="35"/>
      <c r="B212" s="36"/>
      <c r="C212" s="254" t="s">
        <v>877</v>
      </c>
      <c r="D212" s="254" t="s">
        <v>457</v>
      </c>
      <c r="E212" s="255" t="s">
        <v>529</v>
      </c>
      <c r="F212" s="256" t="s">
        <v>530</v>
      </c>
      <c r="G212" s="257" t="s">
        <v>502</v>
      </c>
      <c r="H212" s="258">
        <v>1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0.036999999999999998</v>
      </c>
      <c r="R212" s="245">
        <f>Q212*H212</f>
        <v>0.036999999999999998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443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2196</v>
      </c>
    </row>
    <row r="213" s="2" customFormat="1" ht="31.92453" customHeight="1">
      <c r="A213" s="35"/>
      <c r="B213" s="36"/>
      <c r="C213" s="235" t="s">
        <v>881</v>
      </c>
      <c r="D213" s="235" t="s">
        <v>382</v>
      </c>
      <c r="E213" s="236" t="s">
        <v>533</v>
      </c>
      <c r="F213" s="237" t="s">
        <v>534</v>
      </c>
      <c r="G213" s="238" t="s">
        <v>502</v>
      </c>
      <c r="H213" s="239">
        <v>1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0.0083999999999999995</v>
      </c>
      <c r="R213" s="245">
        <f>Q213*H213</f>
        <v>0.0083999999999999995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2197</v>
      </c>
    </row>
    <row r="214" s="2" customFormat="1" ht="16.30189" customHeight="1">
      <c r="A214" s="35"/>
      <c r="B214" s="36"/>
      <c r="C214" s="254" t="s">
        <v>885</v>
      </c>
      <c r="D214" s="254" t="s">
        <v>457</v>
      </c>
      <c r="E214" s="255" t="s">
        <v>537</v>
      </c>
      <c r="F214" s="256" t="s">
        <v>538</v>
      </c>
      <c r="G214" s="257" t="s">
        <v>502</v>
      </c>
      <c r="H214" s="258">
        <v>1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0.11</v>
      </c>
      <c r="R214" s="245">
        <f>Q214*H214</f>
        <v>0.11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443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2198</v>
      </c>
    </row>
    <row r="215" s="2" customFormat="1" ht="21.0566" customHeight="1">
      <c r="A215" s="35"/>
      <c r="B215" s="36"/>
      <c r="C215" s="254" t="s">
        <v>886</v>
      </c>
      <c r="D215" s="254" t="s">
        <v>457</v>
      </c>
      <c r="E215" s="255" t="s">
        <v>541</v>
      </c>
      <c r="F215" s="256" t="s">
        <v>542</v>
      </c>
      <c r="G215" s="257" t="s">
        <v>502</v>
      </c>
      <c r="H215" s="258">
        <v>1</v>
      </c>
      <c r="I215" s="259"/>
      <c r="J215" s="260">
        <f>ROUND(I215*H215,2)</f>
        <v>0</v>
      </c>
      <c r="K215" s="261"/>
      <c r="L215" s="262"/>
      <c r="M215" s="263" t="s">
        <v>1</v>
      </c>
      <c r="N215" s="264" t="s">
        <v>42</v>
      </c>
      <c r="O215" s="94"/>
      <c r="P215" s="245">
        <f>O215*H215</f>
        <v>0</v>
      </c>
      <c r="Q215" s="245">
        <v>0</v>
      </c>
      <c r="R215" s="245">
        <f>Q215*H215</f>
        <v>0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443</v>
      </c>
      <c r="AT215" s="247" t="s">
        <v>457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2199</v>
      </c>
    </row>
    <row r="216" s="2" customFormat="1" ht="23.4566" customHeight="1">
      <c r="A216" s="35"/>
      <c r="B216" s="36"/>
      <c r="C216" s="235" t="s">
        <v>888</v>
      </c>
      <c r="D216" s="235" t="s">
        <v>382</v>
      </c>
      <c r="E216" s="236" t="s">
        <v>545</v>
      </c>
      <c r="F216" s="237" t="s">
        <v>546</v>
      </c>
      <c r="G216" s="238" t="s">
        <v>502</v>
      </c>
      <c r="H216" s="239">
        <v>2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0.41064</v>
      </c>
      <c r="R216" s="245">
        <f>Q216*H216</f>
        <v>0.82128000000000001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2200</v>
      </c>
    </row>
    <row r="217" s="2" customFormat="1" ht="23.4566" customHeight="1">
      <c r="A217" s="35"/>
      <c r="B217" s="36"/>
      <c r="C217" s="235" t="s">
        <v>890</v>
      </c>
      <c r="D217" s="235" t="s">
        <v>382</v>
      </c>
      <c r="E217" s="236" t="s">
        <v>549</v>
      </c>
      <c r="F217" s="237" t="s">
        <v>550</v>
      </c>
      <c r="G217" s="238" t="s">
        <v>502</v>
      </c>
      <c r="H217" s="239">
        <v>12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0.30587999999999999</v>
      </c>
      <c r="R217" s="245">
        <f>Q217*H217</f>
        <v>3.67056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2201</v>
      </c>
    </row>
    <row r="218" s="2" customFormat="1" ht="16.30189" customHeight="1">
      <c r="A218" s="35"/>
      <c r="B218" s="36"/>
      <c r="C218" s="254" t="s">
        <v>894</v>
      </c>
      <c r="D218" s="254" t="s">
        <v>457</v>
      </c>
      <c r="E218" s="255" t="s">
        <v>553</v>
      </c>
      <c r="F218" s="256" t="s">
        <v>554</v>
      </c>
      <c r="G218" s="257" t="s">
        <v>502</v>
      </c>
      <c r="H218" s="258">
        <v>10</v>
      </c>
      <c r="I218" s="259"/>
      <c r="J218" s="260">
        <f>ROUND(I218*H218,2)</f>
        <v>0</v>
      </c>
      <c r="K218" s="261"/>
      <c r="L218" s="262"/>
      <c r="M218" s="263" t="s">
        <v>1</v>
      </c>
      <c r="N218" s="264" t="s">
        <v>42</v>
      </c>
      <c r="O218" s="94"/>
      <c r="P218" s="245">
        <f>O218*H218</f>
        <v>0</v>
      </c>
      <c r="Q218" s="245">
        <v>0.0074999999999999997</v>
      </c>
      <c r="R218" s="245">
        <f>Q218*H218</f>
        <v>0.074999999999999997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443</v>
      </c>
      <c r="AT218" s="247" t="s">
        <v>457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2202</v>
      </c>
    </row>
    <row r="219" s="2" customFormat="1" ht="16.30189" customHeight="1">
      <c r="A219" s="35"/>
      <c r="B219" s="36"/>
      <c r="C219" s="254" t="s">
        <v>896</v>
      </c>
      <c r="D219" s="254" t="s">
        <v>457</v>
      </c>
      <c r="E219" s="255" t="s">
        <v>557</v>
      </c>
      <c r="F219" s="256" t="s">
        <v>558</v>
      </c>
      <c r="G219" s="257" t="s">
        <v>502</v>
      </c>
      <c r="H219" s="258">
        <v>2</v>
      </c>
      <c r="I219" s="259"/>
      <c r="J219" s="260">
        <f>ROUND(I219*H219,2)</f>
        <v>0</v>
      </c>
      <c r="K219" s="261"/>
      <c r="L219" s="262"/>
      <c r="M219" s="263" t="s">
        <v>1</v>
      </c>
      <c r="N219" s="264" t="s">
        <v>42</v>
      </c>
      <c r="O219" s="94"/>
      <c r="P219" s="245">
        <f>O219*H219</f>
        <v>0</v>
      </c>
      <c r="Q219" s="245">
        <v>0.032000000000000001</v>
      </c>
      <c r="R219" s="245">
        <f>Q219*H219</f>
        <v>0.064000000000000001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443</v>
      </c>
      <c r="AT219" s="247" t="s">
        <v>457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2203</v>
      </c>
    </row>
    <row r="220" s="12" customFormat="1" ht="22.8" customHeight="1">
      <c r="A220" s="12"/>
      <c r="B220" s="219"/>
      <c r="C220" s="220"/>
      <c r="D220" s="221" t="s">
        <v>75</v>
      </c>
      <c r="E220" s="233" t="s">
        <v>447</v>
      </c>
      <c r="F220" s="233" t="s">
        <v>560</v>
      </c>
      <c r="G220" s="220"/>
      <c r="H220" s="220"/>
      <c r="I220" s="223"/>
      <c r="J220" s="234">
        <f>BK220</f>
        <v>0</v>
      </c>
      <c r="K220" s="220"/>
      <c r="L220" s="225"/>
      <c r="M220" s="226"/>
      <c r="N220" s="227"/>
      <c r="O220" s="227"/>
      <c r="P220" s="228">
        <f>SUM(P221:P235)</f>
        <v>0</v>
      </c>
      <c r="Q220" s="227"/>
      <c r="R220" s="228">
        <f>SUM(R221:R235)</f>
        <v>15.175050900000002</v>
      </c>
      <c r="S220" s="227"/>
      <c r="T220" s="229">
        <f>SUM(T221:T235)</f>
        <v>1.6674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0" t="s">
        <v>84</v>
      </c>
      <c r="AT220" s="231" t="s">
        <v>75</v>
      </c>
      <c r="AU220" s="231" t="s">
        <v>84</v>
      </c>
      <c r="AY220" s="230" t="s">
        <v>379</v>
      </c>
      <c r="BK220" s="232">
        <f>SUM(BK221:BK235)</f>
        <v>0</v>
      </c>
    </row>
    <row r="221" s="2" customFormat="1" ht="31.92453" customHeight="1">
      <c r="A221" s="35"/>
      <c r="B221" s="36"/>
      <c r="C221" s="235" t="s">
        <v>900</v>
      </c>
      <c r="D221" s="235" t="s">
        <v>382</v>
      </c>
      <c r="E221" s="236" t="s">
        <v>658</v>
      </c>
      <c r="F221" s="237" t="s">
        <v>659</v>
      </c>
      <c r="G221" s="238" t="s">
        <v>426</v>
      </c>
      <c r="H221" s="239">
        <v>6.5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0.15112999999999999</v>
      </c>
      <c r="R221" s="245">
        <f>Q221*H221</f>
        <v>0.98234499999999991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396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2204</v>
      </c>
    </row>
    <row r="222" s="2" customFormat="1" ht="21.0566" customHeight="1">
      <c r="A222" s="35"/>
      <c r="B222" s="36"/>
      <c r="C222" s="254" t="s">
        <v>904</v>
      </c>
      <c r="D222" s="254" t="s">
        <v>457</v>
      </c>
      <c r="E222" s="255" t="s">
        <v>1762</v>
      </c>
      <c r="F222" s="256" t="s">
        <v>1763</v>
      </c>
      <c r="G222" s="257" t="s">
        <v>502</v>
      </c>
      <c r="H222" s="258">
        <v>6.5650000000000004</v>
      </c>
      <c r="I222" s="259"/>
      <c r="J222" s="260">
        <f>ROUND(I222*H222,2)</f>
        <v>0</v>
      </c>
      <c r="K222" s="261"/>
      <c r="L222" s="262"/>
      <c r="M222" s="263" t="s">
        <v>1</v>
      </c>
      <c r="N222" s="264" t="s">
        <v>42</v>
      </c>
      <c r="O222" s="94"/>
      <c r="P222" s="245">
        <f>O222*H222</f>
        <v>0</v>
      </c>
      <c r="Q222" s="245">
        <v>0.065000000000000002</v>
      </c>
      <c r="R222" s="245">
        <f>Q222*H222</f>
        <v>0.42672500000000002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443</v>
      </c>
      <c r="AT222" s="247" t="s">
        <v>457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2205</v>
      </c>
    </row>
    <row r="223" s="2" customFormat="1" ht="31.92453" customHeight="1">
      <c r="A223" s="35"/>
      <c r="B223" s="36"/>
      <c r="C223" s="235" t="s">
        <v>908</v>
      </c>
      <c r="D223" s="235" t="s">
        <v>382</v>
      </c>
      <c r="E223" s="236" t="s">
        <v>1316</v>
      </c>
      <c r="F223" s="237" t="s">
        <v>1317</v>
      </c>
      <c r="G223" s="238" t="s">
        <v>426</v>
      </c>
      <c r="H223" s="239">
        <v>113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0.098530000000000006</v>
      </c>
      <c r="R223" s="245">
        <f>Q223*H223</f>
        <v>11.133890000000001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2206</v>
      </c>
    </row>
    <row r="224" s="2" customFormat="1" ht="16.30189" customHeight="1">
      <c r="A224" s="35"/>
      <c r="B224" s="36"/>
      <c r="C224" s="254" t="s">
        <v>912</v>
      </c>
      <c r="D224" s="254" t="s">
        <v>457</v>
      </c>
      <c r="E224" s="255" t="s">
        <v>1319</v>
      </c>
      <c r="F224" s="256" t="s">
        <v>1320</v>
      </c>
      <c r="G224" s="257" t="s">
        <v>502</v>
      </c>
      <c r="H224" s="258">
        <v>114.13</v>
      </c>
      <c r="I224" s="259"/>
      <c r="J224" s="260">
        <f>ROUND(I224*H224,2)</f>
        <v>0</v>
      </c>
      <c r="K224" s="261"/>
      <c r="L224" s="262"/>
      <c r="M224" s="263" t="s">
        <v>1</v>
      </c>
      <c r="N224" s="264" t="s">
        <v>42</v>
      </c>
      <c r="O224" s="94"/>
      <c r="P224" s="245">
        <f>O224*H224</f>
        <v>0</v>
      </c>
      <c r="Q224" s="245">
        <v>0.023</v>
      </c>
      <c r="R224" s="245">
        <f>Q224*H224</f>
        <v>2.6249899999999999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443</v>
      </c>
      <c r="AT224" s="247" t="s">
        <v>457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2207</v>
      </c>
    </row>
    <row r="225" s="2" customFormat="1" ht="23.4566" customHeight="1">
      <c r="A225" s="35"/>
      <c r="B225" s="36"/>
      <c r="C225" s="235" t="s">
        <v>914</v>
      </c>
      <c r="D225" s="235" t="s">
        <v>382</v>
      </c>
      <c r="E225" s="236" t="s">
        <v>1322</v>
      </c>
      <c r="F225" s="237" t="s">
        <v>1323</v>
      </c>
      <c r="G225" s="238" t="s">
        <v>426</v>
      </c>
      <c r="H225" s="239">
        <v>2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2208</v>
      </c>
    </row>
    <row r="226" s="2" customFormat="1" ht="36.72453" customHeight="1">
      <c r="A226" s="35"/>
      <c r="B226" s="36"/>
      <c r="C226" s="235" t="s">
        <v>918</v>
      </c>
      <c r="D226" s="235" t="s">
        <v>382</v>
      </c>
      <c r="E226" s="236" t="s">
        <v>1221</v>
      </c>
      <c r="F226" s="237" t="s">
        <v>1222</v>
      </c>
      <c r="G226" s="238" t="s">
        <v>502</v>
      </c>
      <c r="H226" s="239">
        <v>36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0.00016000000000000001</v>
      </c>
      <c r="R226" s="245">
        <f>Q226*H226</f>
        <v>0.0057600000000000004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2209</v>
      </c>
    </row>
    <row r="227" s="2" customFormat="1" ht="31.92453" customHeight="1">
      <c r="A227" s="35"/>
      <c r="B227" s="36"/>
      <c r="C227" s="235" t="s">
        <v>920</v>
      </c>
      <c r="D227" s="235" t="s">
        <v>382</v>
      </c>
      <c r="E227" s="236" t="s">
        <v>1175</v>
      </c>
      <c r="F227" s="237" t="s">
        <v>1176</v>
      </c>
      <c r="G227" s="238" t="s">
        <v>430</v>
      </c>
      <c r="H227" s="239">
        <v>0.53000000000000003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0.00173</v>
      </c>
      <c r="R227" s="245">
        <f>Q227*H227</f>
        <v>0.00091690000000000001</v>
      </c>
      <c r="S227" s="245">
        <v>2.3999999999999999</v>
      </c>
      <c r="T227" s="246">
        <f>S227*H227</f>
        <v>1.272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2210</v>
      </c>
    </row>
    <row r="228" s="2" customFormat="1" ht="16.30189" customHeight="1">
      <c r="A228" s="35"/>
      <c r="B228" s="36"/>
      <c r="C228" s="235" t="s">
        <v>922</v>
      </c>
      <c r="D228" s="235" t="s">
        <v>382</v>
      </c>
      <c r="E228" s="236" t="s">
        <v>2211</v>
      </c>
      <c r="F228" s="237" t="s">
        <v>2212</v>
      </c>
      <c r="G228" s="238" t="s">
        <v>502</v>
      </c>
      <c r="H228" s="239">
        <v>4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</v>
      </c>
      <c r="R228" s="245">
        <f>Q228*H228</f>
        <v>0</v>
      </c>
      <c r="S228" s="245">
        <v>0.074999999999999997</v>
      </c>
      <c r="T228" s="246">
        <f>S228*H228</f>
        <v>0.29999999999999999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2213</v>
      </c>
    </row>
    <row r="229" s="2" customFormat="1" ht="31.92453" customHeight="1">
      <c r="A229" s="35"/>
      <c r="B229" s="36"/>
      <c r="C229" s="235" t="s">
        <v>924</v>
      </c>
      <c r="D229" s="235" t="s">
        <v>382</v>
      </c>
      <c r="E229" s="236" t="s">
        <v>1806</v>
      </c>
      <c r="F229" s="237" t="s">
        <v>1807</v>
      </c>
      <c r="G229" s="238" t="s">
        <v>426</v>
      </c>
      <c r="H229" s="239">
        <v>5.2999999999999998</v>
      </c>
      <c r="I229" s="240"/>
      <c r="J229" s="241">
        <f>ROUND(I229*H229,2)</f>
        <v>0</v>
      </c>
      <c r="K229" s="242"/>
      <c r="L229" s="41"/>
      <c r="M229" s="243" t="s">
        <v>1</v>
      </c>
      <c r="N229" s="244" t="s">
        <v>42</v>
      </c>
      <c r="O229" s="94"/>
      <c r="P229" s="245">
        <f>O229*H229</f>
        <v>0</v>
      </c>
      <c r="Q229" s="245">
        <v>8.0000000000000007E-05</v>
      </c>
      <c r="R229" s="245">
        <f>Q229*H229</f>
        <v>0.00042400000000000001</v>
      </c>
      <c r="S229" s="245">
        <v>0.017999999999999999</v>
      </c>
      <c r="T229" s="246">
        <f>S229*H229</f>
        <v>0.095399999999999985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396</v>
      </c>
      <c r="AT229" s="247" t="s">
        <v>382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2214</v>
      </c>
    </row>
    <row r="230" s="2" customFormat="1" ht="23.4566" customHeight="1">
      <c r="A230" s="35"/>
      <c r="B230" s="36"/>
      <c r="C230" s="235" t="s">
        <v>928</v>
      </c>
      <c r="D230" s="235" t="s">
        <v>382</v>
      </c>
      <c r="E230" s="236" t="s">
        <v>710</v>
      </c>
      <c r="F230" s="237" t="s">
        <v>711</v>
      </c>
      <c r="G230" s="238" t="s">
        <v>450</v>
      </c>
      <c r="H230" s="239">
        <v>234.298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2215</v>
      </c>
    </row>
    <row r="231" s="2" customFormat="1" ht="23.4566" customHeight="1">
      <c r="A231" s="35"/>
      <c r="B231" s="36"/>
      <c r="C231" s="235" t="s">
        <v>932</v>
      </c>
      <c r="D231" s="235" t="s">
        <v>382</v>
      </c>
      <c r="E231" s="236" t="s">
        <v>714</v>
      </c>
      <c r="F231" s="237" t="s">
        <v>715</v>
      </c>
      <c r="G231" s="238" t="s">
        <v>450</v>
      </c>
      <c r="H231" s="239">
        <v>3899.4200000000001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0</v>
      </c>
      <c r="R231" s="245">
        <f>Q231*H231</f>
        <v>0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2216</v>
      </c>
    </row>
    <row r="232" s="2" customFormat="1" ht="31.92453" customHeight="1">
      <c r="A232" s="35"/>
      <c r="B232" s="36"/>
      <c r="C232" s="235" t="s">
        <v>934</v>
      </c>
      <c r="D232" s="235" t="s">
        <v>382</v>
      </c>
      <c r="E232" s="236" t="s">
        <v>1935</v>
      </c>
      <c r="F232" s="237" t="s">
        <v>1936</v>
      </c>
      <c r="G232" s="238" t="s">
        <v>450</v>
      </c>
      <c r="H232" s="239">
        <v>14.688000000000001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</v>
      </c>
      <c r="R232" s="245">
        <f>Q232*H232</f>
        <v>0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2217</v>
      </c>
    </row>
    <row r="233" s="2" customFormat="1" ht="23.4566" customHeight="1">
      <c r="A233" s="35"/>
      <c r="B233" s="36"/>
      <c r="C233" s="235" t="s">
        <v>721</v>
      </c>
      <c r="D233" s="235" t="s">
        <v>382</v>
      </c>
      <c r="E233" s="236" t="s">
        <v>1938</v>
      </c>
      <c r="F233" s="237" t="s">
        <v>1939</v>
      </c>
      <c r="G233" s="238" t="s">
        <v>450</v>
      </c>
      <c r="H233" s="239">
        <v>44.064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2218</v>
      </c>
    </row>
    <row r="234" s="2" customFormat="1" ht="23.4566" customHeight="1">
      <c r="A234" s="35"/>
      <c r="B234" s="36"/>
      <c r="C234" s="235" t="s">
        <v>941</v>
      </c>
      <c r="D234" s="235" t="s">
        <v>382</v>
      </c>
      <c r="E234" s="236" t="s">
        <v>718</v>
      </c>
      <c r="F234" s="237" t="s">
        <v>719</v>
      </c>
      <c r="G234" s="238" t="s">
        <v>450</v>
      </c>
      <c r="H234" s="239">
        <v>153.62200000000001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2219</v>
      </c>
    </row>
    <row r="235" s="2" customFormat="1" ht="31.92453" customHeight="1">
      <c r="A235" s="35"/>
      <c r="B235" s="36"/>
      <c r="C235" s="235" t="s">
        <v>945</v>
      </c>
      <c r="D235" s="235" t="s">
        <v>382</v>
      </c>
      <c r="E235" s="236" t="s">
        <v>1036</v>
      </c>
      <c r="F235" s="237" t="s">
        <v>1037</v>
      </c>
      <c r="G235" s="238" t="s">
        <v>450</v>
      </c>
      <c r="H235" s="239">
        <v>40.043999999999997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</v>
      </c>
      <c r="R235" s="245">
        <f>Q235*H235</f>
        <v>0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2220</v>
      </c>
    </row>
    <row r="236" s="12" customFormat="1" ht="22.8" customHeight="1">
      <c r="A236" s="12"/>
      <c r="B236" s="219"/>
      <c r="C236" s="220"/>
      <c r="D236" s="221" t="s">
        <v>75</v>
      </c>
      <c r="E236" s="233" t="s">
        <v>721</v>
      </c>
      <c r="F236" s="233" t="s">
        <v>722</v>
      </c>
      <c r="G236" s="220"/>
      <c r="H236" s="220"/>
      <c r="I236" s="223"/>
      <c r="J236" s="234">
        <f>BK236</f>
        <v>0</v>
      </c>
      <c r="K236" s="220"/>
      <c r="L236" s="225"/>
      <c r="M236" s="226"/>
      <c r="N236" s="227"/>
      <c r="O236" s="227"/>
      <c r="P236" s="228">
        <f>P237</f>
        <v>0</v>
      </c>
      <c r="Q236" s="227"/>
      <c r="R236" s="228">
        <f>R237</f>
        <v>0</v>
      </c>
      <c r="S236" s="227"/>
      <c r="T236" s="229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0" t="s">
        <v>84</v>
      </c>
      <c r="AT236" s="231" t="s">
        <v>75</v>
      </c>
      <c r="AU236" s="231" t="s">
        <v>84</v>
      </c>
      <c r="AY236" s="230" t="s">
        <v>379</v>
      </c>
      <c r="BK236" s="232">
        <f>BK237</f>
        <v>0</v>
      </c>
    </row>
    <row r="237" s="2" customFormat="1" ht="23.4566" customHeight="1">
      <c r="A237" s="35"/>
      <c r="B237" s="36"/>
      <c r="C237" s="235" t="s">
        <v>949</v>
      </c>
      <c r="D237" s="235" t="s">
        <v>382</v>
      </c>
      <c r="E237" s="236" t="s">
        <v>724</v>
      </c>
      <c r="F237" s="237" t="s">
        <v>725</v>
      </c>
      <c r="G237" s="238" t="s">
        <v>450</v>
      </c>
      <c r="H237" s="239">
        <v>593.30899999999997</v>
      </c>
      <c r="I237" s="240"/>
      <c r="J237" s="241">
        <f>ROUND(I237*H237,2)</f>
        <v>0</v>
      </c>
      <c r="K237" s="242"/>
      <c r="L237" s="41"/>
      <c r="M237" s="249" t="s">
        <v>1</v>
      </c>
      <c r="N237" s="250" t="s">
        <v>42</v>
      </c>
      <c r="O237" s="251"/>
      <c r="P237" s="252">
        <f>O237*H237</f>
        <v>0</v>
      </c>
      <c r="Q237" s="252">
        <v>0</v>
      </c>
      <c r="R237" s="252">
        <f>Q237*H237</f>
        <v>0</v>
      </c>
      <c r="S237" s="252">
        <v>0</v>
      </c>
      <c r="T237" s="25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2221</v>
      </c>
    </row>
    <row r="238" s="2" customFormat="1" ht="6.96" customHeight="1">
      <c r="A238" s="35"/>
      <c r="B238" s="69"/>
      <c r="C238" s="70"/>
      <c r="D238" s="70"/>
      <c r="E238" s="70"/>
      <c r="F238" s="70"/>
      <c r="G238" s="70"/>
      <c r="H238" s="70"/>
      <c r="I238" s="70"/>
      <c r="J238" s="70"/>
      <c r="K238" s="70"/>
      <c r="L238" s="41"/>
      <c r="M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</row>
  </sheetData>
  <sheetProtection sheet="1" autoFilter="0" formatColumns="0" formatRows="0" objects="1" scenarios="1" spinCount="100000" saltValue="4GA4u6TBULeW7Z/USN5mB00K3IalzV5xbgRnV6Uz3mLA87H1L+5bOGtcyTXvXLJYUyXn9dZ2ye4YJHxTwXJFww==" hashValue="9mBjlHWstINHQ7vZkkYnSbpGwiveZDMDg862FYlxDJqMFJsSiDjoZPTq7lxAvr5T+UqpBLysSrc6eSX3LqogxQ==" algorithmName="SHA-512" password="CC35"/>
  <autoFilter ref="C124:K237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2222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ROUND((SUM(BE125:BE235)),  2)</f>
        <v>0</v>
      </c>
      <c r="G33" s="169"/>
      <c r="H33" s="169"/>
      <c r="I33" s="170">
        <v>0.20000000000000001</v>
      </c>
      <c r="J33" s="168">
        <f>ROUND(((SUM(BE125:BE235))*I33),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ROUND((SUM(BF125:BF235)),  2)</f>
        <v>0</v>
      </c>
      <c r="G34" s="169"/>
      <c r="H34" s="169"/>
      <c r="I34" s="170">
        <v>0.20000000000000001</v>
      </c>
      <c r="J34" s="168">
        <f>ROUND(((SUM(BF125:BF235))*I34),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ROUND((SUM(BG125:BG235)),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ROUND((SUM(BH125:BH235)),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ROUND((SUM(BI125:BI235)),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102-20 - 102-20 Osvetlenie priechodov pre chodcov k.ú. Horná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J127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J134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410</v>
      </c>
      <c r="E100" s="204"/>
      <c r="F100" s="204"/>
      <c r="G100" s="204"/>
      <c r="H100" s="204"/>
      <c r="I100" s="204"/>
      <c r="J100" s="205">
        <f>J139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412</v>
      </c>
      <c r="E101" s="204"/>
      <c r="F101" s="204"/>
      <c r="G101" s="204"/>
      <c r="H101" s="204"/>
      <c r="I101" s="204"/>
      <c r="J101" s="205">
        <f>J143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413</v>
      </c>
      <c r="E102" s="204"/>
      <c r="F102" s="204"/>
      <c r="G102" s="204"/>
      <c r="H102" s="204"/>
      <c r="I102" s="204"/>
      <c r="J102" s="205">
        <f>J146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1331</v>
      </c>
      <c r="E103" s="199"/>
      <c r="F103" s="199"/>
      <c r="G103" s="199"/>
      <c r="H103" s="199"/>
      <c r="I103" s="199"/>
      <c r="J103" s="200">
        <f>J148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1332</v>
      </c>
      <c r="E104" s="204"/>
      <c r="F104" s="204"/>
      <c r="G104" s="204"/>
      <c r="H104" s="204"/>
      <c r="I104" s="204"/>
      <c r="J104" s="205">
        <f>J149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1333</v>
      </c>
      <c r="E105" s="204"/>
      <c r="F105" s="204"/>
      <c r="G105" s="204"/>
      <c r="H105" s="204"/>
      <c r="I105" s="204"/>
      <c r="J105" s="205">
        <f>J212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364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15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7.84906" customHeight="1">
      <c r="A115" s="35"/>
      <c r="B115" s="36"/>
      <c r="C115" s="37"/>
      <c r="D115" s="37"/>
      <c r="E115" s="191" t="str">
        <f>E7</f>
        <v>Rekonštrukcia cesty a mostov II/591 Banská Bystrica - hr. okr. BB/ZV - Zvolenská Slatina , I. etapa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353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9.20755" customHeight="1">
      <c r="A117" s="35"/>
      <c r="B117" s="36"/>
      <c r="C117" s="37"/>
      <c r="D117" s="37"/>
      <c r="E117" s="79" t="str">
        <f>E9</f>
        <v>102-20 - 102-20 Osvetlenie priechodov pre chodcov k.ú. Horná Mičiná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F12</f>
        <v>k. ú. Banská Bystrica</v>
      </c>
      <c r="G119" s="37"/>
      <c r="H119" s="37"/>
      <c r="I119" s="29" t="s">
        <v>21</v>
      </c>
      <c r="J119" s="82" t="str">
        <f>IF(J12="","",J12)</f>
        <v>30. 12. 2020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4.81509" customHeight="1">
      <c r="A121" s="35"/>
      <c r="B121" s="36"/>
      <c r="C121" s="29" t="s">
        <v>23</v>
      </c>
      <c r="D121" s="37"/>
      <c r="E121" s="37"/>
      <c r="F121" s="24" t="str">
        <f>E15</f>
        <v xml:space="preserve">BANSKOBYSTRICKÝ SAMOSPRÁVNY KRAJ </v>
      </c>
      <c r="G121" s="37"/>
      <c r="H121" s="37"/>
      <c r="I121" s="29" t="s">
        <v>29</v>
      </c>
      <c r="J121" s="33" t="str">
        <f>E21</f>
        <v>ISPO spol.s r.o. , Prešov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30566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Ing. Čurlík ján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365</v>
      </c>
      <c r="D124" s="210" t="s">
        <v>61</v>
      </c>
      <c r="E124" s="210" t="s">
        <v>57</v>
      </c>
      <c r="F124" s="210" t="s">
        <v>58</v>
      </c>
      <c r="G124" s="210" t="s">
        <v>366</v>
      </c>
      <c r="H124" s="210" t="s">
        <v>367</v>
      </c>
      <c r="I124" s="210" t="s">
        <v>368</v>
      </c>
      <c r="J124" s="211" t="s">
        <v>358</v>
      </c>
      <c r="K124" s="212" t="s">
        <v>369</v>
      </c>
      <c r="L124" s="213"/>
      <c r="M124" s="103" t="s">
        <v>1</v>
      </c>
      <c r="N124" s="104" t="s">
        <v>40</v>
      </c>
      <c r="O124" s="104" t="s">
        <v>370</v>
      </c>
      <c r="P124" s="104" t="s">
        <v>371</v>
      </c>
      <c r="Q124" s="104" t="s">
        <v>372</v>
      </c>
      <c r="R124" s="104" t="s">
        <v>373</v>
      </c>
      <c r="S124" s="104" t="s">
        <v>374</v>
      </c>
      <c r="T124" s="105" t="s">
        <v>375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359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P126+P148</f>
        <v>0</v>
      </c>
      <c r="Q125" s="107"/>
      <c r="R125" s="216">
        <f>R126+R148</f>
        <v>19.0533204</v>
      </c>
      <c r="S125" s="107"/>
      <c r="T125" s="217">
        <f>T126+T148</f>
        <v>1.738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75</v>
      </c>
      <c r="AU125" s="14" t="s">
        <v>360</v>
      </c>
      <c r="BK125" s="218">
        <f>BK126+BK148</f>
        <v>0</v>
      </c>
    </row>
    <row r="126" s="12" customFormat="1" ht="25.92" customHeight="1">
      <c r="A126" s="12"/>
      <c r="B126" s="219"/>
      <c r="C126" s="220"/>
      <c r="D126" s="221" t="s">
        <v>75</v>
      </c>
      <c r="E126" s="222" t="s">
        <v>414</v>
      </c>
      <c r="F126" s="222" t="s">
        <v>415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P127+P134+P139+P143+P146</f>
        <v>0</v>
      </c>
      <c r="Q126" s="227"/>
      <c r="R126" s="228">
        <f>R127+R134+R139+R143+R146</f>
        <v>10.4631504</v>
      </c>
      <c r="S126" s="227"/>
      <c r="T126" s="229">
        <f>T127+T134+T139+T143+T146</f>
        <v>1.738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76</v>
      </c>
      <c r="AY126" s="230" t="s">
        <v>379</v>
      </c>
      <c r="BK126" s="232">
        <f>BK127+BK134+BK139+BK143+BK146</f>
        <v>0</v>
      </c>
    </row>
    <row r="127" s="12" customFormat="1" ht="22.8" customHeight="1">
      <c r="A127" s="12"/>
      <c r="B127" s="219"/>
      <c r="C127" s="220"/>
      <c r="D127" s="221" t="s">
        <v>75</v>
      </c>
      <c r="E127" s="233" t="s">
        <v>84</v>
      </c>
      <c r="F127" s="233" t="s">
        <v>416</v>
      </c>
      <c r="G127" s="220"/>
      <c r="H127" s="220"/>
      <c r="I127" s="223"/>
      <c r="J127" s="234">
        <f>BK127</f>
        <v>0</v>
      </c>
      <c r="K127" s="220"/>
      <c r="L127" s="225"/>
      <c r="M127" s="226"/>
      <c r="N127" s="227"/>
      <c r="O127" s="227"/>
      <c r="P127" s="228">
        <f>SUM(P128:P133)</f>
        <v>0</v>
      </c>
      <c r="Q127" s="227"/>
      <c r="R127" s="228">
        <f>SUM(R128:R133)</f>
        <v>0.075679999999999997</v>
      </c>
      <c r="S127" s="227"/>
      <c r="T127" s="229">
        <f>SUM(T128:T133)</f>
        <v>1.738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84</v>
      </c>
      <c r="AT127" s="231" t="s">
        <v>75</v>
      </c>
      <c r="AU127" s="231" t="s">
        <v>84</v>
      </c>
      <c r="AY127" s="230" t="s">
        <v>379</v>
      </c>
      <c r="BK127" s="232">
        <f>SUM(BK128:BK133)</f>
        <v>0</v>
      </c>
    </row>
    <row r="128" s="2" customFormat="1" ht="23.4566" customHeight="1">
      <c r="A128" s="35"/>
      <c r="B128" s="36"/>
      <c r="C128" s="235" t="s">
        <v>84</v>
      </c>
      <c r="D128" s="235" t="s">
        <v>382</v>
      </c>
      <c r="E128" s="236" t="s">
        <v>2223</v>
      </c>
      <c r="F128" s="237" t="s">
        <v>2224</v>
      </c>
      <c r="G128" s="238" t="s">
        <v>419</v>
      </c>
      <c r="H128" s="239">
        <v>5.5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0.316</v>
      </c>
      <c r="T128" s="246">
        <f>S128*H128</f>
        <v>1.738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2225</v>
      </c>
    </row>
    <row r="129" s="2" customFormat="1" ht="21.0566" customHeight="1">
      <c r="A129" s="35"/>
      <c r="B129" s="36"/>
      <c r="C129" s="235" t="s">
        <v>92</v>
      </c>
      <c r="D129" s="235" t="s">
        <v>382</v>
      </c>
      <c r="E129" s="236" t="s">
        <v>1334</v>
      </c>
      <c r="F129" s="237" t="s">
        <v>1335</v>
      </c>
      <c r="G129" s="238" t="s">
        <v>430</v>
      </c>
      <c r="H129" s="239">
        <v>11.199999999999999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1336</v>
      </c>
    </row>
    <row r="130" s="2" customFormat="1" ht="23.4566" customHeight="1">
      <c r="A130" s="35"/>
      <c r="B130" s="36"/>
      <c r="C130" s="235" t="s">
        <v>102</v>
      </c>
      <c r="D130" s="235" t="s">
        <v>382</v>
      </c>
      <c r="E130" s="236" t="s">
        <v>1337</v>
      </c>
      <c r="F130" s="237" t="s">
        <v>1338</v>
      </c>
      <c r="G130" s="238" t="s">
        <v>430</v>
      </c>
      <c r="H130" s="239">
        <v>3.3599999999999999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1339</v>
      </c>
    </row>
    <row r="131" s="2" customFormat="1" ht="31.92453" customHeight="1">
      <c r="A131" s="35"/>
      <c r="B131" s="36"/>
      <c r="C131" s="235" t="s">
        <v>396</v>
      </c>
      <c r="D131" s="235" t="s">
        <v>382</v>
      </c>
      <c r="E131" s="236" t="s">
        <v>1340</v>
      </c>
      <c r="F131" s="237" t="s">
        <v>1341</v>
      </c>
      <c r="G131" s="238" t="s">
        <v>426</v>
      </c>
      <c r="H131" s="239">
        <v>22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0.00198</v>
      </c>
      <c r="R131" s="245">
        <f>Q131*H131</f>
        <v>0.043560000000000001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1342</v>
      </c>
    </row>
    <row r="132" s="2" customFormat="1" ht="31.92453" customHeight="1">
      <c r="A132" s="35"/>
      <c r="B132" s="36"/>
      <c r="C132" s="254" t="s">
        <v>378</v>
      </c>
      <c r="D132" s="254" t="s">
        <v>457</v>
      </c>
      <c r="E132" s="255" t="s">
        <v>1343</v>
      </c>
      <c r="F132" s="256" t="s">
        <v>1344</v>
      </c>
      <c r="G132" s="257" t="s">
        <v>426</v>
      </c>
      <c r="H132" s="258">
        <v>22</v>
      </c>
      <c r="I132" s="259"/>
      <c r="J132" s="260">
        <f>ROUND(I132*H132,2)</f>
        <v>0</v>
      </c>
      <c r="K132" s="261"/>
      <c r="L132" s="262"/>
      <c r="M132" s="263" t="s">
        <v>1</v>
      </c>
      <c r="N132" s="264" t="s">
        <v>42</v>
      </c>
      <c r="O132" s="94"/>
      <c r="P132" s="245">
        <f>O132*H132</f>
        <v>0</v>
      </c>
      <c r="Q132" s="245">
        <v>0.0014599999999999999</v>
      </c>
      <c r="R132" s="245">
        <f>Q132*H132</f>
        <v>0.032119999999999996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1003</v>
      </c>
      <c r="AT132" s="247" t="s">
        <v>457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1003</v>
      </c>
      <c r="BM132" s="247" t="s">
        <v>1345</v>
      </c>
    </row>
    <row r="133" s="2" customFormat="1" ht="23.4566" customHeight="1">
      <c r="A133" s="35"/>
      <c r="B133" s="36"/>
      <c r="C133" s="235" t="s">
        <v>435</v>
      </c>
      <c r="D133" s="235" t="s">
        <v>382</v>
      </c>
      <c r="E133" s="236" t="s">
        <v>453</v>
      </c>
      <c r="F133" s="237" t="s">
        <v>454</v>
      </c>
      <c r="G133" s="238" t="s">
        <v>430</v>
      </c>
      <c r="H133" s="239">
        <v>11.199999999999999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1346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92</v>
      </c>
      <c r="F134" s="233" t="s">
        <v>759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SUM(P135:P138)</f>
        <v>0</v>
      </c>
      <c r="Q134" s="227"/>
      <c r="R134" s="228">
        <f>SUM(R135:R138)</f>
        <v>3.7971503999999996</v>
      </c>
      <c r="S134" s="227"/>
      <c r="T134" s="229">
        <f>SUM(T135:T138)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84</v>
      </c>
      <c r="AY134" s="230" t="s">
        <v>379</v>
      </c>
      <c r="BK134" s="232">
        <f>SUM(BK135:BK138)</f>
        <v>0</v>
      </c>
    </row>
    <row r="135" s="2" customFormat="1" ht="23.4566" customHeight="1">
      <c r="A135" s="35"/>
      <c r="B135" s="36"/>
      <c r="C135" s="235" t="s">
        <v>439</v>
      </c>
      <c r="D135" s="235" t="s">
        <v>382</v>
      </c>
      <c r="E135" s="236" t="s">
        <v>775</v>
      </c>
      <c r="F135" s="237" t="s">
        <v>776</v>
      </c>
      <c r="G135" s="238" t="s">
        <v>430</v>
      </c>
      <c r="H135" s="239">
        <v>0.216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2.0699999999999998</v>
      </c>
      <c r="R135" s="245">
        <f>Q135*H135</f>
        <v>0.44711999999999996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1347</v>
      </c>
    </row>
    <row r="136" s="2" customFormat="1" ht="16.30189" customHeight="1">
      <c r="A136" s="35"/>
      <c r="B136" s="36"/>
      <c r="C136" s="235" t="s">
        <v>443</v>
      </c>
      <c r="D136" s="235" t="s">
        <v>382</v>
      </c>
      <c r="E136" s="236" t="s">
        <v>1348</v>
      </c>
      <c r="F136" s="237" t="s">
        <v>1349</v>
      </c>
      <c r="G136" s="238" t="s">
        <v>430</v>
      </c>
      <c r="H136" s="239">
        <v>1.44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2.3223400000000001</v>
      </c>
      <c r="R136" s="245">
        <f>Q136*H136</f>
        <v>3.3441695999999999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1350</v>
      </c>
    </row>
    <row r="137" s="2" customFormat="1" ht="21.0566" customHeight="1">
      <c r="A137" s="35"/>
      <c r="B137" s="36"/>
      <c r="C137" s="235" t="s">
        <v>447</v>
      </c>
      <c r="D137" s="235" t="s">
        <v>382</v>
      </c>
      <c r="E137" s="236" t="s">
        <v>1351</v>
      </c>
      <c r="F137" s="237" t="s">
        <v>1352</v>
      </c>
      <c r="G137" s="238" t="s">
        <v>419</v>
      </c>
      <c r="H137" s="239">
        <v>1.44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0.0040699999999999998</v>
      </c>
      <c r="R137" s="245">
        <f>Q137*H137</f>
        <v>0.0058607999999999993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1353</v>
      </c>
    </row>
    <row r="138" s="2" customFormat="1" ht="21.0566" customHeight="1">
      <c r="A138" s="35"/>
      <c r="B138" s="36"/>
      <c r="C138" s="235" t="s">
        <v>452</v>
      </c>
      <c r="D138" s="235" t="s">
        <v>382</v>
      </c>
      <c r="E138" s="236" t="s">
        <v>1354</v>
      </c>
      <c r="F138" s="237" t="s">
        <v>1355</v>
      </c>
      <c r="G138" s="238" t="s">
        <v>419</v>
      </c>
      <c r="H138" s="239">
        <v>1.44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1356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378</v>
      </c>
      <c r="F139" s="233" t="s">
        <v>474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SUM(P140:P142)</f>
        <v>0</v>
      </c>
      <c r="Q139" s="227"/>
      <c r="R139" s="228">
        <f>SUM(R140:R142)</f>
        <v>6.5903200000000002</v>
      </c>
      <c r="S139" s="227"/>
      <c r="T139" s="229">
        <f>SUM(T140:T142)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SUM(BK140:BK142)</f>
        <v>0</v>
      </c>
    </row>
    <row r="140" s="2" customFormat="1" ht="36.72453" customHeight="1">
      <c r="A140" s="35"/>
      <c r="B140" s="36"/>
      <c r="C140" s="235" t="s">
        <v>456</v>
      </c>
      <c r="D140" s="235" t="s">
        <v>382</v>
      </c>
      <c r="E140" s="236" t="s">
        <v>2226</v>
      </c>
      <c r="F140" s="237" t="s">
        <v>2227</v>
      </c>
      <c r="G140" s="238" t="s">
        <v>419</v>
      </c>
      <c r="H140" s="239">
        <v>5.5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0.34762999999999999</v>
      </c>
      <c r="R140" s="245">
        <f>Q140*H140</f>
        <v>1.9119649999999999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2228</v>
      </c>
    </row>
    <row r="141" s="2" customFormat="1" ht="36.72453" customHeight="1">
      <c r="A141" s="35"/>
      <c r="B141" s="36"/>
      <c r="C141" s="235" t="s">
        <v>461</v>
      </c>
      <c r="D141" s="235" t="s">
        <v>382</v>
      </c>
      <c r="E141" s="236" t="s">
        <v>2229</v>
      </c>
      <c r="F141" s="237" t="s">
        <v>2230</v>
      </c>
      <c r="G141" s="238" t="s">
        <v>419</v>
      </c>
      <c r="H141" s="239">
        <v>5.5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0.39561000000000002</v>
      </c>
      <c r="R141" s="245">
        <f>Q141*H141</f>
        <v>2.1758550000000003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2231</v>
      </c>
    </row>
    <row r="142" s="2" customFormat="1" ht="36.72453" customHeight="1">
      <c r="A142" s="35"/>
      <c r="B142" s="36"/>
      <c r="C142" s="235" t="s">
        <v>466</v>
      </c>
      <c r="D142" s="235" t="s">
        <v>382</v>
      </c>
      <c r="E142" s="236" t="s">
        <v>2232</v>
      </c>
      <c r="F142" s="237" t="s">
        <v>2233</v>
      </c>
      <c r="G142" s="238" t="s">
        <v>419</v>
      </c>
      <c r="H142" s="239">
        <v>5.5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0.45500000000000002</v>
      </c>
      <c r="R142" s="245">
        <f>Q142*H142</f>
        <v>2.5024999999999999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2234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447</v>
      </c>
      <c r="F143" s="233" t="s">
        <v>560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SUM(P144:P145)</f>
        <v>0</v>
      </c>
      <c r="Q143" s="227"/>
      <c r="R143" s="228">
        <f>SUM(R144:R145)</f>
        <v>0</v>
      </c>
      <c r="S143" s="227"/>
      <c r="T143" s="229">
        <f>SUM(T144:T145)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84</v>
      </c>
      <c r="AT143" s="231" t="s">
        <v>75</v>
      </c>
      <c r="AU143" s="231" t="s">
        <v>84</v>
      </c>
      <c r="AY143" s="230" t="s">
        <v>379</v>
      </c>
      <c r="BK143" s="232">
        <f>SUM(BK144:BK145)</f>
        <v>0</v>
      </c>
    </row>
    <row r="144" s="2" customFormat="1" ht="23.4566" customHeight="1">
      <c r="A144" s="35"/>
      <c r="B144" s="36"/>
      <c r="C144" s="235" t="s">
        <v>470</v>
      </c>
      <c r="D144" s="235" t="s">
        <v>382</v>
      </c>
      <c r="E144" s="236" t="s">
        <v>1884</v>
      </c>
      <c r="F144" s="237" t="s">
        <v>1885</v>
      </c>
      <c r="G144" s="238" t="s">
        <v>426</v>
      </c>
      <c r="H144" s="239">
        <v>22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2235</v>
      </c>
    </row>
    <row r="145" s="2" customFormat="1" ht="36.72453" customHeight="1">
      <c r="A145" s="35"/>
      <c r="B145" s="36"/>
      <c r="C145" s="235" t="s">
        <v>475</v>
      </c>
      <c r="D145" s="235" t="s">
        <v>382</v>
      </c>
      <c r="E145" s="236" t="s">
        <v>1357</v>
      </c>
      <c r="F145" s="237" t="s">
        <v>1358</v>
      </c>
      <c r="G145" s="238" t="s">
        <v>1359</v>
      </c>
      <c r="H145" s="239">
        <v>20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1360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721</v>
      </c>
      <c r="F146" s="233" t="s">
        <v>722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P147</f>
        <v>0</v>
      </c>
      <c r="Q146" s="227"/>
      <c r="R146" s="228">
        <f>R147</f>
        <v>0</v>
      </c>
      <c r="S146" s="227"/>
      <c r="T146" s="229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BK147</f>
        <v>0</v>
      </c>
    </row>
    <row r="147" s="2" customFormat="1" ht="23.4566" customHeight="1">
      <c r="A147" s="35"/>
      <c r="B147" s="36"/>
      <c r="C147" s="235" t="s">
        <v>479</v>
      </c>
      <c r="D147" s="235" t="s">
        <v>382</v>
      </c>
      <c r="E147" s="236" t="s">
        <v>724</v>
      </c>
      <c r="F147" s="237" t="s">
        <v>725</v>
      </c>
      <c r="G147" s="238" t="s">
        <v>450</v>
      </c>
      <c r="H147" s="239">
        <v>10.430999999999999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1361</v>
      </c>
    </row>
    <row r="148" s="12" customFormat="1" ht="25.92" customHeight="1">
      <c r="A148" s="12"/>
      <c r="B148" s="219"/>
      <c r="C148" s="220"/>
      <c r="D148" s="221" t="s">
        <v>75</v>
      </c>
      <c r="E148" s="222" t="s">
        <v>457</v>
      </c>
      <c r="F148" s="222" t="s">
        <v>1362</v>
      </c>
      <c r="G148" s="220"/>
      <c r="H148" s="220"/>
      <c r="I148" s="223"/>
      <c r="J148" s="224">
        <f>BK148</f>
        <v>0</v>
      </c>
      <c r="K148" s="220"/>
      <c r="L148" s="225"/>
      <c r="M148" s="226"/>
      <c r="N148" s="227"/>
      <c r="O148" s="227"/>
      <c r="P148" s="228">
        <f>P149+P212</f>
        <v>0</v>
      </c>
      <c r="Q148" s="227"/>
      <c r="R148" s="228">
        <f>R149+R212</f>
        <v>8.5901700000000005</v>
      </c>
      <c r="S148" s="227"/>
      <c r="T148" s="229">
        <f>T149+T212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102</v>
      </c>
      <c r="AT148" s="231" t="s">
        <v>75</v>
      </c>
      <c r="AU148" s="231" t="s">
        <v>76</v>
      </c>
      <c r="AY148" s="230" t="s">
        <v>379</v>
      </c>
      <c r="BK148" s="232">
        <f>BK149+BK212</f>
        <v>0</v>
      </c>
    </row>
    <row r="149" s="12" customFormat="1" ht="22.8" customHeight="1">
      <c r="A149" s="12"/>
      <c r="B149" s="219"/>
      <c r="C149" s="220"/>
      <c r="D149" s="221" t="s">
        <v>75</v>
      </c>
      <c r="E149" s="233" t="s">
        <v>1363</v>
      </c>
      <c r="F149" s="233" t="s">
        <v>1364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SUM(P150:P211)</f>
        <v>0</v>
      </c>
      <c r="Q149" s="227"/>
      <c r="R149" s="228">
        <f>SUM(R150:R211)</f>
        <v>0.5448400000000001</v>
      </c>
      <c r="S149" s="227"/>
      <c r="T149" s="229">
        <f>SUM(T150:T211)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102</v>
      </c>
      <c r="AT149" s="231" t="s">
        <v>75</v>
      </c>
      <c r="AU149" s="231" t="s">
        <v>84</v>
      </c>
      <c r="AY149" s="230" t="s">
        <v>379</v>
      </c>
      <c r="BK149" s="232">
        <f>SUM(BK150:BK211)</f>
        <v>0</v>
      </c>
    </row>
    <row r="150" s="2" customFormat="1" ht="23.4566" customHeight="1">
      <c r="A150" s="35"/>
      <c r="B150" s="36"/>
      <c r="C150" s="235" t="s">
        <v>483</v>
      </c>
      <c r="D150" s="235" t="s">
        <v>382</v>
      </c>
      <c r="E150" s="236" t="s">
        <v>1365</v>
      </c>
      <c r="F150" s="237" t="s">
        <v>1366</v>
      </c>
      <c r="G150" s="238" t="s">
        <v>426</v>
      </c>
      <c r="H150" s="239">
        <v>4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2236</v>
      </c>
    </row>
    <row r="151" s="2" customFormat="1" ht="21.0566" customHeight="1">
      <c r="A151" s="35"/>
      <c r="B151" s="36"/>
      <c r="C151" s="254" t="s">
        <v>487</v>
      </c>
      <c r="D151" s="254" t="s">
        <v>457</v>
      </c>
      <c r="E151" s="255" t="s">
        <v>1368</v>
      </c>
      <c r="F151" s="256" t="s">
        <v>1369</v>
      </c>
      <c r="G151" s="257" t="s">
        <v>426</v>
      </c>
      <c r="H151" s="258">
        <v>4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0.00025000000000000001</v>
      </c>
      <c r="R151" s="245">
        <f>Q151*H151</f>
        <v>0.001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1003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1003</v>
      </c>
      <c r="BM151" s="247" t="s">
        <v>2237</v>
      </c>
    </row>
    <row r="152" s="2" customFormat="1" ht="21.0566" customHeight="1">
      <c r="A152" s="35"/>
      <c r="B152" s="36"/>
      <c r="C152" s="254" t="s">
        <v>491</v>
      </c>
      <c r="D152" s="254" t="s">
        <v>457</v>
      </c>
      <c r="E152" s="255" t="s">
        <v>2238</v>
      </c>
      <c r="F152" s="256" t="s">
        <v>2239</v>
      </c>
      <c r="G152" s="257" t="s">
        <v>502</v>
      </c>
      <c r="H152" s="258">
        <v>6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1003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1003</v>
      </c>
      <c r="BM152" s="247" t="s">
        <v>2240</v>
      </c>
    </row>
    <row r="153" s="2" customFormat="1" ht="23.4566" customHeight="1">
      <c r="A153" s="35"/>
      <c r="B153" s="36"/>
      <c r="C153" s="235" t="s">
        <v>7</v>
      </c>
      <c r="D153" s="235" t="s">
        <v>382</v>
      </c>
      <c r="E153" s="236" t="s">
        <v>1371</v>
      </c>
      <c r="F153" s="237" t="s">
        <v>1372</v>
      </c>
      <c r="G153" s="238" t="s">
        <v>426</v>
      </c>
      <c r="H153" s="239">
        <v>28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673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673</v>
      </c>
      <c r="BM153" s="247" t="s">
        <v>1373</v>
      </c>
    </row>
    <row r="154" s="2" customFormat="1" ht="23.4566" customHeight="1">
      <c r="A154" s="35"/>
      <c r="B154" s="36"/>
      <c r="C154" s="254" t="s">
        <v>499</v>
      </c>
      <c r="D154" s="254" t="s">
        <v>457</v>
      </c>
      <c r="E154" s="255" t="s">
        <v>1374</v>
      </c>
      <c r="F154" s="256" t="s">
        <v>1375</v>
      </c>
      <c r="G154" s="257" t="s">
        <v>426</v>
      </c>
      <c r="H154" s="258">
        <v>28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0.00038000000000000002</v>
      </c>
      <c r="R154" s="245">
        <f>Q154*H154</f>
        <v>0.01064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1003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1003</v>
      </c>
      <c r="BM154" s="247" t="s">
        <v>1376</v>
      </c>
    </row>
    <row r="155" s="2" customFormat="1" ht="23.4566" customHeight="1">
      <c r="A155" s="35"/>
      <c r="B155" s="36"/>
      <c r="C155" s="235" t="s">
        <v>504</v>
      </c>
      <c r="D155" s="235" t="s">
        <v>382</v>
      </c>
      <c r="E155" s="236" t="s">
        <v>2241</v>
      </c>
      <c r="F155" s="237" t="s">
        <v>2242</v>
      </c>
      <c r="G155" s="238" t="s">
        <v>502</v>
      </c>
      <c r="H155" s="239">
        <v>2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673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673</v>
      </c>
      <c r="BM155" s="247" t="s">
        <v>2243</v>
      </c>
    </row>
    <row r="156" s="2" customFormat="1" ht="16.30189" customHeight="1">
      <c r="A156" s="35"/>
      <c r="B156" s="36"/>
      <c r="C156" s="254" t="s">
        <v>508</v>
      </c>
      <c r="D156" s="254" t="s">
        <v>457</v>
      </c>
      <c r="E156" s="255" t="s">
        <v>2244</v>
      </c>
      <c r="F156" s="256" t="s">
        <v>2245</v>
      </c>
      <c r="G156" s="257" t="s">
        <v>502</v>
      </c>
      <c r="H156" s="258">
        <v>2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0.00010000000000000001</v>
      </c>
      <c r="R156" s="245">
        <f>Q156*H156</f>
        <v>0.00020000000000000001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1003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1003</v>
      </c>
      <c r="BM156" s="247" t="s">
        <v>2246</v>
      </c>
    </row>
    <row r="157" s="2" customFormat="1" ht="16.30189" customHeight="1">
      <c r="A157" s="35"/>
      <c r="B157" s="36"/>
      <c r="C157" s="235" t="s">
        <v>512</v>
      </c>
      <c r="D157" s="235" t="s">
        <v>382</v>
      </c>
      <c r="E157" s="236" t="s">
        <v>2247</v>
      </c>
      <c r="F157" s="237" t="s">
        <v>2248</v>
      </c>
      <c r="G157" s="238" t="s">
        <v>502</v>
      </c>
      <c r="H157" s="239">
        <v>4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673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2249</v>
      </c>
    </row>
    <row r="158" s="2" customFormat="1" ht="16.30189" customHeight="1">
      <c r="A158" s="35"/>
      <c r="B158" s="36"/>
      <c r="C158" s="254" t="s">
        <v>516</v>
      </c>
      <c r="D158" s="254" t="s">
        <v>457</v>
      </c>
      <c r="E158" s="255" t="s">
        <v>2250</v>
      </c>
      <c r="F158" s="256" t="s">
        <v>2251</v>
      </c>
      <c r="G158" s="257" t="s">
        <v>502</v>
      </c>
      <c r="H158" s="258">
        <v>4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0.00016000000000000001</v>
      </c>
      <c r="R158" s="245">
        <f>Q158*H158</f>
        <v>0.00064000000000000005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1003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1003</v>
      </c>
      <c r="BM158" s="247" t="s">
        <v>2252</v>
      </c>
    </row>
    <row r="159" s="2" customFormat="1" ht="16.30189" customHeight="1">
      <c r="A159" s="35"/>
      <c r="B159" s="36"/>
      <c r="C159" s="235" t="s">
        <v>520</v>
      </c>
      <c r="D159" s="235" t="s">
        <v>382</v>
      </c>
      <c r="E159" s="236" t="s">
        <v>1377</v>
      </c>
      <c r="F159" s="237" t="s">
        <v>1378</v>
      </c>
      <c r="G159" s="238" t="s">
        <v>1379</v>
      </c>
      <c r="H159" s="239">
        <v>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673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673</v>
      </c>
      <c r="BM159" s="247" t="s">
        <v>1380</v>
      </c>
    </row>
    <row r="160" s="2" customFormat="1" ht="31.92453" customHeight="1">
      <c r="A160" s="35"/>
      <c r="B160" s="36"/>
      <c r="C160" s="235" t="s">
        <v>524</v>
      </c>
      <c r="D160" s="235" t="s">
        <v>382</v>
      </c>
      <c r="E160" s="236" t="s">
        <v>2253</v>
      </c>
      <c r="F160" s="237" t="s">
        <v>2254</v>
      </c>
      <c r="G160" s="238" t="s">
        <v>502</v>
      </c>
      <c r="H160" s="239">
        <v>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673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673</v>
      </c>
      <c r="BM160" s="247" t="s">
        <v>2255</v>
      </c>
    </row>
    <row r="161" s="2" customFormat="1" ht="21.0566" customHeight="1">
      <c r="A161" s="35"/>
      <c r="B161" s="36"/>
      <c r="C161" s="254" t="s">
        <v>528</v>
      </c>
      <c r="D161" s="254" t="s">
        <v>457</v>
      </c>
      <c r="E161" s="255" t="s">
        <v>2256</v>
      </c>
      <c r="F161" s="256" t="s">
        <v>2257</v>
      </c>
      <c r="G161" s="257" t="s">
        <v>502</v>
      </c>
      <c r="H161" s="258">
        <v>2</v>
      </c>
      <c r="I161" s="259"/>
      <c r="J161" s="260">
        <f>ROUND(I161*H161,2)</f>
        <v>0</v>
      </c>
      <c r="K161" s="261"/>
      <c r="L161" s="262"/>
      <c r="M161" s="263" t="s">
        <v>1</v>
      </c>
      <c r="N161" s="264" t="s">
        <v>42</v>
      </c>
      <c r="O161" s="94"/>
      <c r="P161" s="245">
        <f>O161*H161</f>
        <v>0</v>
      </c>
      <c r="Q161" s="245">
        <v>6.0000000000000002E-05</v>
      </c>
      <c r="R161" s="245">
        <f>Q161*H161</f>
        <v>0.00012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1003</v>
      </c>
      <c r="AT161" s="247" t="s">
        <v>457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1003</v>
      </c>
      <c r="BM161" s="247" t="s">
        <v>2258</v>
      </c>
    </row>
    <row r="162" s="2" customFormat="1" ht="16.30189" customHeight="1">
      <c r="A162" s="35"/>
      <c r="B162" s="36"/>
      <c r="C162" s="235" t="s">
        <v>532</v>
      </c>
      <c r="D162" s="235" t="s">
        <v>382</v>
      </c>
      <c r="E162" s="236" t="s">
        <v>2259</v>
      </c>
      <c r="F162" s="237" t="s">
        <v>2260</v>
      </c>
      <c r="G162" s="238" t="s">
        <v>502</v>
      </c>
      <c r="H162" s="239">
        <v>2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673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673</v>
      </c>
      <c r="BM162" s="247" t="s">
        <v>2261</v>
      </c>
    </row>
    <row r="163" s="2" customFormat="1" ht="21.0566" customHeight="1">
      <c r="A163" s="35"/>
      <c r="B163" s="36"/>
      <c r="C163" s="254" t="s">
        <v>536</v>
      </c>
      <c r="D163" s="254" t="s">
        <v>457</v>
      </c>
      <c r="E163" s="255" t="s">
        <v>2262</v>
      </c>
      <c r="F163" s="256" t="s">
        <v>2263</v>
      </c>
      <c r="G163" s="257" t="s">
        <v>502</v>
      </c>
      <c r="H163" s="258">
        <v>2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0.00012999999999999999</v>
      </c>
      <c r="R163" s="245">
        <f>Q163*H163</f>
        <v>0.00025999999999999998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1003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1003</v>
      </c>
      <c r="BM163" s="247" t="s">
        <v>2264</v>
      </c>
    </row>
    <row r="164" s="2" customFormat="1" ht="16.30189" customHeight="1">
      <c r="A164" s="35"/>
      <c r="B164" s="36"/>
      <c r="C164" s="235" t="s">
        <v>540</v>
      </c>
      <c r="D164" s="235" t="s">
        <v>382</v>
      </c>
      <c r="E164" s="236" t="s">
        <v>2265</v>
      </c>
      <c r="F164" s="237" t="s">
        <v>2266</v>
      </c>
      <c r="G164" s="238" t="s">
        <v>502</v>
      </c>
      <c r="H164" s="239">
        <v>2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673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673</v>
      </c>
      <c r="BM164" s="247" t="s">
        <v>2267</v>
      </c>
    </row>
    <row r="165" s="2" customFormat="1" ht="16.30189" customHeight="1">
      <c r="A165" s="35"/>
      <c r="B165" s="36"/>
      <c r="C165" s="254" t="s">
        <v>544</v>
      </c>
      <c r="D165" s="254" t="s">
        <v>457</v>
      </c>
      <c r="E165" s="255" t="s">
        <v>2268</v>
      </c>
      <c r="F165" s="256" t="s">
        <v>2269</v>
      </c>
      <c r="G165" s="257" t="s">
        <v>502</v>
      </c>
      <c r="H165" s="258">
        <v>2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0.00040000000000000002</v>
      </c>
      <c r="R165" s="245">
        <f>Q165*H165</f>
        <v>0.00080000000000000004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1003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1003</v>
      </c>
      <c r="BM165" s="247" t="s">
        <v>2270</v>
      </c>
    </row>
    <row r="166" s="2" customFormat="1" ht="23.4566" customHeight="1">
      <c r="A166" s="35"/>
      <c r="B166" s="36"/>
      <c r="C166" s="235" t="s">
        <v>548</v>
      </c>
      <c r="D166" s="235" t="s">
        <v>382</v>
      </c>
      <c r="E166" s="236" t="s">
        <v>2271</v>
      </c>
      <c r="F166" s="237" t="s">
        <v>2272</v>
      </c>
      <c r="G166" s="238" t="s">
        <v>502</v>
      </c>
      <c r="H166" s="239">
        <v>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673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673</v>
      </c>
      <c r="BM166" s="247" t="s">
        <v>2273</v>
      </c>
    </row>
    <row r="167" s="2" customFormat="1" ht="23.4566" customHeight="1">
      <c r="A167" s="35"/>
      <c r="B167" s="36"/>
      <c r="C167" s="254" t="s">
        <v>552</v>
      </c>
      <c r="D167" s="254" t="s">
        <v>457</v>
      </c>
      <c r="E167" s="255" t="s">
        <v>2274</v>
      </c>
      <c r="F167" s="256" t="s">
        <v>2275</v>
      </c>
      <c r="G167" s="257" t="s">
        <v>502</v>
      </c>
      <c r="H167" s="258">
        <v>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0.0050000000000000001</v>
      </c>
      <c r="R167" s="245">
        <f>Q167*H167</f>
        <v>0.01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1003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1003</v>
      </c>
      <c r="BM167" s="247" t="s">
        <v>2276</v>
      </c>
    </row>
    <row r="168" s="2" customFormat="1" ht="16.30189" customHeight="1">
      <c r="A168" s="35"/>
      <c r="B168" s="36"/>
      <c r="C168" s="254" t="s">
        <v>556</v>
      </c>
      <c r="D168" s="254" t="s">
        <v>457</v>
      </c>
      <c r="E168" s="255" t="s">
        <v>2277</v>
      </c>
      <c r="F168" s="256" t="s">
        <v>2278</v>
      </c>
      <c r="G168" s="257" t="s">
        <v>502</v>
      </c>
      <c r="H168" s="258">
        <v>2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1003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1003</v>
      </c>
      <c r="BM168" s="247" t="s">
        <v>2279</v>
      </c>
    </row>
    <row r="169" s="2" customFormat="1" ht="23.4566" customHeight="1">
      <c r="A169" s="35"/>
      <c r="B169" s="36"/>
      <c r="C169" s="235" t="s">
        <v>561</v>
      </c>
      <c r="D169" s="235" t="s">
        <v>382</v>
      </c>
      <c r="E169" s="236" t="s">
        <v>1381</v>
      </c>
      <c r="F169" s="237" t="s">
        <v>1382</v>
      </c>
      <c r="G169" s="238" t="s">
        <v>1383</v>
      </c>
      <c r="H169" s="239">
        <v>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673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673</v>
      </c>
      <c r="BM169" s="247" t="s">
        <v>1384</v>
      </c>
    </row>
    <row r="170" s="2" customFormat="1" ht="23.4566" customHeight="1">
      <c r="A170" s="35"/>
      <c r="B170" s="36"/>
      <c r="C170" s="235" t="s">
        <v>565</v>
      </c>
      <c r="D170" s="235" t="s">
        <v>382</v>
      </c>
      <c r="E170" s="236" t="s">
        <v>2280</v>
      </c>
      <c r="F170" s="237" t="s">
        <v>2281</v>
      </c>
      <c r="G170" s="238" t="s">
        <v>502</v>
      </c>
      <c r="H170" s="239">
        <v>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673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673</v>
      </c>
      <c r="BM170" s="247" t="s">
        <v>2282</v>
      </c>
    </row>
    <row r="171" s="2" customFormat="1" ht="23.4566" customHeight="1">
      <c r="A171" s="35"/>
      <c r="B171" s="36"/>
      <c r="C171" s="254" t="s">
        <v>569</v>
      </c>
      <c r="D171" s="254" t="s">
        <v>457</v>
      </c>
      <c r="E171" s="255" t="s">
        <v>2283</v>
      </c>
      <c r="F171" s="256" t="s">
        <v>2284</v>
      </c>
      <c r="G171" s="257" t="s">
        <v>502</v>
      </c>
      <c r="H171" s="258">
        <v>4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0.040000000000000001</v>
      </c>
      <c r="R171" s="245">
        <f>Q171*H171</f>
        <v>0.16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1003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1003</v>
      </c>
      <c r="BM171" s="247" t="s">
        <v>2285</v>
      </c>
    </row>
    <row r="172" s="2" customFormat="1" ht="16.30189" customHeight="1">
      <c r="A172" s="35"/>
      <c r="B172" s="36"/>
      <c r="C172" s="254" t="s">
        <v>573</v>
      </c>
      <c r="D172" s="254" t="s">
        <v>457</v>
      </c>
      <c r="E172" s="255" t="s">
        <v>2286</v>
      </c>
      <c r="F172" s="256" t="s">
        <v>2287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0.050000000000000003</v>
      </c>
      <c r="R172" s="245">
        <f>Q172*H172</f>
        <v>0.20000000000000001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1003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1003</v>
      </c>
      <c r="BM172" s="247" t="s">
        <v>2288</v>
      </c>
    </row>
    <row r="173" s="2" customFormat="1" ht="23.4566" customHeight="1">
      <c r="A173" s="35"/>
      <c r="B173" s="36"/>
      <c r="C173" s="235" t="s">
        <v>577</v>
      </c>
      <c r="D173" s="235" t="s">
        <v>382</v>
      </c>
      <c r="E173" s="236" t="s">
        <v>1406</v>
      </c>
      <c r="F173" s="237" t="s">
        <v>1407</v>
      </c>
      <c r="G173" s="238" t="s">
        <v>426</v>
      </c>
      <c r="H173" s="239">
        <v>20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673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673</v>
      </c>
      <c r="BM173" s="247" t="s">
        <v>1408</v>
      </c>
    </row>
    <row r="174" s="2" customFormat="1" ht="16.30189" customHeight="1">
      <c r="A174" s="35"/>
      <c r="B174" s="36"/>
      <c r="C174" s="254" t="s">
        <v>581</v>
      </c>
      <c r="D174" s="254" t="s">
        <v>457</v>
      </c>
      <c r="E174" s="255" t="s">
        <v>1409</v>
      </c>
      <c r="F174" s="256" t="s">
        <v>1410</v>
      </c>
      <c r="G174" s="257" t="s">
        <v>1102</v>
      </c>
      <c r="H174" s="258">
        <v>12.5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0.001</v>
      </c>
      <c r="R174" s="245">
        <f>Q174*H174</f>
        <v>0.012500000000000001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1003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1003</v>
      </c>
      <c r="BM174" s="247" t="s">
        <v>1411</v>
      </c>
    </row>
    <row r="175" s="2" customFormat="1" ht="23.4566" customHeight="1">
      <c r="A175" s="35"/>
      <c r="B175" s="36"/>
      <c r="C175" s="235" t="s">
        <v>585</v>
      </c>
      <c r="D175" s="235" t="s">
        <v>382</v>
      </c>
      <c r="E175" s="236" t="s">
        <v>1412</v>
      </c>
      <c r="F175" s="237" t="s">
        <v>1413</v>
      </c>
      <c r="G175" s="238" t="s">
        <v>426</v>
      </c>
      <c r="H175" s="239">
        <v>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673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673</v>
      </c>
      <c r="BM175" s="247" t="s">
        <v>1414</v>
      </c>
    </row>
    <row r="176" s="2" customFormat="1" ht="16.30189" customHeight="1">
      <c r="A176" s="35"/>
      <c r="B176" s="36"/>
      <c r="C176" s="254" t="s">
        <v>589</v>
      </c>
      <c r="D176" s="254" t="s">
        <v>457</v>
      </c>
      <c r="E176" s="255" t="s">
        <v>1415</v>
      </c>
      <c r="F176" s="256" t="s">
        <v>1416</v>
      </c>
      <c r="G176" s="257" t="s">
        <v>1102</v>
      </c>
      <c r="H176" s="258">
        <v>0.80000000000000004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0.001</v>
      </c>
      <c r="R176" s="245">
        <f>Q176*H176</f>
        <v>0.00080000000000000004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1003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1003</v>
      </c>
      <c r="BM176" s="247" t="s">
        <v>1417</v>
      </c>
    </row>
    <row r="177" s="2" customFormat="1" ht="21.0566" customHeight="1">
      <c r="A177" s="35"/>
      <c r="B177" s="36"/>
      <c r="C177" s="254" t="s">
        <v>593</v>
      </c>
      <c r="D177" s="254" t="s">
        <v>457</v>
      </c>
      <c r="E177" s="255" t="s">
        <v>1418</v>
      </c>
      <c r="F177" s="256" t="s">
        <v>1419</v>
      </c>
      <c r="G177" s="257" t="s">
        <v>1102</v>
      </c>
      <c r="H177" s="258">
        <v>0.20000000000000001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0.001</v>
      </c>
      <c r="R177" s="245">
        <f>Q177*H177</f>
        <v>0.00020000000000000001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1003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1003</v>
      </c>
      <c r="BM177" s="247" t="s">
        <v>1420</v>
      </c>
    </row>
    <row r="178" s="2" customFormat="1" ht="23.4566" customHeight="1">
      <c r="A178" s="35"/>
      <c r="B178" s="36"/>
      <c r="C178" s="235" t="s">
        <v>597</v>
      </c>
      <c r="D178" s="235" t="s">
        <v>382</v>
      </c>
      <c r="E178" s="236" t="s">
        <v>1421</v>
      </c>
      <c r="F178" s="237" t="s">
        <v>1422</v>
      </c>
      <c r="G178" s="238" t="s">
        <v>426</v>
      </c>
      <c r="H178" s="239">
        <v>20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673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673</v>
      </c>
      <c r="BM178" s="247" t="s">
        <v>1423</v>
      </c>
    </row>
    <row r="179" s="2" customFormat="1" ht="16.30189" customHeight="1">
      <c r="A179" s="35"/>
      <c r="B179" s="36"/>
      <c r="C179" s="254" t="s">
        <v>601</v>
      </c>
      <c r="D179" s="254" t="s">
        <v>457</v>
      </c>
      <c r="E179" s="255" t="s">
        <v>1424</v>
      </c>
      <c r="F179" s="256" t="s">
        <v>1425</v>
      </c>
      <c r="G179" s="257" t="s">
        <v>1102</v>
      </c>
      <c r="H179" s="258">
        <v>18.84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0.001</v>
      </c>
      <c r="R179" s="245">
        <f>Q179*H179</f>
        <v>0.018839999999999999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1003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1003</v>
      </c>
      <c r="BM179" s="247" t="s">
        <v>1426</v>
      </c>
    </row>
    <row r="180" s="2" customFormat="1" ht="16.30189" customHeight="1">
      <c r="A180" s="35"/>
      <c r="B180" s="36"/>
      <c r="C180" s="235" t="s">
        <v>605</v>
      </c>
      <c r="D180" s="235" t="s">
        <v>382</v>
      </c>
      <c r="E180" s="236" t="s">
        <v>1427</v>
      </c>
      <c r="F180" s="237" t="s">
        <v>1428</v>
      </c>
      <c r="G180" s="238" t="s">
        <v>502</v>
      </c>
      <c r="H180" s="239">
        <v>8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673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673</v>
      </c>
      <c r="BM180" s="247" t="s">
        <v>1429</v>
      </c>
    </row>
    <row r="181" s="2" customFormat="1" ht="21.0566" customHeight="1">
      <c r="A181" s="35"/>
      <c r="B181" s="36"/>
      <c r="C181" s="254" t="s">
        <v>609</v>
      </c>
      <c r="D181" s="254" t="s">
        <v>457</v>
      </c>
      <c r="E181" s="255" t="s">
        <v>1430</v>
      </c>
      <c r="F181" s="256" t="s">
        <v>1431</v>
      </c>
      <c r="G181" s="257" t="s">
        <v>502</v>
      </c>
      <c r="H181" s="258">
        <v>8</v>
      </c>
      <c r="I181" s="259"/>
      <c r="J181" s="260">
        <f>ROUND(I181*H181,2)</f>
        <v>0</v>
      </c>
      <c r="K181" s="261"/>
      <c r="L181" s="262"/>
      <c r="M181" s="263" t="s">
        <v>1</v>
      </c>
      <c r="N181" s="264" t="s">
        <v>42</v>
      </c>
      <c r="O181" s="94"/>
      <c r="P181" s="245">
        <f>O181*H181</f>
        <v>0</v>
      </c>
      <c r="Q181" s="245">
        <v>0.00040000000000000002</v>
      </c>
      <c r="R181" s="245">
        <f>Q181*H181</f>
        <v>0.0032000000000000002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1003</v>
      </c>
      <c r="AT181" s="247" t="s">
        <v>457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1003</v>
      </c>
      <c r="BM181" s="247" t="s">
        <v>1432</v>
      </c>
    </row>
    <row r="182" s="2" customFormat="1" ht="16.30189" customHeight="1">
      <c r="A182" s="35"/>
      <c r="B182" s="36"/>
      <c r="C182" s="235" t="s">
        <v>613</v>
      </c>
      <c r="D182" s="235" t="s">
        <v>382</v>
      </c>
      <c r="E182" s="236" t="s">
        <v>1433</v>
      </c>
      <c r="F182" s="237" t="s">
        <v>1434</v>
      </c>
      <c r="G182" s="238" t="s">
        <v>502</v>
      </c>
      <c r="H182" s="239">
        <v>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673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673</v>
      </c>
      <c r="BM182" s="247" t="s">
        <v>1435</v>
      </c>
    </row>
    <row r="183" s="2" customFormat="1" ht="16.30189" customHeight="1">
      <c r="A183" s="35"/>
      <c r="B183" s="36"/>
      <c r="C183" s="254" t="s">
        <v>617</v>
      </c>
      <c r="D183" s="254" t="s">
        <v>457</v>
      </c>
      <c r="E183" s="255" t="s">
        <v>1436</v>
      </c>
      <c r="F183" s="256" t="s">
        <v>1437</v>
      </c>
      <c r="G183" s="257" t="s">
        <v>502</v>
      </c>
      <c r="H183" s="258">
        <v>4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42</v>
      </c>
      <c r="O183" s="94"/>
      <c r="P183" s="245">
        <f>O183*H183</f>
        <v>0</v>
      </c>
      <c r="Q183" s="245">
        <v>0.00014999999999999999</v>
      </c>
      <c r="R183" s="245">
        <f>Q183*H183</f>
        <v>0.00059999999999999995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1003</v>
      </c>
      <c r="AT183" s="247" t="s">
        <v>457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1003</v>
      </c>
      <c r="BM183" s="247" t="s">
        <v>1438</v>
      </c>
    </row>
    <row r="184" s="2" customFormat="1" ht="16.30189" customHeight="1">
      <c r="A184" s="35"/>
      <c r="B184" s="36"/>
      <c r="C184" s="235" t="s">
        <v>621</v>
      </c>
      <c r="D184" s="235" t="s">
        <v>382</v>
      </c>
      <c r="E184" s="236" t="s">
        <v>1439</v>
      </c>
      <c r="F184" s="237" t="s">
        <v>1440</v>
      </c>
      <c r="G184" s="238" t="s">
        <v>502</v>
      </c>
      <c r="H184" s="239">
        <v>4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673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673</v>
      </c>
      <c r="BM184" s="247" t="s">
        <v>1441</v>
      </c>
    </row>
    <row r="185" s="2" customFormat="1" ht="16.30189" customHeight="1">
      <c r="A185" s="35"/>
      <c r="B185" s="36"/>
      <c r="C185" s="254" t="s">
        <v>625</v>
      </c>
      <c r="D185" s="254" t="s">
        <v>457</v>
      </c>
      <c r="E185" s="255" t="s">
        <v>1442</v>
      </c>
      <c r="F185" s="256" t="s">
        <v>1443</v>
      </c>
      <c r="G185" s="257" t="s">
        <v>502</v>
      </c>
      <c r="H185" s="258">
        <v>4</v>
      </c>
      <c r="I185" s="259"/>
      <c r="J185" s="260">
        <f>ROUND(I185*H185,2)</f>
        <v>0</v>
      </c>
      <c r="K185" s="261"/>
      <c r="L185" s="262"/>
      <c r="M185" s="263" t="s">
        <v>1</v>
      </c>
      <c r="N185" s="264" t="s">
        <v>42</v>
      </c>
      <c r="O185" s="94"/>
      <c r="P185" s="245">
        <f>O185*H185</f>
        <v>0</v>
      </c>
      <c r="Q185" s="245">
        <v>0.00017000000000000001</v>
      </c>
      <c r="R185" s="245">
        <f>Q185*H185</f>
        <v>0.00068000000000000005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1003</v>
      </c>
      <c r="AT185" s="247" t="s">
        <v>457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1003</v>
      </c>
      <c r="BM185" s="247" t="s">
        <v>1444</v>
      </c>
    </row>
    <row r="186" s="2" customFormat="1" ht="16.30189" customHeight="1">
      <c r="A186" s="35"/>
      <c r="B186" s="36"/>
      <c r="C186" s="235" t="s">
        <v>629</v>
      </c>
      <c r="D186" s="235" t="s">
        <v>382</v>
      </c>
      <c r="E186" s="236" t="s">
        <v>1445</v>
      </c>
      <c r="F186" s="237" t="s">
        <v>1446</v>
      </c>
      <c r="G186" s="238" t="s">
        <v>502</v>
      </c>
      <c r="H186" s="239">
        <v>8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673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673</v>
      </c>
      <c r="BM186" s="247" t="s">
        <v>1447</v>
      </c>
    </row>
    <row r="187" s="2" customFormat="1" ht="21.0566" customHeight="1">
      <c r="A187" s="35"/>
      <c r="B187" s="36"/>
      <c r="C187" s="254" t="s">
        <v>633</v>
      </c>
      <c r="D187" s="254" t="s">
        <v>457</v>
      </c>
      <c r="E187" s="255" t="s">
        <v>1448</v>
      </c>
      <c r="F187" s="256" t="s">
        <v>1449</v>
      </c>
      <c r="G187" s="257" t="s">
        <v>502</v>
      </c>
      <c r="H187" s="258">
        <v>8</v>
      </c>
      <c r="I187" s="259"/>
      <c r="J187" s="260">
        <f>ROUND(I187*H187,2)</f>
        <v>0</v>
      </c>
      <c r="K187" s="261"/>
      <c r="L187" s="262"/>
      <c r="M187" s="263" t="s">
        <v>1</v>
      </c>
      <c r="N187" s="264" t="s">
        <v>42</v>
      </c>
      <c r="O187" s="94"/>
      <c r="P187" s="245">
        <f>O187*H187</f>
        <v>0</v>
      </c>
      <c r="Q187" s="245">
        <v>0.00016000000000000001</v>
      </c>
      <c r="R187" s="245">
        <f>Q187*H187</f>
        <v>0.0012800000000000001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1003</v>
      </c>
      <c r="AT187" s="247" t="s">
        <v>457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1003</v>
      </c>
      <c r="BM187" s="247" t="s">
        <v>1450</v>
      </c>
    </row>
    <row r="188" s="2" customFormat="1" ht="16.30189" customHeight="1">
      <c r="A188" s="35"/>
      <c r="B188" s="36"/>
      <c r="C188" s="235" t="s">
        <v>637</v>
      </c>
      <c r="D188" s="235" t="s">
        <v>382</v>
      </c>
      <c r="E188" s="236" t="s">
        <v>1451</v>
      </c>
      <c r="F188" s="237" t="s">
        <v>1452</v>
      </c>
      <c r="G188" s="238" t="s">
        <v>502</v>
      </c>
      <c r="H188" s="239">
        <v>4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673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673</v>
      </c>
      <c r="BM188" s="247" t="s">
        <v>1453</v>
      </c>
    </row>
    <row r="189" s="2" customFormat="1" ht="16.30189" customHeight="1">
      <c r="A189" s="35"/>
      <c r="B189" s="36"/>
      <c r="C189" s="254" t="s">
        <v>641</v>
      </c>
      <c r="D189" s="254" t="s">
        <v>457</v>
      </c>
      <c r="E189" s="255" t="s">
        <v>1454</v>
      </c>
      <c r="F189" s="256" t="s">
        <v>1455</v>
      </c>
      <c r="G189" s="257" t="s">
        <v>502</v>
      </c>
      <c r="H189" s="258">
        <v>4</v>
      </c>
      <c r="I189" s="259"/>
      <c r="J189" s="260">
        <f>ROUND(I189*H189,2)</f>
        <v>0</v>
      </c>
      <c r="K189" s="261"/>
      <c r="L189" s="262"/>
      <c r="M189" s="263" t="s">
        <v>1</v>
      </c>
      <c r="N189" s="264" t="s">
        <v>42</v>
      </c>
      <c r="O189" s="94"/>
      <c r="P189" s="245">
        <f>O189*H189</f>
        <v>0</v>
      </c>
      <c r="Q189" s="245">
        <v>0.00021000000000000001</v>
      </c>
      <c r="R189" s="245">
        <f>Q189*H189</f>
        <v>0.00084000000000000003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1003</v>
      </c>
      <c r="AT189" s="247" t="s">
        <v>457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1003</v>
      </c>
      <c r="BM189" s="247" t="s">
        <v>1456</v>
      </c>
    </row>
    <row r="190" s="2" customFormat="1" ht="16.30189" customHeight="1">
      <c r="A190" s="35"/>
      <c r="B190" s="36"/>
      <c r="C190" s="235" t="s">
        <v>645</v>
      </c>
      <c r="D190" s="235" t="s">
        <v>382</v>
      </c>
      <c r="E190" s="236" t="s">
        <v>1457</v>
      </c>
      <c r="F190" s="237" t="s">
        <v>1458</v>
      </c>
      <c r="G190" s="238" t="s">
        <v>502</v>
      </c>
      <c r="H190" s="239">
        <v>4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673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673</v>
      </c>
      <c r="BM190" s="247" t="s">
        <v>1459</v>
      </c>
    </row>
    <row r="191" s="2" customFormat="1" ht="23.4566" customHeight="1">
      <c r="A191" s="35"/>
      <c r="B191" s="36"/>
      <c r="C191" s="254" t="s">
        <v>649</v>
      </c>
      <c r="D191" s="254" t="s">
        <v>457</v>
      </c>
      <c r="E191" s="255" t="s">
        <v>1460</v>
      </c>
      <c r="F191" s="256" t="s">
        <v>1461</v>
      </c>
      <c r="G191" s="257" t="s">
        <v>502</v>
      </c>
      <c r="H191" s="258">
        <v>4</v>
      </c>
      <c r="I191" s="259"/>
      <c r="J191" s="260">
        <f>ROUND(I191*H191,2)</f>
        <v>0</v>
      </c>
      <c r="K191" s="261"/>
      <c r="L191" s="262"/>
      <c r="M191" s="263" t="s">
        <v>1</v>
      </c>
      <c r="N191" s="264" t="s">
        <v>42</v>
      </c>
      <c r="O191" s="94"/>
      <c r="P191" s="245">
        <f>O191*H191</f>
        <v>0</v>
      </c>
      <c r="Q191" s="245">
        <v>0.017270000000000001</v>
      </c>
      <c r="R191" s="245">
        <f>Q191*H191</f>
        <v>0.069080000000000003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1003</v>
      </c>
      <c r="AT191" s="247" t="s">
        <v>457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1003</v>
      </c>
      <c r="BM191" s="247" t="s">
        <v>1462</v>
      </c>
    </row>
    <row r="192" s="2" customFormat="1" ht="31.92453" customHeight="1">
      <c r="A192" s="35"/>
      <c r="B192" s="36"/>
      <c r="C192" s="235" t="s">
        <v>653</v>
      </c>
      <c r="D192" s="235" t="s">
        <v>382</v>
      </c>
      <c r="E192" s="236" t="s">
        <v>2289</v>
      </c>
      <c r="F192" s="237" t="s">
        <v>2290</v>
      </c>
      <c r="G192" s="238" t="s">
        <v>502</v>
      </c>
      <c r="H192" s="239">
        <v>2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673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673</v>
      </c>
      <c r="BM192" s="247" t="s">
        <v>2291</v>
      </c>
    </row>
    <row r="193" s="2" customFormat="1" ht="23.4566" customHeight="1">
      <c r="A193" s="35"/>
      <c r="B193" s="36"/>
      <c r="C193" s="254" t="s">
        <v>657</v>
      </c>
      <c r="D193" s="254" t="s">
        <v>457</v>
      </c>
      <c r="E193" s="255" t="s">
        <v>2292</v>
      </c>
      <c r="F193" s="256" t="s">
        <v>2293</v>
      </c>
      <c r="G193" s="257" t="s">
        <v>502</v>
      </c>
      <c r="H193" s="258">
        <v>2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0.00064999999999999997</v>
      </c>
      <c r="R193" s="245">
        <f>Q193*H193</f>
        <v>0.0012999999999999999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1003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1003</v>
      </c>
      <c r="BM193" s="247" t="s">
        <v>2294</v>
      </c>
    </row>
    <row r="194" s="2" customFormat="1" ht="21.0566" customHeight="1">
      <c r="A194" s="35"/>
      <c r="B194" s="36"/>
      <c r="C194" s="235" t="s">
        <v>661</v>
      </c>
      <c r="D194" s="235" t="s">
        <v>382</v>
      </c>
      <c r="E194" s="236" t="s">
        <v>1463</v>
      </c>
      <c r="F194" s="237" t="s">
        <v>1464</v>
      </c>
      <c r="G194" s="238" t="s">
        <v>426</v>
      </c>
      <c r="H194" s="239">
        <v>20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673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673</v>
      </c>
      <c r="BM194" s="247" t="s">
        <v>1465</v>
      </c>
    </row>
    <row r="195" s="2" customFormat="1" ht="16.30189" customHeight="1">
      <c r="A195" s="35"/>
      <c r="B195" s="36"/>
      <c r="C195" s="254" t="s">
        <v>665</v>
      </c>
      <c r="D195" s="254" t="s">
        <v>457</v>
      </c>
      <c r="E195" s="255" t="s">
        <v>1466</v>
      </c>
      <c r="F195" s="256" t="s">
        <v>1467</v>
      </c>
      <c r="G195" s="257" t="s">
        <v>426</v>
      </c>
      <c r="H195" s="258">
        <v>20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42</v>
      </c>
      <c r="O195" s="94"/>
      <c r="P195" s="245">
        <f>O195*H195</f>
        <v>0</v>
      </c>
      <c r="Q195" s="245">
        <v>0.00019000000000000001</v>
      </c>
      <c r="R195" s="245">
        <f>Q195*H195</f>
        <v>0.0038000000000000004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1003</v>
      </c>
      <c r="AT195" s="247" t="s">
        <v>457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1003</v>
      </c>
      <c r="BM195" s="247" t="s">
        <v>1468</v>
      </c>
    </row>
    <row r="196" s="2" customFormat="1" ht="23.4566" customHeight="1">
      <c r="A196" s="35"/>
      <c r="B196" s="36"/>
      <c r="C196" s="235" t="s">
        <v>669</v>
      </c>
      <c r="D196" s="235" t="s">
        <v>382</v>
      </c>
      <c r="E196" s="236" t="s">
        <v>1469</v>
      </c>
      <c r="F196" s="237" t="s">
        <v>1470</v>
      </c>
      <c r="G196" s="238" t="s">
        <v>426</v>
      </c>
      <c r="H196" s="239">
        <v>56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673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673</v>
      </c>
      <c r="BM196" s="247" t="s">
        <v>1471</v>
      </c>
    </row>
    <row r="197" s="2" customFormat="1" ht="21.0566" customHeight="1">
      <c r="A197" s="35"/>
      <c r="B197" s="36"/>
      <c r="C197" s="254" t="s">
        <v>673</v>
      </c>
      <c r="D197" s="254" t="s">
        <v>457</v>
      </c>
      <c r="E197" s="255" t="s">
        <v>1472</v>
      </c>
      <c r="F197" s="256" t="s">
        <v>1473</v>
      </c>
      <c r="G197" s="257" t="s">
        <v>426</v>
      </c>
      <c r="H197" s="258">
        <v>56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42</v>
      </c>
      <c r="O197" s="94"/>
      <c r="P197" s="245">
        <f>O197*H197</f>
        <v>0</v>
      </c>
      <c r="Q197" s="245">
        <v>0.00018000000000000001</v>
      </c>
      <c r="R197" s="245">
        <f>Q197*H197</f>
        <v>0.01008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1003</v>
      </c>
      <c r="AT197" s="247" t="s">
        <v>457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1003</v>
      </c>
      <c r="BM197" s="247" t="s">
        <v>1474</v>
      </c>
    </row>
    <row r="198" s="2" customFormat="1" ht="23.4566" customHeight="1">
      <c r="A198" s="35"/>
      <c r="B198" s="36"/>
      <c r="C198" s="235" t="s">
        <v>677</v>
      </c>
      <c r="D198" s="235" t="s">
        <v>382</v>
      </c>
      <c r="E198" s="236" t="s">
        <v>1475</v>
      </c>
      <c r="F198" s="237" t="s">
        <v>1476</v>
      </c>
      <c r="G198" s="238" t="s">
        <v>426</v>
      </c>
      <c r="H198" s="239">
        <v>116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673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673</v>
      </c>
      <c r="BM198" s="247" t="s">
        <v>1477</v>
      </c>
    </row>
    <row r="199" s="2" customFormat="1" ht="21.0566" customHeight="1">
      <c r="A199" s="35"/>
      <c r="B199" s="36"/>
      <c r="C199" s="254" t="s">
        <v>681</v>
      </c>
      <c r="D199" s="254" t="s">
        <v>457</v>
      </c>
      <c r="E199" s="255" t="s">
        <v>1478</v>
      </c>
      <c r="F199" s="256" t="s">
        <v>1479</v>
      </c>
      <c r="G199" s="257" t="s">
        <v>426</v>
      </c>
      <c r="H199" s="258">
        <v>116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0.00018000000000000001</v>
      </c>
      <c r="R199" s="245">
        <f>Q199*H199</f>
        <v>0.020880000000000003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1003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1003</v>
      </c>
      <c r="BM199" s="247" t="s">
        <v>1480</v>
      </c>
    </row>
    <row r="200" s="2" customFormat="1" ht="23.4566" customHeight="1">
      <c r="A200" s="35"/>
      <c r="B200" s="36"/>
      <c r="C200" s="235" t="s">
        <v>685</v>
      </c>
      <c r="D200" s="235" t="s">
        <v>382</v>
      </c>
      <c r="E200" s="236" t="s">
        <v>2295</v>
      </c>
      <c r="F200" s="237" t="s">
        <v>2296</v>
      </c>
      <c r="G200" s="238" t="s">
        <v>426</v>
      </c>
      <c r="H200" s="239">
        <v>30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673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673</v>
      </c>
      <c r="BM200" s="247" t="s">
        <v>2297</v>
      </c>
    </row>
    <row r="201" s="2" customFormat="1" ht="16.30189" customHeight="1">
      <c r="A201" s="35"/>
      <c r="B201" s="36"/>
      <c r="C201" s="254" t="s">
        <v>689</v>
      </c>
      <c r="D201" s="254" t="s">
        <v>457</v>
      </c>
      <c r="E201" s="255" t="s">
        <v>2298</v>
      </c>
      <c r="F201" s="256" t="s">
        <v>2299</v>
      </c>
      <c r="G201" s="257" t="s">
        <v>426</v>
      </c>
      <c r="H201" s="258">
        <v>30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0.00042000000000000002</v>
      </c>
      <c r="R201" s="245">
        <f>Q201*H201</f>
        <v>0.0126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1003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1003</v>
      </c>
      <c r="BM201" s="247" t="s">
        <v>2300</v>
      </c>
    </row>
    <row r="202" s="2" customFormat="1" ht="23.4566" customHeight="1">
      <c r="A202" s="35"/>
      <c r="B202" s="36"/>
      <c r="C202" s="235" t="s">
        <v>693</v>
      </c>
      <c r="D202" s="235" t="s">
        <v>382</v>
      </c>
      <c r="E202" s="236" t="s">
        <v>2301</v>
      </c>
      <c r="F202" s="237" t="s">
        <v>2302</v>
      </c>
      <c r="G202" s="238" t="s">
        <v>426</v>
      </c>
      <c r="H202" s="239">
        <v>30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</v>
      </c>
      <c r="R202" s="245">
        <f>Q202*H202</f>
        <v>0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673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673</v>
      </c>
      <c r="BM202" s="247" t="s">
        <v>2303</v>
      </c>
    </row>
    <row r="203" s="2" customFormat="1" ht="16.30189" customHeight="1">
      <c r="A203" s="35"/>
      <c r="B203" s="36"/>
      <c r="C203" s="254" t="s">
        <v>697</v>
      </c>
      <c r="D203" s="254" t="s">
        <v>457</v>
      </c>
      <c r="E203" s="255" t="s">
        <v>2304</v>
      </c>
      <c r="F203" s="256" t="s">
        <v>2305</v>
      </c>
      <c r="G203" s="257" t="s">
        <v>426</v>
      </c>
      <c r="H203" s="258">
        <v>30</v>
      </c>
      <c r="I203" s="259"/>
      <c r="J203" s="260">
        <f>ROUND(I203*H203,2)</f>
        <v>0</v>
      </c>
      <c r="K203" s="261"/>
      <c r="L203" s="262"/>
      <c r="M203" s="263" t="s">
        <v>1</v>
      </c>
      <c r="N203" s="264" t="s">
        <v>42</v>
      </c>
      <c r="O203" s="94"/>
      <c r="P203" s="245">
        <f>O203*H203</f>
        <v>0</v>
      </c>
      <c r="Q203" s="245">
        <v>0.00014999999999999999</v>
      </c>
      <c r="R203" s="245">
        <f>Q203*H203</f>
        <v>0.0044999999999999997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1003</v>
      </c>
      <c r="AT203" s="247" t="s">
        <v>457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1003</v>
      </c>
      <c r="BM203" s="247" t="s">
        <v>2306</v>
      </c>
    </row>
    <row r="204" s="2" customFormat="1" ht="21.0566" customHeight="1">
      <c r="A204" s="35"/>
      <c r="B204" s="36"/>
      <c r="C204" s="235" t="s">
        <v>701</v>
      </c>
      <c r="D204" s="235" t="s">
        <v>382</v>
      </c>
      <c r="E204" s="236" t="s">
        <v>1483</v>
      </c>
      <c r="F204" s="237" t="s">
        <v>1484</v>
      </c>
      <c r="G204" s="238" t="s">
        <v>426</v>
      </c>
      <c r="H204" s="239">
        <v>20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673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673</v>
      </c>
      <c r="BM204" s="247" t="s">
        <v>1485</v>
      </c>
    </row>
    <row r="205" s="2" customFormat="1" ht="16.30189" customHeight="1">
      <c r="A205" s="35"/>
      <c r="B205" s="36"/>
      <c r="C205" s="235" t="s">
        <v>705</v>
      </c>
      <c r="D205" s="235" t="s">
        <v>382</v>
      </c>
      <c r="E205" s="236" t="s">
        <v>1486</v>
      </c>
      <c r="F205" s="237" t="s">
        <v>1487</v>
      </c>
      <c r="G205" s="238" t="s">
        <v>1359</v>
      </c>
      <c r="H205" s="239">
        <v>40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1488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1488</v>
      </c>
      <c r="BM205" s="247" t="s">
        <v>1489</v>
      </c>
    </row>
    <row r="206" s="2" customFormat="1" ht="16.30189" customHeight="1">
      <c r="A206" s="35"/>
      <c r="B206" s="36"/>
      <c r="C206" s="235" t="s">
        <v>709</v>
      </c>
      <c r="D206" s="235" t="s">
        <v>382</v>
      </c>
      <c r="E206" s="236" t="s">
        <v>1490</v>
      </c>
      <c r="F206" s="237" t="s">
        <v>1491</v>
      </c>
      <c r="G206" s="238" t="s">
        <v>1359</v>
      </c>
      <c r="H206" s="239">
        <v>10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1488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1488</v>
      </c>
      <c r="BM206" s="247" t="s">
        <v>1492</v>
      </c>
    </row>
    <row r="207" s="2" customFormat="1" ht="16.30189" customHeight="1">
      <c r="A207" s="35"/>
      <c r="B207" s="36"/>
      <c r="C207" s="235" t="s">
        <v>713</v>
      </c>
      <c r="D207" s="235" t="s">
        <v>382</v>
      </c>
      <c r="E207" s="236" t="s">
        <v>1493</v>
      </c>
      <c r="F207" s="237" t="s">
        <v>1494</v>
      </c>
      <c r="G207" s="238" t="s">
        <v>1359</v>
      </c>
      <c r="H207" s="239">
        <v>10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1488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1488</v>
      </c>
      <c r="BM207" s="247" t="s">
        <v>1495</v>
      </c>
    </row>
    <row r="208" s="2" customFormat="1" ht="16.30189" customHeight="1">
      <c r="A208" s="35"/>
      <c r="B208" s="36"/>
      <c r="C208" s="235" t="s">
        <v>717</v>
      </c>
      <c r="D208" s="235" t="s">
        <v>382</v>
      </c>
      <c r="E208" s="236" t="s">
        <v>1496</v>
      </c>
      <c r="F208" s="237" t="s">
        <v>1497</v>
      </c>
      <c r="G208" s="238" t="s">
        <v>1359</v>
      </c>
      <c r="H208" s="239">
        <v>100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1488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1488</v>
      </c>
      <c r="BM208" s="247" t="s">
        <v>1498</v>
      </c>
    </row>
    <row r="209" s="2" customFormat="1" ht="16.30189" customHeight="1">
      <c r="A209" s="35"/>
      <c r="B209" s="36"/>
      <c r="C209" s="235" t="s">
        <v>723</v>
      </c>
      <c r="D209" s="235" t="s">
        <v>382</v>
      </c>
      <c r="E209" s="236" t="s">
        <v>1499</v>
      </c>
      <c r="F209" s="237" t="s">
        <v>1500</v>
      </c>
      <c r="G209" s="238" t="s">
        <v>1501</v>
      </c>
      <c r="H209" s="268"/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673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673</v>
      </c>
      <c r="BM209" s="247" t="s">
        <v>1502</v>
      </c>
    </row>
    <row r="210" s="2" customFormat="1" ht="16.30189" customHeight="1">
      <c r="A210" s="35"/>
      <c r="B210" s="36"/>
      <c r="C210" s="235" t="s">
        <v>869</v>
      </c>
      <c r="D210" s="235" t="s">
        <v>382</v>
      </c>
      <c r="E210" s="236" t="s">
        <v>1503</v>
      </c>
      <c r="F210" s="237" t="s">
        <v>1504</v>
      </c>
      <c r="G210" s="238" t="s">
        <v>1501</v>
      </c>
      <c r="H210" s="268"/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</v>
      </c>
      <c r="R210" s="245">
        <f>Q210*H210</f>
        <v>0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1003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1003</v>
      </c>
      <c r="BM210" s="247" t="s">
        <v>1505</v>
      </c>
    </row>
    <row r="211" s="2" customFormat="1" ht="16.30189" customHeight="1">
      <c r="A211" s="35"/>
      <c r="B211" s="36"/>
      <c r="C211" s="235" t="s">
        <v>873</v>
      </c>
      <c r="D211" s="235" t="s">
        <v>382</v>
      </c>
      <c r="E211" s="236" t="s">
        <v>1506</v>
      </c>
      <c r="F211" s="237" t="s">
        <v>1507</v>
      </c>
      <c r="G211" s="238" t="s">
        <v>1501</v>
      </c>
      <c r="H211" s="268"/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673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673</v>
      </c>
      <c r="BM211" s="247" t="s">
        <v>1508</v>
      </c>
    </row>
    <row r="212" s="12" customFormat="1" ht="22.8" customHeight="1">
      <c r="A212" s="12"/>
      <c r="B212" s="219"/>
      <c r="C212" s="220"/>
      <c r="D212" s="221" t="s">
        <v>75</v>
      </c>
      <c r="E212" s="233" t="s">
        <v>1509</v>
      </c>
      <c r="F212" s="233" t="s">
        <v>1510</v>
      </c>
      <c r="G212" s="220"/>
      <c r="H212" s="220"/>
      <c r="I212" s="223"/>
      <c r="J212" s="234">
        <f>BK212</f>
        <v>0</v>
      </c>
      <c r="K212" s="220"/>
      <c r="L212" s="225"/>
      <c r="M212" s="226"/>
      <c r="N212" s="227"/>
      <c r="O212" s="227"/>
      <c r="P212" s="228">
        <f>SUM(P213:P235)</f>
        <v>0</v>
      </c>
      <c r="Q212" s="227"/>
      <c r="R212" s="228">
        <f>SUM(R213:R235)</f>
        <v>8.0453299999999999</v>
      </c>
      <c r="S212" s="227"/>
      <c r="T212" s="229">
        <f>SUM(T213:T235)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0" t="s">
        <v>102</v>
      </c>
      <c r="AT212" s="231" t="s">
        <v>75</v>
      </c>
      <c r="AU212" s="231" t="s">
        <v>84</v>
      </c>
      <c r="AY212" s="230" t="s">
        <v>379</v>
      </c>
      <c r="BK212" s="232">
        <f>SUM(BK213:BK235)</f>
        <v>0</v>
      </c>
    </row>
    <row r="213" s="2" customFormat="1" ht="23.4566" customHeight="1">
      <c r="A213" s="35"/>
      <c r="B213" s="36"/>
      <c r="C213" s="235" t="s">
        <v>877</v>
      </c>
      <c r="D213" s="235" t="s">
        <v>382</v>
      </c>
      <c r="E213" s="236" t="s">
        <v>1511</v>
      </c>
      <c r="F213" s="237" t="s">
        <v>1512</v>
      </c>
      <c r="G213" s="238" t="s">
        <v>1513</v>
      </c>
      <c r="H213" s="239">
        <v>0.10000000000000001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673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673</v>
      </c>
      <c r="BM213" s="247" t="s">
        <v>1514</v>
      </c>
    </row>
    <row r="214" s="2" customFormat="1" ht="16.30189" customHeight="1">
      <c r="A214" s="35"/>
      <c r="B214" s="36"/>
      <c r="C214" s="254" t="s">
        <v>881</v>
      </c>
      <c r="D214" s="254" t="s">
        <v>457</v>
      </c>
      <c r="E214" s="255" t="s">
        <v>1515</v>
      </c>
      <c r="F214" s="256" t="s">
        <v>1516</v>
      </c>
      <c r="G214" s="257" t="s">
        <v>1102</v>
      </c>
      <c r="H214" s="258">
        <v>0.050000000000000003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0.001</v>
      </c>
      <c r="R214" s="245">
        <f>Q214*H214</f>
        <v>5.0000000000000002E-05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1003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1003</v>
      </c>
      <c r="BM214" s="247" t="s">
        <v>1517</v>
      </c>
    </row>
    <row r="215" s="2" customFormat="1" ht="16.30189" customHeight="1">
      <c r="A215" s="35"/>
      <c r="B215" s="36"/>
      <c r="C215" s="254" t="s">
        <v>885</v>
      </c>
      <c r="D215" s="254" t="s">
        <v>457</v>
      </c>
      <c r="E215" s="255" t="s">
        <v>1518</v>
      </c>
      <c r="F215" s="256" t="s">
        <v>1519</v>
      </c>
      <c r="G215" s="257" t="s">
        <v>1520</v>
      </c>
      <c r="H215" s="258">
        <v>2</v>
      </c>
      <c r="I215" s="259"/>
      <c r="J215" s="260">
        <f>ROUND(I215*H215,2)</f>
        <v>0</v>
      </c>
      <c r="K215" s="261"/>
      <c r="L215" s="262"/>
      <c r="M215" s="263" t="s">
        <v>1</v>
      </c>
      <c r="N215" s="264" t="s">
        <v>42</v>
      </c>
      <c r="O215" s="94"/>
      <c r="P215" s="245">
        <f>O215*H215</f>
        <v>0</v>
      </c>
      <c r="Q215" s="245">
        <v>0.025000000000000001</v>
      </c>
      <c r="R215" s="245">
        <f>Q215*H215</f>
        <v>0.050000000000000003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1003</v>
      </c>
      <c r="AT215" s="247" t="s">
        <v>457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1003</v>
      </c>
      <c r="BM215" s="247" t="s">
        <v>1521</v>
      </c>
    </row>
    <row r="216" s="2" customFormat="1" ht="31.92453" customHeight="1">
      <c r="A216" s="35"/>
      <c r="B216" s="36"/>
      <c r="C216" s="235" t="s">
        <v>886</v>
      </c>
      <c r="D216" s="235" t="s">
        <v>382</v>
      </c>
      <c r="E216" s="236" t="s">
        <v>1522</v>
      </c>
      <c r="F216" s="237" t="s">
        <v>1523</v>
      </c>
      <c r="G216" s="238" t="s">
        <v>430</v>
      </c>
      <c r="H216" s="239">
        <v>1.44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673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673</v>
      </c>
      <c r="BM216" s="247" t="s">
        <v>1524</v>
      </c>
    </row>
    <row r="217" s="2" customFormat="1" ht="23.4566" customHeight="1">
      <c r="A217" s="35"/>
      <c r="B217" s="36"/>
      <c r="C217" s="235" t="s">
        <v>888</v>
      </c>
      <c r="D217" s="235" t="s">
        <v>382</v>
      </c>
      <c r="E217" s="236" t="s">
        <v>1525</v>
      </c>
      <c r="F217" s="237" t="s">
        <v>1526</v>
      </c>
      <c r="G217" s="238" t="s">
        <v>430</v>
      </c>
      <c r="H217" s="239">
        <v>10.375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</v>
      </c>
      <c r="R217" s="245">
        <f>Q217*H217</f>
        <v>0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673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673</v>
      </c>
      <c r="BM217" s="247" t="s">
        <v>1527</v>
      </c>
    </row>
    <row r="218" s="2" customFormat="1" ht="23.4566" customHeight="1">
      <c r="A218" s="35"/>
      <c r="B218" s="36"/>
      <c r="C218" s="235" t="s">
        <v>890</v>
      </c>
      <c r="D218" s="235" t="s">
        <v>382</v>
      </c>
      <c r="E218" s="236" t="s">
        <v>1528</v>
      </c>
      <c r="F218" s="237" t="s">
        <v>1529</v>
      </c>
      <c r="G218" s="238" t="s">
        <v>426</v>
      </c>
      <c r="H218" s="239">
        <v>17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</v>
      </c>
      <c r="R218" s="245">
        <f>Q218*H218</f>
        <v>0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673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673</v>
      </c>
      <c r="BM218" s="247" t="s">
        <v>1530</v>
      </c>
    </row>
    <row r="219" s="2" customFormat="1" ht="23.4566" customHeight="1">
      <c r="A219" s="35"/>
      <c r="B219" s="36"/>
      <c r="C219" s="235" t="s">
        <v>894</v>
      </c>
      <c r="D219" s="235" t="s">
        <v>382</v>
      </c>
      <c r="E219" s="236" t="s">
        <v>2307</v>
      </c>
      <c r="F219" s="237" t="s">
        <v>2308</v>
      </c>
      <c r="G219" s="238" t="s">
        <v>426</v>
      </c>
      <c r="H219" s="239">
        <v>11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673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673</v>
      </c>
      <c r="BM219" s="247" t="s">
        <v>2309</v>
      </c>
    </row>
    <row r="220" s="2" customFormat="1" ht="23.4566" customHeight="1">
      <c r="A220" s="35"/>
      <c r="B220" s="36"/>
      <c r="C220" s="235" t="s">
        <v>896</v>
      </c>
      <c r="D220" s="235" t="s">
        <v>382</v>
      </c>
      <c r="E220" s="236" t="s">
        <v>1531</v>
      </c>
      <c r="F220" s="237" t="s">
        <v>1532</v>
      </c>
      <c r="G220" s="238" t="s">
        <v>430</v>
      </c>
      <c r="H220" s="239">
        <v>5.7249999999999996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673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673</v>
      </c>
      <c r="BM220" s="247" t="s">
        <v>1533</v>
      </c>
    </row>
    <row r="221" s="2" customFormat="1" ht="21.0566" customHeight="1">
      <c r="A221" s="35"/>
      <c r="B221" s="36"/>
      <c r="C221" s="235" t="s">
        <v>900</v>
      </c>
      <c r="D221" s="235" t="s">
        <v>382</v>
      </c>
      <c r="E221" s="236" t="s">
        <v>2310</v>
      </c>
      <c r="F221" s="237" t="s">
        <v>2311</v>
      </c>
      <c r="G221" s="238" t="s">
        <v>426</v>
      </c>
      <c r="H221" s="239">
        <v>11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</v>
      </c>
      <c r="R221" s="245">
        <f>Q221*H221</f>
        <v>0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673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673</v>
      </c>
      <c r="BM221" s="247" t="s">
        <v>2312</v>
      </c>
    </row>
    <row r="222" s="2" customFormat="1" ht="31.92453" customHeight="1">
      <c r="A222" s="35"/>
      <c r="B222" s="36"/>
      <c r="C222" s="254" t="s">
        <v>904</v>
      </c>
      <c r="D222" s="254" t="s">
        <v>457</v>
      </c>
      <c r="E222" s="255" t="s">
        <v>2313</v>
      </c>
      <c r="F222" s="256" t="s">
        <v>2314</v>
      </c>
      <c r="G222" s="257" t="s">
        <v>430</v>
      </c>
      <c r="H222" s="258">
        <v>0.96799999999999997</v>
      </c>
      <c r="I222" s="259"/>
      <c r="J222" s="260">
        <f>ROUND(I222*H222,2)</f>
        <v>0</v>
      </c>
      <c r="K222" s="261"/>
      <c r="L222" s="262"/>
      <c r="M222" s="263" t="s">
        <v>1</v>
      </c>
      <c r="N222" s="264" t="s">
        <v>42</v>
      </c>
      <c r="O222" s="94"/>
      <c r="P222" s="245">
        <f>O222*H222</f>
        <v>0</v>
      </c>
      <c r="Q222" s="245">
        <v>0.55000000000000004</v>
      </c>
      <c r="R222" s="245">
        <f>Q222*H222</f>
        <v>0.53239999999999998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1003</v>
      </c>
      <c r="AT222" s="247" t="s">
        <v>457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1003</v>
      </c>
      <c r="BM222" s="247" t="s">
        <v>2315</v>
      </c>
    </row>
    <row r="223" s="2" customFormat="1" ht="23.4566" customHeight="1">
      <c r="A223" s="35"/>
      <c r="B223" s="36"/>
      <c r="C223" s="254" t="s">
        <v>908</v>
      </c>
      <c r="D223" s="254" t="s">
        <v>457</v>
      </c>
      <c r="E223" s="255" t="s">
        <v>2316</v>
      </c>
      <c r="F223" s="256" t="s">
        <v>2317</v>
      </c>
      <c r="G223" s="257" t="s">
        <v>430</v>
      </c>
      <c r="H223" s="258">
        <v>1.1000000000000001</v>
      </c>
      <c r="I223" s="259"/>
      <c r="J223" s="260">
        <f>ROUND(I223*H223,2)</f>
        <v>0</v>
      </c>
      <c r="K223" s="261"/>
      <c r="L223" s="262"/>
      <c r="M223" s="263" t="s">
        <v>1</v>
      </c>
      <c r="N223" s="264" t="s">
        <v>42</v>
      </c>
      <c r="O223" s="94"/>
      <c r="P223" s="245">
        <f>O223*H223</f>
        <v>0</v>
      </c>
      <c r="Q223" s="245">
        <v>0.55000000000000004</v>
      </c>
      <c r="R223" s="245">
        <f>Q223*H223</f>
        <v>0.60500000000000009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1003</v>
      </c>
      <c r="AT223" s="247" t="s">
        <v>457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1003</v>
      </c>
      <c r="BM223" s="247" t="s">
        <v>2318</v>
      </c>
    </row>
    <row r="224" s="2" customFormat="1" ht="16.30189" customHeight="1">
      <c r="A224" s="35"/>
      <c r="B224" s="36"/>
      <c r="C224" s="254" t="s">
        <v>912</v>
      </c>
      <c r="D224" s="254" t="s">
        <v>457</v>
      </c>
      <c r="E224" s="255" t="s">
        <v>2319</v>
      </c>
      <c r="F224" s="256" t="s">
        <v>2320</v>
      </c>
      <c r="G224" s="257" t="s">
        <v>385</v>
      </c>
      <c r="H224" s="258">
        <v>77</v>
      </c>
      <c r="I224" s="259"/>
      <c r="J224" s="260">
        <f>ROUND(I224*H224,2)</f>
        <v>0</v>
      </c>
      <c r="K224" s="261"/>
      <c r="L224" s="262"/>
      <c r="M224" s="263" t="s">
        <v>1</v>
      </c>
      <c r="N224" s="264" t="s">
        <v>42</v>
      </c>
      <c r="O224" s="94"/>
      <c r="P224" s="245">
        <f>O224*H224</f>
        <v>0</v>
      </c>
      <c r="Q224" s="245">
        <v>0</v>
      </c>
      <c r="R224" s="245">
        <f>Q224*H224</f>
        <v>0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1003</v>
      </c>
      <c r="AT224" s="247" t="s">
        <v>457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1003</v>
      </c>
      <c r="BM224" s="247" t="s">
        <v>2321</v>
      </c>
    </row>
    <row r="225" s="2" customFormat="1" ht="23.4566" customHeight="1">
      <c r="A225" s="35"/>
      <c r="B225" s="36"/>
      <c r="C225" s="235" t="s">
        <v>914</v>
      </c>
      <c r="D225" s="235" t="s">
        <v>382</v>
      </c>
      <c r="E225" s="236" t="s">
        <v>2322</v>
      </c>
      <c r="F225" s="237" t="s">
        <v>2323</v>
      </c>
      <c r="G225" s="238" t="s">
        <v>426</v>
      </c>
      <c r="H225" s="239">
        <v>11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673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673</v>
      </c>
      <c r="BM225" s="247" t="s">
        <v>2324</v>
      </c>
    </row>
    <row r="226" s="2" customFormat="1" ht="31.92453" customHeight="1">
      <c r="A226" s="35"/>
      <c r="B226" s="36"/>
      <c r="C226" s="235" t="s">
        <v>918</v>
      </c>
      <c r="D226" s="235" t="s">
        <v>382</v>
      </c>
      <c r="E226" s="236" t="s">
        <v>1534</v>
      </c>
      <c r="F226" s="237" t="s">
        <v>1535</v>
      </c>
      <c r="G226" s="238" t="s">
        <v>426</v>
      </c>
      <c r="H226" s="239">
        <v>28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</v>
      </c>
      <c r="R226" s="245">
        <f>Q226*H226</f>
        <v>0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673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673</v>
      </c>
      <c r="BM226" s="247" t="s">
        <v>1536</v>
      </c>
    </row>
    <row r="227" s="2" customFormat="1" ht="16.30189" customHeight="1">
      <c r="A227" s="35"/>
      <c r="B227" s="36"/>
      <c r="C227" s="254" t="s">
        <v>920</v>
      </c>
      <c r="D227" s="254" t="s">
        <v>457</v>
      </c>
      <c r="E227" s="255" t="s">
        <v>1537</v>
      </c>
      <c r="F227" s="256" t="s">
        <v>1538</v>
      </c>
      <c r="G227" s="257" t="s">
        <v>450</v>
      </c>
      <c r="H227" s="258">
        <v>2.9119999999999999</v>
      </c>
      <c r="I227" s="259"/>
      <c r="J227" s="260">
        <f>ROUND(I227*H227,2)</f>
        <v>0</v>
      </c>
      <c r="K227" s="261"/>
      <c r="L227" s="262"/>
      <c r="M227" s="263" t="s">
        <v>1</v>
      </c>
      <c r="N227" s="264" t="s">
        <v>42</v>
      </c>
      <c r="O227" s="94"/>
      <c r="P227" s="245">
        <f>O227*H227</f>
        <v>0</v>
      </c>
      <c r="Q227" s="245">
        <v>1</v>
      </c>
      <c r="R227" s="245">
        <f>Q227*H227</f>
        <v>2.9119999999999999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1003</v>
      </c>
      <c r="AT227" s="247" t="s">
        <v>457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1003</v>
      </c>
      <c r="BM227" s="247" t="s">
        <v>1539</v>
      </c>
    </row>
    <row r="228" s="2" customFormat="1" ht="23.4566" customHeight="1">
      <c r="A228" s="35"/>
      <c r="B228" s="36"/>
      <c r="C228" s="235" t="s">
        <v>922</v>
      </c>
      <c r="D228" s="235" t="s">
        <v>382</v>
      </c>
      <c r="E228" s="236" t="s">
        <v>1540</v>
      </c>
      <c r="F228" s="237" t="s">
        <v>1541</v>
      </c>
      <c r="G228" s="238" t="s">
        <v>426</v>
      </c>
      <c r="H228" s="239">
        <v>28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</v>
      </c>
      <c r="R228" s="245">
        <f>Q228*H228</f>
        <v>0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673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673</v>
      </c>
      <c r="BM228" s="247" t="s">
        <v>1542</v>
      </c>
    </row>
    <row r="229" s="2" customFormat="1" ht="23.4566" customHeight="1">
      <c r="A229" s="35"/>
      <c r="B229" s="36"/>
      <c r="C229" s="254" t="s">
        <v>924</v>
      </c>
      <c r="D229" s="254" t="s">
        <v>457</v>
      </c>
      <c r="E229" s="255" t="s">
        <v>1543</v>
      </c>
      <c r="F229" s="256" t="s">
        <v>1544</v>
      </c>
      <c r="G229" s="257" t="s">
        <v>426</v>
      </c>
      <c r="H229" s="258">
        <v>28</v>
      </c>
      <c r="I229" s="259"/>
      <c r="J229" s="260">
        <f>ROUND(I229*H229,2)</f>
        <v>0</v>
      </c>
      <c r="K229" s="261"/>
      <c r="L229" s="262"/>
      <c r="M229" s="263" t="s">
        <v>1</v>
      </c>
      <c r="N229" s="264" t="s">
        <v>42</v>
      </c>
      <c r="O229" s="94"/>
      <c r="P229" s="245">
        <f>O229*H229</f>
        <v>0</v>
      </c>
      <c r="Q229" s="245">
        <v>0.00021000000000000001</v>
      </c>
      <c r="R229" s="245">
        <f>Q229*H229</f>
        <v>0.0058799999999999998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1003</v>
      </c>
      <c r="AT229" s="247" t="s">
        <v>457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1003</v>
      </c>
      <c r="BM229" s="247" t="s">
        <v>1545</v>
      </c>
    </row>
    <row r="230" s="2" customFormat="1" ht="31.92453" customHeight="1">
      <c r="A230" s="35"/>
      <c r="B230" s="36"/>
      <c r="C230" s="235" t="s">
        <v>928</v>
      </c>
      <c r="D230" s="235" t="s">
        <v>382</v>
      </c>
      <c r="E230" s="236" t="s">
        <v>1546</v>
      </c>
      <c r="F230" s="237" t="s">
        <v>1547</v>
      </c>
      <c r="G230" s="238" t="s">
        <v>426</v>
      </c>
      <c r="H230" s="239">
        <v>17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673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673</v>
      </c>
      <c r="BM230" s="247" t="s">
        <v>1548</v>
      </c>
    </row>
    <row r="231" s="2" customFormat="1" ht="16.30189" customHeight="1">
      <c r="A231" s="35"/>
      <c r="B231" s="36"/>
      <c r="C231" s="254" t="s">
        <v>932</v>
      </c>
      <c r="D231" s="254" t="s">
        <v>457</v>
      </c>
      <c r="E231" s="255" t="s">
        <v>1549</v>
      </c>
      <c r="F231" s="256" t="s">
        <v>1550</v>
      </c>
      <c r="G231" s="257" t="s">
        <v>450</v>
      </c>
      <c r="H231" s="258">
        <v>1.19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42</v>
      </c>
      <c r="O231" s="94"/>
      <c r="P231" s="245">
        <f>O231*H231</f>
        <v>0</v>
      </c>
      <c r="Q231" s="245">
        <v>1</v>
      </c>
      <c r="R231" s="245">
        <f>Q231*H231</f>
        <v>1.19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1551</v>
      </c>
      <c r="AT231" s="247" t="s">
        <v>457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673</v>
      </c>
      <c r="BM231" s="247" t="s">
        <v>1552</v>
      </c>
    </row>
    <row r="232" s="2" customFormat="1" ht="31.92453" customHeight="1">
      <c r="A232" s="35"/>
      <c r="B232" s="36"/>
      <c r="C232" s="235" t="s">
        <v>934</v>
      </c>
      <c r="D232" s="235" t="s">
        <v>382</v>
      </c>
      <c r="E232" s="236" t="s">
        <v>2325</v>
      </c>
      <c r="F232" s="237" t="s">
        <v>2326</v>
      </c>
      <c r="G232" s="238" t="s">
        <v>426</v>
      </c>
      <c r="H232" s="239">
        <v>11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</v>
      </c>
      <c r="R232" s="245">
        <f>Q232*H232</f>
        <v>0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673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673</v>
      </c>
      <c r="BM232" s="247" t="s">
        <v>2327</v>
      </c>
    </row>
    <row r="233" s="2" customFormat="1" ht="16.30189" customHeight="1">
      <c r="A233" s="35"/>
      <c r="B233" s="36"/>
      <c r="C233" s="254" t="s">
        <v>721</v>
      </c>
      <c r="D233" s="254" t="s">
        <v>457</v>
      </c>
      <c r="E233" s="255" t="s">
        <v>1261</v>
      </c>
      <c r="F233" s="256" t="s">
        <v>1262</v>
      </c>
      <c r="G233" s="257" t="s">
        <v>450</v>
      </c>
      <c r="H233" s="258">
        <v>2.75</v>
      </c>
      <c r="I233" s="259"/>
      <c r="J233" s="260">
        <f>ROUND(I233*H233,2)</f>
        <v>0</v>
      </c>
      <c r="K233" s="261"/>
      <c r="L233" s="262"/>
      <c r="M233" s="263" t="s">
        <v>1</v>
      </c>
      <c r="N233" s="264" t="s">
        <v>42</v>
      </c>
      <c r="O233" s="94"/>
      <c r="P233" s="245">
        <f>O233*H233</f>
        <v>0</v>
      </c>
      <c r="Q233" s="245">
        <v>1</v>
      </c>
      <c r="R233" s="245">
        <f>Q233*H233</f>
        <v>2.75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1551</v>
      </c>
      <c r="AT233" s="247" t="s">
        <v>457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673</v>
      </c>
      <c r="BM233" s="247" t="s">
        <v>2328</v>
      </c>
    </row>
    <row r="234" s="2" customFormat="1" ht="31.92453" customHeight="1">
      <c r="A234" s="35"/>
      <c r="B234" s="36"/>
      <c r="C234" s="235" t="s">
        <v>941</v>
      </c>
      <c r="D234" s="235" t="s">
        <v>382</v>
      </c>
      <c r="E234" s="236" t="s">
        <v>1553</v>
      </c>
      <c r="F234" s="237" t="s">
        <v>1554</v>
      </c>
      <c r="G234" s="238" t="s">
        <v>419</v>
      </c>
      <c r="H234" s="239">
        <v>11.449999999999999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673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673</v>
      </c>
      <c r="BM234" s="247" t="s">
        <v>1555</v>
      </c>
    </row>
    <row r="235" s="2" customFormat="1" ht="16.30189" customHeight="1">
      <c r="A235" s="35"/>
      <c r="B235" s="36"/>
      <c r="C235" s="235" t="s">
        <v>945</v>
      </c>
      <c r="D235" s="235" t="s">
        <v>382</v>
      </c>
      <c r="E235" s="236" t="s">
        <v>1506</v>
      </c>
      <c r="F235" s="237" t="s">
        <v>1507</v>
      </c>
      <c r="G235" s="238" t="s">
        <v>1501</v>
      </c>
      <c r="H235" s="268"/>
      <c r="I235" s="240"/>
      <c r="J235" s="241">
        <f>ROUND(I235*H235,2)</f>
        <v>0</v>
      </c>
      <c r="K235" s="242"/>
      <c r="L235" s="41"/>
      <c r="M235" s="249" t="s">
        <v>1</v>
      </c>
      <c r="N235" s="250" t="s">
        <v>42</v>
      </c>
      <c r="O235" s="251"/>
      <c r="P235" s="252">
        <f>O235*H235</f>
        <v>0</v>
      </c>
      <c r="Q235" s="252">
        <v>0</v>
      </c>
      <c r="R235" s="252">
        <f>Q235*H235</f>
        <v>0</v>
      </c>
      <c r="S235" s="252">
        <v>0</v>
      </c>
      <c r="T235" s="25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673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673</v>
      </c>
      <c r="BM235" s="247" t="s">
        <v>1556</v>
      </c>
    </row>
    <row r="236" s="2" customFormat="1" ht="6.96" customHeight="1">
      <c r="A236" s="35"/>
      <c r="B236" s="69"/>
      <c r="C236" s="70"/>
      <c r="D236" s="70"/>
      <c r="E236" s="70"/>
      <c r="F236" s="70"/>
      <c r="G236" s="70"/>
      <c r="H236" s="70"/>
      <c r="I236" s="70"/>
      <c r="J236" s="70"/>
      <c r="K236" s="70"/>
      <c r="L236" s="41"/>
      <c r="M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</row>
  </sheetData>
  <sheetProtection sheet="1" autoFilter="0" formatColumns="0" formatRows="0" objects="1" scenarios="1" spinCount="100000" saltValue="hOzbEDMYD3CQzIUNGiDhB5thfvKwP/u5DtFj8pP1n3lKAsWsmsyPXRluO3i+0hgB7bF1NGHMgKBHu/4s100wiQ==" hashValue="/ydjryzcyMjOb8VPz5IW+WkWkqmXbh8m0PIrtdZSSvEzlNy8nU7o7JRyYzl2PAIIvm6b+JI2rUaUUwmflc6VJw==" algorithmName="SHA-512" password="CC35"/>
  <autoFilter ref="C124:K23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2329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ROUND((SUM(BE121:BE159)),  2)</f>
        <v>0</v>
      </c>
      <c r="G33" s="169"/>
      <c r="H33" s="169"/>
      <c r="I33" s="170">
        <v>0.20000000000000001</v>
      </c>
      <c r="J33" s="168">
        <f>ROUND(((SUM(BE121:BE159))*I33),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ROUND((SUM(BF121:BF159)),  2)</f>
        <v>0</v>
      </c>
      <c r="G34" s="169"/>
      <c r="H34" s="169"/>
      <c r="I34" s="170">
        <v>0.20000000000000001</v>
      </c>
      <c r="J34" s="168">
        <f>ROUND(((SUM(BF121:BF159))*I34),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ROUND((SUM(BG121:BG159)),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ROUND((SUM(BH121:BH159)),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ROUND((SUM(BI121:BI159)),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102-50 - 102-50 Úprava káblov Slovak Telekom k.ú.Horná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J122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1331</v>
      </c>
      <c r="E98" s="199"/>
      <c r="F98" s="199"/>
      <c r="G98" s="199"/>
      <c r="H98" s="199"/>
      <c r="I98" s="199"/>
      <c r="J98" s="200">
        <f>J123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1332</v>
      </c>
      <c r="E99" s="204"/>
      <c r="F99" s="204"/>
      <c r="G99" s="204"/>
      <c r="H99" s="204"/>
      <c r="I99" s="204"/>
      <c r="J99" s="205">
        <f>J124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1558</v>
      </c>
      <c r="E100" s="204"/>
      <c r="F100" s="204"/>
      <c r="G100" s="204"/>
      <c r="H100" s="204"/>
      <c r="I100" s="204"/>
      <c r="J100" s="205">
        <f>J131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1333</v>
      </c>
      <c r="E101" s="204"/>
      <c r="F101" s="204"/>
      <c r="G101" s="204"/>
      <c r="H101" s="204"/>
      <c r="I101" s="204"/>
      <c r="J101" s="205">
        <f>J143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364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7.84906" customHeight="1">
      <c r="A111" s="35"/>
      <c r="B111" s="36"/>
      <c r="C111" s="37"/>
      <c r="D111" s="37"/>
      <c r="E111" s="191" t="str">
        <f>E7</f>
        <v>Rekonštrukcia cesty a mostov II/591 Banská Bystrica - hr. okr. BB/ZV - Zvolenská Slatina , I. etapa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353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9.20755" customHeight="1">
      <c r="A113" s="35"/>
      <c r="B113" s="36"/>
      <c r="C113" s="37"/>
      <c r="D113" s="37"/>
      <c r="E113" s="79" t="str">
        <f>E9</f>
        <v>102-50 - 102-50 Úprava káblov Slovak Telekom k.ú.Horná Mičiná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>k. ú. Banská Bystrica</v>
      </c>
      <c r="G115" s="37"/>
      <c r="H115" s="37"/>
      <c r="I115" s="29" t="s">
        <v>21</v>
      </c>
      <c r="J115" s="82" t="str">
        <f>IF(J12="","",J12)</f>
        <v>30. 12. 2020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81509" customHeight="1">
      <c r="A117" s="35"/>
      <c r="B117" s="36"/>
      <c r="C117" s="29" t="s">
        <v>23</v>
      </c>
      <c r="D117" s="37"/>
      <c r="E117" s="37"/>
      <c r="F117" s="24" t="str">
        <f>E15</f>
        <v xml:space="preserve">BANSKOBYSTRICKÝ SAMOSPRÁVNY KRAJ </v>
      </c>
      <c r="G117" s="37"/>
      <c r="H117" s="37"/>
      <c r="I117" s="29" t="s">
        <v>29</v>
      </c>
      <c r="J117" s="33" t="str">
        <f>E21</f>
        <v>ISPO spol.s r.o. , Prešov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30566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Ing. Čurlík ján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365</v>
      </c>
      <c r="D120" s="210" t="s">
        <v>61</v>
      </c>
      <c r="E120" s="210" t="s">
        <v>57</v>
      </c>
      <c r="F120" s="210" t="s">
        <v>58</v>
      </c>
      <c r="G120" s="210" t="s">
        <v>366</v>
      </c>
      <c r="H120" s="210" t="s">
        <v>367</v>
      </c>
      <c r="I120" s="210" t="s">
        <v>368</v>
      </c>
      <c r="J120" s="211" t="s">
        <v>358</v>
      </c>
      <c r="K120" s="212" t="s">
        <v>369</v>
      </c>
      <c r="L120" s="213"/>
      <c r="M120" s="103" t="s">
        <v>1</v>
      </c>
      <c r="N120" s="104" t="s">
        <v>40</v>
      </c>
      <c r="O120" s="104" t="s">
        <v>370</v>
      </c>
      <c r="P120" s="104" t="s">
        <v>371</v>
      </c>
      <c r="Q120" s="104" t="s">
        <v>372</v>
      </c>
      <c r="R120" s="104" t="s">
        <v>373</v>
      </c>
      <c r="S120" s="104" t="s">
        <v>374</v>
      </c>
      <c r="T120" s="105" t="s">
        <v>375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359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P122+P123</f>
        <v>0</v>
      </c>
      <c r="Q121" s="107"/>
      <c r="R121" s="216">
        <f>R122+R123</f>
        <v>14.509370000000001</v>
      </c>
      <c r="S121" s="107"/>
      <c r="T121" s="217">
        <f>T122+T123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75</v>
      </c>
      <c r="AU121" s="14" t="s">
        <v>360</v>
      </c>
      <c r="BK121" s="218">
        <f>BK122+BK123</f>
        <v>0</v>
      </c>
    </row>
    <row r="122" s="12" customFormat="1" ht="25.92" customHeight="1">
      <c r="A122" s="12"/>
      <c r="B122" s="219"/>
      <c r="C122" s="220"/>
      <c r="D122" s="221" t="s">
        <v>75</v>
      </c>
      <c r="E122" s="222" t="s">
        <v>414</v>
      </c>
      <c r="F122" s="222" t="s">
        <v>415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v>0</v>
      </c>
      <c r="Q122" s="227"/>
      <c r="R122" s="228">
        <v>0</v>
      </c>
      <c r="S122" s="227"/>
      <c r="T122" s="229"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84</v>
      </c>
      <c r="AT122" s="231" t="s">
        <v>75</v>
      </c>
      <c r="AU122" s="231" t="s">
        <v>76</v>
      </c>
      <c r="AY122" s="230" t="s">
        <v>379</v>
      </c>
      <c r="BK122" s="232">
        <v>0</v>
      </c>
    </row>
    <row r="123" s="12" customFormat="1" ht="25.92" customHeight="1">
      <c r="A123" s="12"/>
      <c r="B123" s="219"/>
      <c r="C123" s="220"/>
      <c r="D123" s="221" t="s">
        <v>75</v>
      </c>
      <c r="E123" s="222" t="s">
        <v>457</v>
      </c>
      <c r="F123" s="222" t="s">
        <v>1362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P124+P131+P143</f>
        <v>0</v>
      </c>
      <c r="Q123" s="227"/>
      <c r="R123" s="228">
        <f>R124+R131+R143</f>
        <v>14.509370000000001</v>
      </c>
      <c r="S123" s="227"/>
      <c r="T123" s="229">
        <f>T124+T131+T143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102</v>
      </c>
      <c r="AT123" s="231" t="s">
        <v>75</v>
      </c>
      <c r="AU123" s="231" t="s">
        <v>76</v>
      </c>
      <c r="AY123" s="230" t="s">
        <v>379</v>
      </c>
      <c r="BK123" s="232">
        <f>BK124+BK131+BK143</f>
        <v>0</v>
      </c>
    </row>
    <row r="124" s="12" customFormat="1" ht="22.8" customHeight="1">
      <c r="A124" s="12"/>
      <c r="B124" s="219"/>
      <c r="C124" s="220"/>
      <c r="D124" s="221" t="s">
        <v>75</v>
      </c>
      <c r="E124" s="233" t="s">
        <v>1363</v>
      </c>
      <c r="F124" s="233" t="s">
        <v>1364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SUM(P125:P130)</f>
        <v>0</v>
      </c>
      <c r="Q124" s="227"/>
      <c r="R124" s="228">
        <f>SUM(R125:R130)</f>
        <v>0.041640000000000003</v>
      </c>
      <c r="S124" s="227"/>
      <c r="T124" s="229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102</v>
      </c>
      <c r="AT124" s="231" t="s">
        <v>75</v>
      </c>
      <c r="AU124" s="231" t="s">
        <v>84</v>
      </c>
      <c r="AY124" s="230" t="s">
        <v>379</v>
      </c>
      <c r="BK124" s="232">
        <f>SUM(BK125:BK130)</f>
        <v>0</v>
      </c>
    </row>
    <row r="125" s="2" customFormat="1" ht="23.4566" customHeight="1">
      <c r="A125" s="35"/>
      <c r="B125" s="36"/>
      <c r="C125" s="235" t="s">
        <v>84</v>
      </c>
      <c r="D125" s="235" t="s">
        <v>382</v>
      </c>
      <c r="E125" s="236" t="s">
        <v>1562</v>
      </c>
      <c r="F125" s="237" t="s">
        <v>1563</v>
      </c>
      <c r="G125" s="238" t="s">
        <v>426</v>
      </c>
      <c r="H125" s="239">
        <v>82</v>
      </c>
      <c r="I125" s="240"/>
      <c r="J125" s="241">
        <f>ROUND(I125*H125,2)</f>
        <v>0</v>
      </c>
      <c r="K125" s="242"/>
      <c r="L125" s="41"/>
      <c r="M125" s="243" t="s">
        <v>1</v>
      </c>
      <c r="N125" s="244" t="s">
        <v>42</v>
      </c>
      <c r="O125" s="94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7" t="s">
        <v>673</v>
      </c>
      <c r="AT125" s="247" t="s">
        <v>382</v>
      </c>
      <c r="AU125" s="247" t="s">
        <v>92</v>
      </c>
      <c r="AY125" s="14" t="s">
        <v>379</v>
      </c>
      <c r="BE125" s="248">
        <f>IF(N125="základná",J125,0)</f>
        <v>0</v>
      </c>
      <c r="BF125" s="248">
        <f>IF(N125="znížená",J125,0)</f>
        <v>0</v>
      </c>
      <c r="BG125" s="248">
        <f>IF(N125="zákl. prenesená",J125,0)</f>
        <v>0</v>
      </c>
      <c r="BH125" s="248">
        <f>IF(N125="zníž. prenesená",J125,0)</f>
        <v>0</v>
      </c>
      <c r="BI125" s="248">
        <f>IF(N125="nulová",J125,0)</f>
        <v>0</v>
      </c>
      <c r="BJ125" s="14" t="s">
        <v>92</v>
      </c>
      <c r="BK125" s="248">
        <f>ROUND(I125*H125,2)</f>
        <v>0</v>
      </c>
      <c r="BL125" s="14" t="s">
        <v>673</v>
      </c>
      <c r="BM125" s="247" t="s">
        <v>1564</v>
      </c>
    </row>
    <row r="126" s="2" customFormat="1" ht="23.4566" customHeight="1">
      <c r="A126" s="35"/>
      <c r="B126" s="36"/>
      <c r="C126" s="254" t="s">
        <v>92</v>
      </c>
      <c r="D126" s="254" t="s">
        <v>457</v>
      </c>
      <c r="E126" s="255" t="s">
        <v>1565</v>
      </c>
      <c r="F126" s="256" t="s">
        <v>1566</v>
      </c>
      <c r="G126" s="257" t="s">
        <v>502</v>
      </c>
      <c r="H126" s="258">
        <v>4</v>
      </c>
      <c r="I126" s="259"/>
      <c r="J126" s="260">
        <f>ROUND(I126*H126,2)</f>
        <v>0</v>
      </c>
      <c r="K126" s="261"/>
      <c r="L126" s="262"/>
      <c r="M126" s="263" t="s">
        <v>1</v>
      </c>
      <c r="N126" s="264" t="s">
        <v>42</v>
      </c>
      <c r="O126" s="94"/>
      <c r="P126" s="245">
        <f>O126*H126</f>
        <v>0</v>
      </c>
      <c r="Q126" s="245">
        <v>0.00016000000000000001</v>
      </c>
      <c r="R126" s="245">
        <f>Q126*H126</f>
        <v>0.00064000000000000005</v>
      </c>
      <c r="S126" s="245">
        <v>0</v>
      </c>
      <c r="T126" s="24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1003</v>
      </c>
      <c r="AT126" s="247" t="s">
        <v>457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1003</v>
      </c>
      <c r="BM126" s="247" t="s">
        <v>1567</v>
      </c>
    </row>
    <row r="127" s="2" customFormat="1" ht="23.4566" customHeight="1">
      <c r="A127" s="35"/>
      <c r="B127" s="36"/>
      <c r="C127" s="254" t="s">
        <v>102</v>
      </c>
      <c r="D127" s="254" t="s">
        <v>457</v>
      </c>
      <c r="E127" s="255" t="s">
        <v>1568</v>
      </c>
      <c r="F127" s="256" t="s">
        <v>1569</v>
      </c>
      <c r="G127" s="257" t="s">
        <v>426</v>
      </c>
      <c r="H127" s="258">
        <v>82</v>
      </c>
      <c r="I127" s="259"/>
      <c r="J127" s="260">
        <f>ROUND(I127*H127,2)</f>
        <v>0</v>
      </c>
      <c r="K127" s="261"/>
      <c r="L127" s="262"/>
      <c r="M127" s="263" t="s">
        <v>1</v>
      </c>
      <c r="N127" s="264" t="s">
        <v>42</v>
      </c>
      <c r="O127" s="94"/>
      <c r="P127" s="245">
        <f>O127*H127</f>
        <v>0</v>
      </c>
      <c r="Q127" s="245">
        <v>0.00050000000000000001</v>
      </c>
      <c r="R127" s="245">
        <f>Q127*H127</f>
        <v>0.041000000000000002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1003</v>
      </c>
      <c r="AT127" s="247" t="s">
        <v>457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1003</v>
      </c>
      <c r="BM127" s="247" t="s">
        <v>1570</v>
      </c>
    </row>
    <row r="128" s="2" customFormat="1" ht="16.30189" customHeight="1">
      <c r="A128" s="35"/>
      <c r="B128" s="36"/>
      <c r="C128" s="235" t="s">
        <v>396</v>
      </c>
      <c r="D128" s="235" t="s">
        <v>382</v>
      </c>
      <c r="E128" s="236" t="s">
        <v>1499</v>
      </c>
      <c r="F128" s="237" t="s">
        <v>1500</v>
      </c>
      <c r="G128" s="238" t="s">
        <v>1501</v>
      </c>
      <c r="H128" s="268"/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673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673</v>
      </c>
      <c r="BM128" s="247" t="s">
        <v>1502</v>
      </c>
    </row>
    <row r="129" s="2" customFormat="1" ht="16.30189" customHeight="1">
      <c r="A129" s="35"/>
      <c r="B129" s="36"/>
      <c r="C129" s="235" t="s">
        <v>378</v>
      </c>
      <c r="D129" s="235" t="s">
        <v>382</v>
      </c>
      <c r="E129" s="236" t="s">
        <v>1503</v>
      </c>
      <c r="F129" s="237" t="s">
        <v>1504</v>
      </c>
      <c r="G129" s="238" t="s">
        <v>1501</v>
      </c>
      <c r="H129" s="268"/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1003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1003</v>
      </c>
      <c r="BM129" s="247" t="s">
        <v>1505</v>
      </c>
    </row>
    <row r="130" s="2" customFormat="1" ht="16.30189" customHeight="1">
      <c r="A130" s="35"/>
      <c r="B130" s="36"/>
      <c r="C130" s="235" t="s">
        <v>435</v>
      </c>
      <c r="D130" s="235" t="s">
        <v>382</v>
      </c>
      <c r="E130" s="236" t="s">
        <v>1506</v>
      </c>
      <c r="F130" s="237" t="s">
        <v>1507</v>
      </c>
      <c r="G130" s="238" t="s">
        <v>1501</v>
      </c>
      <c r="H130" s="268"/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673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673</v>
      </c>
      <c r="BM130" s="247" t="s">
        <v>1508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1571</v>
      </c>
      <c r="F131" s="233" t="s">
        <v>1572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SUM(P132:P142)</f>
        <v>0</v>
      </c>
      <c r="Q131" s="227"/>
      <c r="R131" s="228">
        <f>SUM(R132:R142)</f>
        <v>0.080660000000000009</v>
      </c>
      <c r="S131" s="227"/>
      <c r="T131" s="229">
        <f>SUM(T132:T142)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102</v>
      </c>
      <c r="AT131" s="231" t="s">
        <v>75</v>
      </c>
      <c r="AU131" s="231" t="s">
        <v>84</v>
      </c>
      <c r="AY131" s="230" t="s">
        <v>379</v>
      </c>
      <c r="BK131" s="232">
        <f>SUM(BK132:BK142)</f>
        <v>0</v>
      </c>
    </row>
    <row r="132" s="2" customFormat="1" ht="31.92453" customHeight="1">
      <c r="A132" s="35"/>
      <c r="B132" s="36"/>
      <c r="C132" s="235" t="s">
        <v>439</v>
      </c>
      <c r="D132" s="235" t="s">
        <v>382</v>
      </c>
      <c r="E132" s="236" t="s">
        <v>1573</v>
      </c>
      <c r="F132" s="237" t="s">
        <v>1574</v>
      </c>
      <c r="G132" s="238" t="s">
        <v>426</v>
      </c>
      <c r="H132" s="239">
        <v>82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673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673</v>
      </c>
      <c r="BM132" s="247" t="s">
        <v>1575</v>
      </c>
    </row>
    <row r="133" s="2" customFormat="1" ht="21.0566" customHeight="1">
      <c r="A133" s="35"/>
      <c r="B133" s="36"/>
      <c r="C133" s="254" t="s">
        <v>443</v>
      </c>
      <c r="D133" s="254" t="s">
        <v>457</v>
      </c>
      <c r="E133" s="255" t="s">
        <v>1576</v>
      </c>
      <c r="F133" s="256" t="s">
        <v>1577</v>
      </c>
      <c r="G133" s="257" t="s">
        <v>426</v>
      </c>
      <c r="H133" s="258">
        <v>82</v>
      </c>
      <c r="I133" s="259"/>
      <c r="J133" s="260">
        <f>ROUND(I133*H133,2)</f>
        <v>0</v>
      </c>
      <c r="K133" s="261"/>
      <c r="L133" s="262"/>
      <c r="M133" s="263" t="s">
        <v>1</v>
      </c>
      <c r="N133" s="264" t="s">
        <v>42</v>
      </c>
      <c r="O133" s="94"/>
      <c r="P133" s="245">
        <f>O133*H133</f>
        <v>0</v>
      </c>
      <c r="Q133" s="245">
        <v>0.00093000000000000005</v>
      </c>
      <c r="R133" s="245">
        <f>Q133*H133</f>
        <v>0.076260000000000008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1003</v>
      </c>
      <c r="AT133" s="247" t="s">
        <v>457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1003</v>
      </c>
      <c r="BM133" s="247" t="s">
        <v>1578</v>
      </c>
    </row>
    <row r="134" s="2" customFormat="1" ht="31.92453" customHeight="1">
      <c r="A134" s="35"/>
      <c r="B134" s="36"/>
      <c r="C134" s="235" t="s">
        <v>447</v>
      </c>
      <c r="D134" s="235" t="s">
        <v>382</v>
      </c>
      <c r="E134" s="236" t="s">
        <v>1579</v>
      </c>
      <c r="F134" s="237" t="s">
        <v>1580</v>
      </c>
      <c r="G134" s="238" t="s">
        <v>502</v>
      </c>
      <c r="H134" s="239">
        <v>2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673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673</v>
      </c>
      <c r="BM134" s="247" t="s">
        <v>1581</v>
      </c>
    </row>
    <row r="135" s="2" customFormat="1" ht="23.4566" customHeight="1">
      <c r="A135" s="35"/>
      <c r="B135" s="36"/>
      <c r="C135" s="254" t="s">
        <v>452</v>
      </c>
      <c r="D135" s="254" t="s">
        <v>457</v>
      </c>
      <c r="E135" s="255" t="s">
        <v>1582</v>
      </c>
      <c r="F135" s="256" t="s">
        <v>1583</v>
      </c>
      <c r="G135" s="257" t="s">
        <v>502</v>
      </c>
      <c r="H135" s="258">
        <v>2</v>
      </c>
      <c r="I135" s="259"/>
      <c r="J135" s="260">
        <f>ROUND(I135*H135,2)</f>
        <v>0</v>
      </c>
      <c r="K135" s="261"/>
      <c r="L135" s="262"/>
      <c r="M135" s="263" t="s">
        <v>1</v>
      </c>
      <c r="N135" s="264" t="s">
        <v>42</v>
      </c>
      <c r="O135" s="94"/>
      <c r="P135" s="245">
        <f>O135*H135</f>
        <v>0</v>
      </c>
      <c r="Q135" s="245">
        <v>0.0022000000000000001</v>
      </c>
      <c r="R135" s="245">
        <f>Q135*H135</f>
        <v>0.0044000000000000003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1003</v>
      </c>
      <c r="AT135" s="247" t="s">
        <v>457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1003</v>
      </c>
      <c r="BM135" s="247" t="s">
        <v>1584</v>
      </c>
    </row>
    <row r="136" s="2" customFormat="1" ht="31.92453" customHeight="1">
      <c r="A136" s="35"/>
      <c r="B136" s="36"/>
      <c r="C136" s="235" t="s">
        <v>456</v>
      </c>
      <c r="D136" s="235" t="s">
        <v>382</v>
      </c>
      <c r="E136" s="236" t="s">
        <v>1585</v>
      </c>
      <c r="F136" s="237" t="s">
        <v>1586</v>
      </c>
      <c r="G136" s="238" t="s">
        <v>502</v>
      </c>
      <c r="H136" s="239">
        <v>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673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673</v>
      </c>
      <c r="BM136" s="247" t="s">
        <v>1587</v>
      </c>
    </row>
    <row r="137" s="2" customFormat="1" ht="21.0566" customHeight="1">
      <c r="A137" s="35"/>
      <c r="B137" s="36"/>
      <c r="C137" s="235" t="s">
        <v>461</v>
      </c>
      <c r="D137" s="235" t="s">
        <v>382</v>
      </c>
      <c r="E137" s="236" t="s">
        <v>1588</v>
      </c>
      <c r="F137" s="237" t="s">
        <v>1589</v>
      </c>
      <c r="G137" s="238" t="s">
        <v>502</v>
      </c>
      <c r="H137" s="239">
        <v>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673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673</v>
      </c>
      <c r="BM137" s="247" t="s">
        <v>1590</v>
      </c>
    </row>
    <row r="138" s="2" customFormat="1" ht="23.4566" customHeight="1">
      <c r="A138" s="35"/>
      <c r="B138" s="36"/>
      <c r="C138" s="235" t="s">
        <v>466</v>
      </c>
      <c r="D138" s="235" t="s">
        <v>382</v>
      </c>
      <c r="E138" s="236" t="s">
        <v>1591</v>
      </c>
      <c r="F138" s="237" t="s">
        <v>1592</v>
      </c>
      <c r="G138" s="238" t="s">
        <v>426</v>
      </c>
      <c r="H138" s="239">
        <v>82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673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673</v>
      </c>
      <c r="BM138" s="247" t="s">
        <v>1593</v>
      </c>
    </row>
    <row r="139" s="2" customFormat="1" ht="16.30189" customHeight="1">
      <c r="A139" s="35"/>
      <c r="B139" s="36"/>
      <c r="C139" s="235" t="s">
        <v>470</v>
      </c>
      <c r="D139" s="235" t="s">
        <v>382</v>
      </c>
      <c r="E139" s="236" t="s">
        <v>1594</v>
      </c>
      <c r="F139" s="237" t="s">
        <v>1507</v>
      </c>
      <c r="G139" s="238" t="s">
        <v>1501</v>
      </c>
      <c r="H139" s="268"/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673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673</v>
      </c>
      <c r="BM139" s="247" t="s">
        <v>1595</v>
      </c>
    </row>
    <row r="140" s="2" customFormat="1" ht="16.30189" customHeight="1">
      <c r="A140" s="35"/>
      <c r="B140" s="36"/>
      <c r="C140" s="235" t="s">
        <v>475</v>
      </c>
      <c r="D140" s="235" t="s">
        <v>382</v>
      </c>
      <c r="E140" s="236" t="s">
        <v>1596</v>
      </c>
      <c r="F140" s="237" t="s">
        <v>1597</v>
      </c>
      <c r="G140" s="238" t="s">
        <v>1501</v>
      </c>
      <c r="H140" s="268"/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673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673</v>
      </c>
      <c r="BM140" s="247" t="s">
        <v>1598</v>
      </c>
    </row>
    <row r="141" s="2" customFormat="1" ht="16.30189" customHeight="1">
      <c r="A141" s="35"/>
      <c r="B141" s="36"/>
      <c r="C141" s="235" t="s">
        <v>479</v>
      </c>
      <c r="D141" s="235" t="s">
        <v>382</v>
      </c>
      <c r="E141" s="236" t="s">
        <v>1503</v>
      </c>
      <c r="F141" s="237" t="s">
        <v>1504</v>
      </c>
      <c r="G141" s="238" t="s">
        <v>1501</v>
      </c>
      <c r="H141" s="268"/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1003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1003</v>
      </c>
      <c r="BM141" s="247" t="s">
        <v>1599</v>
      </c>
    </row>
    <row r="142" s="2" customFormat="1" ht="16.30189" customHeight="1">
      <c r="A142" s="35"/>
      <c r="B142" s="36"/>
      <c r="C142" s="235" t="s">
        <v>483</v>
      </c>
      <c r="D142" s="235" t="s">
        <v>382</v>
      </c>
      <c r="E142" s="236" t="s">
        <v>1600</v>
      </c>
      <c r="F142" s="237" t="s">
        <v>1601</v>
      </c>
      <c r="G142" s="238" t="s">
        <v>1602</v>
      </c>
      <c r="H142" s="239">
        <v>0.10000000000000001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673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673</v>
      </c>
      <c r="BM142" s="247" t="s">
        <v>1603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1509</v>
      </c>
      <c r="F143" s="233" t="s">
        <v>1510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SUM(P144:P159)</f>
        <v>0</v>
      </c>
      <c r="Q143" s="227"/>
      <c r="R143" s="228">
        <f>SUM(R144:R159)</f>
        <v>14.387070000000001</v>
      </c>
      <c r="S143" s="227"/>
      <c r="T143" s="229">
        <f>SUM(T144:T159)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102</v>
      </c>
      <c r="AT143" s="231" t="s">
        <v>75</v>
      </c>
      <c r="AU143" s="231" t="s">
        <v>84</v>
      </c>
      <c r="AY143" s="230" t="s">
        <v>379</v>
      </c>
      <c r="BK143" s="232">
        <f>SUM(BK144:BK159)</f>
        <v>0</v>
      </c>
    </row>
    <row r="144" s="2" customFormat="1" ht="23.4566" customHeight="1">
      <c r="A144" s="35"/>
      <c r="B144" s="36"/>
      <c r="C144" s="235" t="s">
        <v>487</v>
      </c>
      <c r="D144" s="235" t="s">
        <v>382</v>
      </c>
      <c r="E144" s="236" t="s">
        <v>1511</v>
      </c>
      <c r="F144" s="237" t="s">
        <v>1512</v>
      </c>
      <c r="G144" s="238" t="s">
        <v>1513</v>
      </c>
      <c r="H144" s="239">
        <v>0.10000000000000001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673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673</v>
      </c>
      <c r="BM144" s="247" t="s">
        <v>1514</v>
      </c>
    </row>
    <row r="145" s="2" customFormat="1" ht="16.30189" customHeight="1">
      <c r="A145" s="35"/>
      <c r="B145" s="36"/>
      <c r="C145" s="254" t="s">
        <v>491</v>
      </c>
      <c r="D145" s="254" t="s">
        <v>457</v>
      </c>
      <c r="E145" s="255" t="s">
        <v>1515</v>
      </c>
      <c r="F145" s="256" t="s">
        <v>1516</v>
      </c>
      <c r="G145" s="257" t="s">
        <v>1102</v>
      </c>
      <c r="H145" s="258">
        <v>0.050000000000000003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0.001</v>
      </c>
      <c r="R145" s="245">
        <f>Q145*H145</f>
        <v>5.0000000000000002E-05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1517</v>
      </c>
    </row>
    <row r="146" s="2" customFormat="1" ht="16.30189" customHeight="1">
      <c r="A146" s="35"/>
      <c r="B146" s="36"/>
      <c r="C146" s="254" t="s">
        <v>7</v>
      </c>
      <c r="D146" s="254" t="s">
        <v>457</v>
      </c>
      <c r="E146" s="255" t="s">
        <v>1518</v>
      </c>
      <c r="F146" s="256" t="s">
        <v>1519</v>
      </c>
      <c r="G146" s="257" t="s">
        <v>1520</v>
      </c>
      <c r="H146" s="258">
        <v>2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0.025000000000000001</v>
      </c>
      <c r="R146" s="245">
        <f>Q146*H146</f>
        <v>0.050000000000000003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1003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1003</v>
      </c>
      <c r="BM146" s="247" t="s">
        <v>1521</v>
      </c>
    </row>
    <row r="147" s="2" customFormat="1" ht="23.4566" customHeight="1">
      <c r="A147" s="35"/>
      <c r="B147" s="36"/>
      <c r="C147" s="235" t="s">
        <v>499</v>
      </c>
      <c r="D147" s="235" t="s">
        <v>382</v>
      </c>
      <c r="E147" s="236" t="s">
        <v>1525</v>
      </c>
      <c r="F147" s="237" t="s">
        <v>1526</v>
      </c>
      <c r="G147" s="238" t="s">
        <v>430</v>
      </c>
      <c r="H147" s="239">
        <v>8.6099999999999994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673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673</v>
      </c>
      <c r="BM147" s="247" t="s">
        <v>1527</v>
      </c>
    </row>
    <row r="148" s="2" customFormat="1" ht="23.4566" customHeight="1">
      <c r="A148" s="35"/>
      <c r="B148" s="36"/>
      <c r="C148" s="235" t="s">
        <v>504</v>
      </c>
      <c r="D148" s="235" t="s">
        <v>382</v>
      </c>
      <c r="E148" s="236" t="s">
        <v>1528</v>
      </c>
      <c r="F148" s="237" t="s">
        <v>1529</v>
      </c>
      <c r="G148" s="238" t="s">
        <v>426</v>
      </c>
      <c r="H148" s="239">
        <v>82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1530</v>
      </c>
    </row>
    <row r="149" s="2" customFormat="1" ht="23.4566" customHeight="1">
      <c r="A149" s="35"/>
      <c r="B149" s="36"/>
      <c r="C149" s="235" t="s">
        <v>508</v>
      </c>
      <c r="D149" s="235" t="s">
        <v>382</v>
      </c>
      <c r="E149" s="236" t="s">
        <v>1531</v>
      </c>
      <c r="F149" s="237" t="s">
        <v>1532</v>
      </c>
      <c r="G149" s="238" t="s">
        <v>430</v>
      </c>
      <c r="H149" s="239">
        <v>14.35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673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673</v>
      </c>
      <c r="BM149" s="247" t="s">
        <v>1533</v>
      </c>
    </row>
    <row r="150" s="2" customFormat="1" ht="31.92453" customHeight="1">
      <c r="A150" s="35"/>
      <c r="B150" s="36"/>
      <c r="C150" s="235" t="s">
        <v>512</v>
      </c>
      <c r="D150" s="235" t="s">
        <v>382</v>
      </c>
      <c r="E150" s="236" t="s">
        <v>1534</v>
      </c>
      <c r="F150" s="237" t="s">
        <v>1535</v>
      </c>
      <c r="G150" s="238" t="s">
        <v>426</v>
      </c>
      <c r="H150" s="239">
        <v>82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1536</v>
      </c>
    </row>
    <row r="151" s="2" customFormat="1" ht="16.30189" customHeight="1">
      <c r="A151" s="35"/>
      <c r="B151" s="36"/>
      <c r="C151" s="254" t="s">
        <v>516</v>
      </c>
      <c r="D151" s="254" t="s">
        <v>457</v>
      </c>
      <c r="E151" s="255" t="s">
        <v>1537</v>
      </c>
      <c r="F151" s="256" t="s">
        <v>1538</v>
      </c>
      <c r="G151" s="257" t="s">
        <v>450</v>
      </c>
      <c r="H151" s="258">
        <v>8.5280000000000005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1</v>
      </c>
      <c r="R151" s="245">
        <f>Q151*H151</f>
        <v>8.5280000000000005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1003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1003</v>
      </c>
      <c r="BM151" s="247" t="s">
        <v>1539</v>
      </c>
    </row>
    <row r="152" s="2" customFormat="1" ht="23.4566" customHeight="1">
      <c r="A152" s="35"/>
      <c r="B152" s="36"/>
      <c r="C152" s="235" t="s">
        <v>520</v>
      </c>
      <c r="D152" s="235" t="s">
        <v>382</v>
      </c>
      <c r="E152" s="236" t="s">
        <v>1540</v>
      </c>
      <c r="F152" s="237" t="s">
        <v>1541</v>
      </c>
      <c r="G152" s="238" t="s">
        <v>426</v>
      </c>
      <c r="H152" s="239">
        <v>82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673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673</v>
      </c>
      <c r="BM152" s="247" t="s">
        <v>1542</v>
      </c>
    </row>
    <row r="153" s="2" customFormat="1" ht="23.4566" customHeight="1">
      <c r="A153" s="35"/>
      <c r="B153" s="36"/>
      <c r="C153" s="254" t="s">
        <v>524</v>
      </c>
      <c r="D153" s="254" t="s">
        <v>457</v>
      </c>
      <c r="E153" s="255" t="s">
        <v>1543</v>
      </c>
      <c r="F153" s="256" t="s">
        <v>1544</v>
      </c>
      <c r="G153" s="257" t="s">
        <v>426</v>
      </c>
      <c r="H153" s="258">
        <v>82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0.00021000000000000001</v>
      </c>
      <c r="R153" s="245">
        <f>Q153*H153</f>
        <v>0.017219999999999999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1003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1003</v>
      </c>
      <c r="BM153" s="247" t="s">
        <v>1545</v>
      </c>
    </row>
    <row r="154" s="2" customFormat="1" ht="31.92453" customHeight="1">
      <c r="A154" s="35"/>
      <c r="B154" s="36"/>
      <c r="C154" s="235" t="s">
        <v>528</v>
      </c>
      <c r="D154" s="235" t="s">
        <v>382</v>
      </c>
      <c r="E154" s="236" t="s">
        <v>2330</v>
      </c>
      <c r="F154" s="237" t="s">
        <v>2331</v>
      </c>
      <c r="G154" s="238" t="s">
        <v>426</v>
      </c>
      <c r="H154" s="239">
        <v>14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673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673</v>
      </c>
      <c r="BM154" s="247" t="s">
        <v>2332</v>
      </c>
    </row>
    <row r="155" s="2" customFormat="1" ht="21.0566" customHeight="1">
      <c r="A155" s="35"/>
      <c r="B155" s="36"/>
      <c r="C155" s="254" t="s">
        <v>532</v>
      </c>
      <c r="D155" s="254" t="s">
        <v>457</v>
      </c>
      <c r="E155" s="255" t="s">
        <v>2333</v>
      </c>
      <c r="F155" s="256" t="s">
        <v>2334</v>
      </c>
      <c r="G155" s="257" t="s">
        <v>426</v>
      </c>
      <c r="H155" s="258">
        <v>14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0.0037000000000000002</v>
      </c>
      <c r="R155" s="245">
        <f>Q155*H155</f>
        <v>0.051799999999999999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1003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1003</v>
      </c>
      <c r="BM155" s="247" t="s">
        <v>2335</v>
      </c>
    </row>
    <row r="156" s="2" customFormat="1" ht="31.92453" customHeight="1">
      <c r="A156" s="35"/>
      <c r="B156" s="36"/>
      <c r="C156" s="235" t="s">
        <v>536</v>
      </c>
      <c r="D156" s="235" t="s">
        <v>382</v>
      </c>
      <c r="E156" s="236" t="s">
        <v>1546</v>
      </c>
      <c r="F156" s="237" t="s">
        <v>1547</v>
      </c>
      <c r="G156" s="238" t="s">
        <v>426</v>
      </c>
      <c r="H156" s="239">
        <v>82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673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673</v>
      </c>
      <c r="BM156" s="247" t="s">
        <v>1548</v>
      </c>
    </row>
    <row r="157" s="2" customFormat="1" ht="16.30189" customHeight="1">
      <c r="A157" s="35"/>
      <c r="B157" s="36"/>
      <c r="C157" s="254" t="s">
        <v>540</v>
      </c>
      <c r="D157" s="254" t="s">
        <v>457</v>
      </c>
      <c r="E157" s="255" t="s">
        <v>1549</v>
      </c>
      <c r="F157" s="256" t="s">
        <v>1550</v>
      </c>
      <c r="G157" s="257" t="s">
        <v>450</v>
      </c>
      <c r="H157" s="258">
        <v>5.7400000000000002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1</v>
      </c>
      <c r="R157" s="245">
        <f>Q157*H157</f>
        <v>5.7400000000000002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1551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1552</v>
      </c>
    </row>
    <row r="158" s="2" customFormat="1" ht="31.92453" customHeight="1">
      <c r="A158" s="35"/>
      <c r="B158" s="36"/>
      <c r="C158" s="235" t="s">
        <v>544</v>
      </c>
      <c r="D158" s="235" t="s">
        <v>382</v>
      </c>
      <c r="E158" s="236" t="s">
        <v>1553</v>
      </c>
      <c r="F158" s="237" t="s">
        <v>1554</v>
      </c>
      <c r="G158" s="238" t="s">
        <v>419</v>
      </c>
      <c r="H158" s="239">
        <v>28.699999999999999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673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673</v>
      </c>
      <c r="BM158" s="247" t="s">
        <v>1555</v>
      </c>
    </row>
    <row r="159" s="2" customFormat="1" ht="16.30189" customHeight="1">
      <c r="A159" s="35"/>
      <c r="B159" s="36"/>
      <c r="C159" s="235" t="s">
        <v>548</v>
      </c>
      <c r="D159" s="235" t="s">
        <v>382</v>
      </c>
      <c r="E159" s="236" t="s">
        <v>1506</v>
      </c>
      <c r="F159" s="237" t="s">
        <v>1507</v>
      </c>
      <c r="G159" s="238" t="s">
        <v>1501</v>
      </c>
      <c r="H159" s="268"/>
      <c r="I159" s="240"/>
      <c r="J159" s="241">
        <f>ROUND(I159*H159,2)</f>
        <v>0</v>
      </c>
      <c r="K159" s="242"/>
      <c r="L159" s="41"/>
      <c r="M159" s="249" t="s">
        <v>1</v>
      </c>
      <c r="N159" s="250" t="s">
        <v>42</v>
      </c>
      <c r="O159" s="251"/>
      <c r="P159" s="252">
        <f>O159*H159</f>
        <v>0</v>
      </c>
      <c r="Q159" s="252">
        <v>0</v>
      </c>
      <c r="R159" s="252">
        <f>Q159*H159</f>
        <v>0</v>
      </c>
      <c r="S159" s="252">
        <v>0</v>
      </c>
      <c r="T159" s="25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673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673</v>
      </c>
      <c r="BM159" s="247" t="s">
        <v>1556</v>
      </c>
    </row>
    <row r="160" s="2" customFormat="1" ht="6.96" customHeight="1">
      <c r="A160" s="35"/>
      <c r="B160" s="69"/>
      <c r="C160" s="70"/>
      <c r="D160" s="70"/>
      <c r="E160" s="70"/>
      <c r="F160" s="70"/>
      <c r="G160" s="70"/>
      <c r="H160" s="70"/>
      <c r="I160" s="70"/>
      <c r="J160" s="70"/>
      <c r="K160" s="70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p6o4WzXKY20id5dek/a7ZxpZEIHD6xdWvJKUY45S1eF2K7dDP1P+vs71StSTl+bM5Avn/R9Rt3/OfmPDkZvznw==" hashValue="keBOydD9svbMxlFxZu1zN3rYENCC8V/kqEWSkUcWNdh2zR0Hfc6nfdYlQvD2pNYkYPkcLHsMTiwbOGIv37EYMA==" algorithmName="SHA-512" password="CC35"/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2336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2337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ROUND(J132,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ROUND((SUM(BE132:BE285)),  2)</f>
        <v>0</v>
      </c>
      <c r="G35" s="169"/>
      <c r="H35" s="169"/>
      <c r="I35" s="170">
        <v>0.20000000000000001</v>
      </c>
      <c r="J35" s="168">
        <f>ROUND(((SUM(BE132:BE285))*I35),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ROUND((SUM(BF132:BF285)),  2)</f>
        <v>0</v>
      </c>
      <c r="G36" s="169"/>
      <c r="H36" s="169"/>
      <c r="I36" s="170">
        <v>0.20000000000000001</v>
      </c>
      <c r="J36" s="168">
        <f>ROUND(((SUM(BF132:BF285))*I36),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ROUND((SUM(BG132:BG285)),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ROUND((SUM(BH132:BH285)),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ROUND((SUM(BI132:BI285)),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2336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103-001 - Komunikácia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J132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J133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J134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728</v>
      </c>
      <c r="E101" s="204"/>
      <c r="F101" s="204"/>
      <c r="G101" s="204"/>
      <c r="H101" s="204"/>
      <c r="I101" s="204"/>
      <c r="J101" s="205">
        <f>J160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1063</v>
      </c>
      <c r="E102" s="204"/>
      <c r="F102" s="204"/>
      <c r="G102" s="204"/>
      <c r="H102" s="204"/>
      <c r="I102" s="204"/>
      <c r="J102" s="205">
        <f>J163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J176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410</v>
      </c>
      <c r="E104" s="204"/>
      <c r="F104" s="204"/>
      <c r="G104" s="204"/>
      <c r="H104" s="204"/>
      <c r="I104" s="204"/>
      <c r="J104" s="205">
        <f>J179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J191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J194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J211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J278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J280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J281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30189" customHeight="1">
      <c r="A122" s="35"/>
      <c r="B122" s="36"/>
      <c r="C122" s="37"/>
      <c r="D122" s="37"/>
      <c r="E122" s="191" t="s">
        <v>2336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404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30189" customHeight="1">
      <c r="A124" s="35"/>
      <c r="B124" s="36"/>
      <c r="C124" s="37"/>
      <c r="D124" s="37"/>
      <c r="E124" s="79" t="str">
        <f>E11</f>
        <v>103-001 - Komunikácia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19</v>
      </c>
      <c r="D126" s="37"/>
      <c r="E126" s="37"/>
      <c r="F126" s="24" t="str">
        <f>F14</f>
        <v>k. ú. Banská Bystrica</v>
      </c>
      <c r="G126" s="37"/>
      <c r="H126" s="37"/>
      <c r="I126" s="29" t="s">
        <v>21</v>
      </c>
      <c r="J126" s="82" t="str">
        <f>IF(J14="","",J14)</f>
        <v>30. 12. 2020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4.81509" customHeight="1">
      <c r="A128" s="35"/>
      <c r="B128" s="36"/>
      <c r="C128" s="29" t="s">
        <v>23</v>
      </c>
      <c r="D128" s="37"/>
      <c r="E128" s="37"/>
      <c r="F128" s="24" t="str">
        <f>E17</f>
        <v xml:space="preserve">BANSKOBYSTRICKÝ SAMOSPRÁVNY KRAJ </v>
      </c>
      <c r="G128" s="37"/>
      <c r="H128" s="37"/>
      <c r="I128" s="29" t="s">
        <v>29</v>
      </c>
      <c r="J128" s="33" t="str">
        <f>E23</f>
        <v>ISPO spol.s r.o. , Prešov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30566" customHeight="1">
      <c r="A129" s="35"/>
      <c r="B129" s="36"/>
      <c r="C129" s="29" t="s">
        <v>27</v>
      </c>
      <c r="D129" s="37"/>
      <c r="E129" s="37"/>
      <c r="F129" s="24" t="str">
        <f>IF(E20="","",E20)</f>
        <v>Vyplň údaj</v>
      </c>
      <c r="G129" s="37"/>
      <c r="H129" s="37"/>
      <c r="I129" s="29" t="s">
        <v>33</v>
      </c>
      <c r="J129" s="33" t="str">
        <f>E26</f>
        <v>Macura M.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7"/>
      <c r="B131" s="208"/>
      <c r="C131" s="209" t="s">
        <v>365</v>
      </c>
      <c r="D131" s="210" t="s">
        <v>61</v>
      </c>
      <c r="E131" s="210" t="s">
        <v>57</v>
      </c>
      <c r="F131" s="210" t="s">
        <v>58</v>
      </c>
      <c r="G131" s="210" t="s">
        <v>366</v>
      </c>
      <c r="H131" s="210" t="s">
        <v>367</v>
      </c>
      <c r="I131" s="210" t="s">
        <v>368</v>
      </c>
      <c r="J131" s="211" t="s">
        <v>358</v>
      </c>
      <c r="K131" s="212" t="s">
        <v>369</v>
      </c>
      <c r="L131" s="213"/>
      <c r="M131" s="103" t="s">
        <v>1</v>
      </c>
      <c r="N131" s="104" t="s">
        <v>40</v>
      </c>
      <c r="O131" s="104" t="s">
        <v>370</v>
      </c>
      <c r="P131" s="104" t="s">
        <v>371</v>
      </c>
      <c r="Q131" s="104" t="s">
        <v>372</v>
      </c>
      <c r="R131" s="104" t="s">
        <v>373</v>
      </c>
      <c r="S131" s="104" t="s">
        <v>374</v>
      </c>
      <c r="T131" s="105" t="s">
        <v>375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5"/>
      <c r="B132" s="36"/>
      <c r="C132" s="110" t="s">
        <v>359</v>
      </c>
      <c r="D132" s="37"/>
      <c r="E132" s="37"/>
      <c r="F132" s="37"/>
      <c r="G132" s="37"/>
      <c r="H132" s="37"/>
      <c r="I132" s="37"/>
      <c r="J132" s="214">
        <f>BK132</f>
        <v>0</v>
      </c>
      <c r="K132" s="37"/>
      <c r="L132" s="41"/>
      <c r="M132" s="106"/>
      <c r="N132" s="215"/>
      <c r="O132" s="107"/>
      <c r="P132" s="216">
        <f>P133+P280</f>
        <v>0</v>
      </c>
      <c r="Q132" s="107"/>
      <c r="R132" s="216">
        <f>R133+R280</f>
        <v>3838.106759583</v>
      </c>
      <c r="S132" s="107"/>
      <c r="T132" s="217">
        <f>T133+T280</f>
        <v>1907.3503400000002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75</v>
      </c>
      <c r="AU132" s="14" t="s">
        <v>360</v>
      </c>
      <c r="BK132" s="218">
        <f>BK133+BK280</f>
        <v>0</v>
      </c>
    </row>
    <row r="133" s="12" customFormat="1" ht="25.92" customHeight="1">
      <c r="A133" s="12"/>
      <c r="B133" s="219"/>
      <c r="C133" s="220"/>
      <c r="D133" s="221" t="s">
        <v>75</v>
      </c>
      <c r="E133" s="222" t="s">
        <v>414</v>
      </c>
      <c r="F133" s="222" t="s">
        <v>415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P134+P160+P163+P176+P179+P191+P194+P211+P278</f>
        <v>0</v>
      </c>
      <c r="Q133" s="227"/>
      <c r="R133" s="228">
        <f>R134+R160+R163+R176+R179+R191+R194+R211+R278</f>
        <v>3835.8390395830002</v>
      </c>
      <c r="S133" s="227"/>
      <c r="T133" s="229">
        <f>T134+T160+T163+T176+T179+T191+T194+T211+T278</f>
        <v>1907.3503400000002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76</v>
      </c>
      <c r="AY133" s="230" t="s">
        <v>379</v>
      </c>
      <c r="BK133" s="232">
        <f>BK134+BK160+BK163+BK176+BK179+BK191+BK194+BK211+BK278</f>
        <v>0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84</v>
      </c>
      <c r="F134" s="233" t="s">
        <v>416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SUM(P135:P159)</f>
        <v>0</v>
      </c>
      <c r="Q134" s="227"/>
      <c r="R134" s="228">
        <f>SUM(R135:R159)</f>
        <v>615.83288300000004</v>
      </c>
      <c r="S134" s="227"/>
      <c r="T134" s="229">
        <f>SUM(T135:T159)</f>
        <v>1585.2520000000002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84</v>
      </c>
      <c r="AY134" s="230" t="s">
        <v>379</v>
      </c>
      <c r="BK134" s="232">
        <f>SUM(BK135:BK159)</f>
        <v>0</v>
      </c>
    </row>
    <row r="135" s="2" customFormat="1" ht="31.92453" customHeight="1">
      <c r="A135" s="35"/>
      <c r="B135" s="36"/>
      <c r="C135" s="235" t="s">
        <v>84</v>
      </c>
      <c r="D135" s="235" t="s">
        <v>382</v>
      </c>
      <c r="E135" s="236" t="s">
        <v>1670</v>
      </c>
      <c r="F135" s="237" t="s">
        <v>1671</v>
      </c>
      <c r="G135" s="238" t="s">
        <v>419</v>
      </c>
      <c r="H135" s="239">
        <v>511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0.56000000000000005</v>
      </c>
      <c r="T135" s="246">
        <f>S135*H135</f>
        <v>286.16000000000003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1672</v>
      </c>
    </row>
    <row r="136" s="2" customFormat="1" ht="36.72453" customHeight="1">
      <c r="A136" s="35"/>
      <c r="B136" s="36"/>
      <c r="C136" s="235" t="s">
        <v>92</v>
      </c>
      <c r="D136" s="235" t="s">
        <v>382</v>
      </c>
      <c r="E136" s="236" t="s">
        <v>2338</v>
      </c>
      <c r="F136" s="237" t="s">
        <v>2339</v>
      </c>
      <c r="G136" s="238" t="s">
        <v>419</v>
      </c>
      <c r="H136" s="239">
        <v>511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0.00040999999999999999</v>
      </c>
      <c r="R136" s="245">
        <f>Q136*H136</f>
        <v>0.20951</v>
      </c>
      <c r="S136" s="245">
        <v>0.254</v>
      </c>
      <c r="T136" s="246">
        <f>S136*H136</f>
        <v>129.79400000000001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1677</v>
      </c>
    </row>
    <row r="137" s="2" customFormat="1" ht="36.72453" customHeight="1">
      <c r="A137" s="35"/>
      <c r="B137" s="36"/>
      <c r="C137" s="235" t="s">
        <v>102</v>
      </c>
      <c r="D137" s="235" t="s">
        <v>382</v>
      </c>
      <c r="E137" s="236" t="s">
        <v>421</v>
      </c>
      <c r="F137" s="237" t="s">
        <v>422</v>
      </c>
      <c r="G137" s="238" t="s">
        <v>419</v>
      </c>
      <c r="H137" s="239">
        <v>4422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0.00027</v>
      </c>
      <c r="R137" s="245">
        <f>Q137*H137</f>
        <v>1.19394</v>
      </c>
      <c r="S137" s="245">
        <v>0.254</v>
      </c>
      <c r="T137" s="246">
        <f>S137*H137</f>
        <v>1123.1880000000001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423</v>
      </c>
    </row>
    <row r="138" s="2" customFormat="1" ht="23.4566" customHeight="1">
      <c r="A138" s="35"/>
      <c r="B138" s="36"/>
      <c r="C138" s="235" t="s">
        <v>396</v>
      </c>
      <c r="D138" s="235" t="s">
        <v>382</v>
      </c>
      <c r="E138" s="236" t="s">
        <v>424</v>
      </c>
      <c r="F138" s="237" t="s">
        <v>425</v>
      </c>
      <c r="G138" s="238" t="s">
        <v>426</v>
      </c>
      <c r="H138" s="239">
        <v>318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0.14499999999999999</v>
      </c>
      <c r="T138" s="246">
        <f>S138*H138</f>
        <v>46.109999999999999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427</v>
      </c>
    </row>
    <row r="139" s="2" customFormat="1" ht="23.4566" customHeight="1">
      <c r="A139" s="35"/>
      <c r="B139" s="36"/>
      <c r="C139" s="235" t="s">
        <v>378</v>
      </c>
      <c r="D139" s="235" t="s">
        <v>382</v>
      </c>
      <c r="E139" s="236" t="s">
        <v>735</v>
      </c>
      <c r="F139" s="237" t="s">
        <v>736</v>
      </c>
      <c r="G139" s="238" t="s">
        <v>430</v>
      </c>
      <c r="H139" s="239">
        <v>26.699999999999999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737</v>
      </c>
    </row>
    <row r="140" s="2" customFormat="1" ht="31.92453" customHeight="1">
      <c r="A140" s="35"/>
      <c r="B140" s="36"/>
      <c r="C140" s="235" t="s">
        <v>435</v>
      </c>
      <c r="D140" s="235" t="s">
        <v>382</v>
      </c>
      <c r="E140" s="236" t="s">
        <v>1247</v>
      </c>
      <c r="F140" s="237" t="s">
        <v>1248</v>
      </c>
      <c r="G140" s="238" t="s">
        <v>430</v>
      </c>
      <c r="H140" s="239">
        <v>2.1000000000000001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2340</v>
      </c>
    </row>
    <row r="141" s="2" customFormat="1" ht="23.4566" customHeight="1">
      <c r="A141" s="35"/>
      <c r="B141" s="36"/>
      <c r="C141" s="235" t="s">
        <v>439</v>
      </c>
      <c r="D141" s="235" t="s">
        <v>382</v>
      </c>
      <c r="E141" s="236" t="s">
        <v>1678</v>
      </c>
      <c r="F141" s="237" t="s">
        <v>1679</v>
      </c>
      <c r="G141" s="238" t="s">
        <v>430</v>
      </c>
      <c r="H141" s="239">
        <v>332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1618</v>
      </c>
    </row>
    <row r="142" s="2" customFormat="1" ht="23.4566" customHeight="1">
      <c r="A142" s="35"/>
      <c r="B142" s="36"/>
      <c r="C142" s="235" t="s">
        <v>443</v>
      </c>
      <c r="D142" s="235" t="s">
        <v>382</v>
      </c>
      <c r="E142" s="236" t="s">
        <v>1253</v>
      </c>
      <c r="F142" s="237" t="s">
        <v>1254</v>
      </c>
      <c r="G142" s="238" t="s">
        <v>430</v>
      </c>
      <c r="H142" s="239">
        <v>99.599999999999994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1619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738</v>
      </c>
      <c r="F143" s="237" t="s">
        <v>739</v>
      </c>
      <c r="G143" s="238" t="s">
        <v>430</v>
      </c>
      <c r="H143" s="239">
        <v>167.16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740</v>
      </c>
    </row>
    <row r="144" s="2" customFormat="1" ht="36.72453" customHeight="1">
      <c r="A144" s="35"/>
      <c r="B144" s="36"/>
      <c r="C144" s="235" t="s">
        <v>452</v>
      </c>
      <c r="D144" s="235" t="s">
        <v>382</v>
      </c>
      <c r="E144" s="236" t="s">
        <v>741</v>
      </c>
      <c r="F144" s="237" t="s">
        <v>742</v>
      </c>
      <c r="G144" s="238" t="s">
        <v>430</v>
      </c>
      <c r="H144" s="239">
        <v>50.148000000000003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743</v>
      </c>
    </row>
    <row r="145" s="2" customFormat="1" ht="16.30189" customHeight="1">
      <c r="A145" s="35"/>
      <c r="B145" s="36"/>
      <c r="C145" s="235" t="s">
        <v>456</v>
      </c>
      <c r="D145" s="235" t="s">
        <v>382</v>
      </c>
      <c r="E145" s="236" t="s">
        <v>428</v>
      </c>
      <c r="F145" s="237" t="s">
        <v>429</v>
      </c>
      <c r="G145" s="238" t="s">
        <v>430</v>
      </c>
      <c r="H145" s="239">
        <v>45.314999999999998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431</v>
      </c>
    </row>
    <row r="146" s="2" customFormat="1" ht="36.72453" customHeight="1">
      <c r="A146" s="35"/>
      <c r="B146" s="36"/>
      <c r="C146" s="235" t="s">
        <v>461</v>
      </c>
      <c r="D146" s="235" t="s">
        <v>382</v>
      </c>
      <c r="E146" s="236" t="s">
        <v>432</v>
      </c>
      <c r="F146" s="237" t="s">
        <v>433</v>
      </c>
      <c r="G146" s="238" t="s">
        <v>430</v>
      </c>
      <c r="H146" s="239">
        <v>13.595000000000001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434</v>
      </c>
    </row>
    <row r="147" s="2" customFormat="1" ht="36.72453" customHeight="1">
      <c r="A147" s="35"/>
      <c r="B147" s="36"/>
      <c r="C147" s="235" t="s">
        <v>466</v>
      </c>
      <c r="D147" s="235" t="s">
        <v>382</v>
      </c>
      <c r="E147" s="236" t="s">
        <v>746</v>
      </c>
      <c r="F147" s="237" t="s">
        <v>747</v>
      </c>
      <c r="G147" s="238" t="s">
        <v>430</v>
      </c>
      <c r="H147" s="239">
        <v>540.47500000000002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438</v>
      </c>
    </row>
    <row r="148" s="2" customFormat="1" ht="42.79245" customHeight="1">
      <c r="A148" s="35"/>
      <c r="B148" s="36"/>
      <c r="C148" s="235" t="s">
        <v>470</v>
      </c>
      <c r="D148" s="235" t="s">
        <v>382</v>
      </c>
      <c r="E148" s="236" t="s">
        <v>748</v>
      </c>
      <c r="F148" s="237" t="s">
        <v>749</v>
      </c>
      <c r="G148" s="238" t="s">
        <v>430</v>
      </c>
      <c r="H148" s="239">
        <v>3783.3249999999998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442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1258</v>
      </c>
      <c r="F149" s="237" t="s">
        <v>1259</v>
      </c>
      <c r="G149" s="238" t="s">
        <v>430</v>
      </c>
      <c r="H149" s="239">
        <v>332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1624</v>
      </c>
    </row>
    <row r="150" s="2" customFormat="1" ht="16.30189" customHeight="1">
      <c r="A150" s="35"/>
      <c r="B150" s="36"/>
      <c r="C150" s="254" t="s">
        <v>479</v>
      </c>
      <c r="D150" s="254" t="s">
        <v>457</v>
      </c>
      <c r="E150" s="255" t="s">
        <v>1261</v>
      </c>
      <c r="F150" s="256" t="s">
        <v>1262</v>
      </c>
      <c r="G150" s="257" t="s">
        <v>450</v>
      </c>
      <c r="H150" s="258">
        <v>564.39999999999998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1</v>
      </c>
      <c r="R150" s="245">
        <f>Q150*H150</f>
        <v>564.39999999999998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1649</v>
      </c>
    </row>
    <row r="151" s="2" customFormat="1" ht="21.0566" customHeight="1">
      <c r="A151" s="35"/>
      <c r="B151" s="36"/>
      <c r="C151" s="235" t="s">
        <v>483</v>
      </c>
      <c r="D151" s="235" t="s">
        <v>382</v>
      </c>
      <c r="E151" s="236" t="s">
        <v>750</v>
      </c>
      <c r="F151" s="237" t="s">
        <v>445</v>
      </c>
      <c r="G151" s="238" t="s">
        <v>430</v>
      </c>
      <c r="H151" s="239">
        <v>540.47500000000002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446</v>
      </c>
    </row>
    <row r="152" s="2" customFormat="1" ht="23.4566" customHeight="1">
      <c r="A152" s="35"/>
      <c r="B152" s="36"/>
      <c r="C152" s="235" t="s">
        <v>487</v>
      </c>
      <c r="D152" s="235" t="s">
        <v>382</v>
      </c>
      <c r="E152" s="236" t="s">
        <v>448</v>
      </c>
      <c r="F152" s="237" t="s">
        <v>449</v>
      </c>
      <c r="G152" s="238" t="s">
        <v>450</v>
      </c>
      <c r="H152" s="239">
        <v>1152.25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451</v>
      </c>
    </row>
    <row r="153" s="2" customFormat="1" ht="31.92453" customHeight="1">
      <c r="A153" s="35"/>
      <c r="B153" s="36"/>
      <c r="C153" s="235" t="s">
        <v>491</v>
      </c>
      <c r="D153" s="235" t="s">
        <v>382</v>
      </c>
      <c r="E153" s="236" t="s">
        <v>751</v>
      </c>
      <c r="F153" s="237" t="s">
        <v>752</v>
      </c>
      <c r="G153" s="238" t="s">
        <v>430</v>
      </c>
      <c r="H153" s="239">
        <v>29.428999999999998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455</v>
      </c>
    </row>
    <row r="154" s="2" customFormat="1" ht="16.30189" customHeight="1">
      <c r="A154" s="35"/>
      <c r="B154" s="36"/>
      <c r="C154" s="254" t="s">
        <v>7</v>
      </c>
      <c r="D154" s="254" t="s">
        <v>457</v>
      </c>
      <c r="E154" s="255" t="s">
        <v>458</v>
      </c>
      <c r="F154" s="256" t="s">
        <v>459</v>
      </c>
      <c r="G154" s="257" t="s">
        <v>450</v>
      </c>
      <c r="H154" s="258">
        <v>50.029000000000003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1</v>
      </c>
      <c r="R154" s="245">
        <f>Q154*H154</f>
        <v>50.029000000000003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460</v>
      </c>
    </row>
    <row r="155" s="2" customFormat="1" ht="23.4566" customHeight="1">
      <c r="A155" s="35"/>
      <c r="B155" s="36"/>
      <c r="C155" s="235" t="s">
        <v>499</v>
      </c>
      <c r="D155" s="235" t="s">
        <v>382</v>
      </c>
      <c r="E155" s="236" t="s">
        <v>462</v>
      </c>
      <c r="F155" s="237" t="s">
        <v>463</v>
      </c>
      <c r="G155" s="238" t="s">
        <v>430</v>
      </c>
      <c r="H155" s="239">
        <v>4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2341</v>
      </c>
    </row>
    <row r="156" s="2" customFormat="1" ht="23.4566" customHeight="1">
      <c r="A156" s="35"/>
      <c r="B156" s="36"/>
      <c r="C156" s="235" t="s">
        <v>504</v>
      </c>
      <c r="D156" s="235" t="s">
        <v>382</v>
      </c>
      <c r="E156" s="236" t="s">
        <v>1627</v>
      </c>
      <c r="F156" s="237" t="s">
        <v>1628</v>
      </c>
      <c r="G156" s="238" t="s">
        <v>419</v>
      </c>
      <c r="H156" s="239">
        <v>14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2342</v>
      </c>
    </row>
    <row r="157" s="2" customFormat="1" ht="16.30189" customHeight="1">
      <c r="A157" s="35"/>
      <c r="B157" s="36"/>
      <c r="C157" s="254" t="s">
        <v>508</v>
      </c>
      <c r="D157" s="254" t="s">
        <v>457</v>
      </c>
      <c r="E157" s="255" t="s">
        <v>1270</v>
      </c>
      <c r="F157" s="256" t="s">
        <v>1271</v>
      </c>
      <c r="G157" s="257" t="s">
        <v>1102</v>
      </c>
      <c r="H157" s="258">
        <v>0.433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0.001</v>
      </c>
      <c r="R157" s="245">
        <f>Q157*H157</f>
        <v>0.00043300000000000001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2343</v>
      </c>
    </row>
    <row r="158" s="2" customFormat="1" ht="21.0566" customHeight="1">
      <c r="A158" s="35"/>
      <c r="B158" s="36"/>
      <c r="C158" s="235" t="s">
        <v>512</v>
      </c>
      <c r="D158" s="235" t="s">
        <v>382</v>
      </c>
      <c r="E158" s="236" t="s">
        <v>756</v>
      </c>
      <c r="F158" s="237" t="s">
        <v>757</v>
      </c>
      <c r="G158" s="238" t="s">
        <v>419</v>
      </c>
      <c r="H158" s="239">
        <v>613.20000000000005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758</v>
      </c>
    </row>
    <row r="159" s="2" customFormat="1" ht="31.92453" customHeight="1">
      <c r="A159" s="35"/>
      <c r="B159" s="36"/>
      <c r="C159" s="235" t="s">
        <v>516</v>
      </c>
      <c r="D159" s="235" t="s">
        <v>382</v>
      </c>
      <c r="E159" s="236" t="s">
        <v>2344</v>
      </c>
      <c r="F159" s="237" t="s">
        <v>2345</v>
      </c>
      <c r="G159" s="238" t="s">
        <v>419</v>
      </c>
      <c r="H159" s="239">
        <v>14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2346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92</v>
      </c>
      <c r="F160" s="233" t="s">
        <v>759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SUM(P161:P162)</f>
        <v>0</v>
      </c>
      <c r="Q160" s="227"/>
      <c r="R160" s="228">
        <f>SUM(R161:R162)</f>
        <v>273.86910000000006</v>
      </c>
      <c r="S160" s="227"/>
      <c r="T160" s="229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SUM(BK161:BK162)</f>
        <v>0</v>
      </c>
    </row>
    <row r="161" s="2" customFormat="1" ht="31.92453" customHeight="1">
      <c r="A161" s="35"/>
      <c r="B161" s="36"/>
      <c r="C161" s="235" t="s">
        <v>520</v>
      </c>
      <c r="D161" s="235" t="s">
        <v>382</v>
      </c>
      <c r="E161" s="236" t="s">
        <v>1683</v>
      </c>
      <c r="F161" s="237" t="s">
        <v>1684</v>
      </c>
      <c r="G161" s="238" t="s">
        <v>430</v>
      </c>
      <c r="H161" s="239">
        <v>145.80000000000001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1.665</v>
      </c>
      <c r="R161" s="245">
        <f>Q161*H161</f>
        <v>242.75700000000003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762</v>
      </c>
    </row>
    <row r="162" s="2" customFormat="1" ht="16.30189" customHeight="1">
      <c r="A162" s="35"/>
      <c r="B162" s="36"/>
      <c r="C162" s="235" t="s">
        <v>524</v>
      </c>
      <c r="D162" s="235" t="s">
        <v>382</v>
      </c>
      <c r="E162" s="236" t="s">
        <v>769</v>
      </c>
      <c r="F162" s="237" t="s">
        <v>770</v>
      </c>
      <c r="G162" s="238" t="s">
        <v>430</v>
      </c>
      <c r="H162" s="239">
        <v>16.199999999999999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1.9205000000000001</v>
      </c>
      <c r="R162" s="245">
        <f>Q162*H162</f>
        <v>31.112100000000002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2347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102</v>
      </c>
      <c r="F163" s="233" t="s">
        <v>1087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SUM(P164:P175)</f>
        <v>0</v>
      </c>
      <c r="Q163" s="227"/>
      <c r="R163" s="228">
        <f>SUM(R164:R175)</f>
        <v>762.78366945999983</v>
      </c>
      <c r="S163" s="227"/>
      <c r="T163" s="229">
        <f>SUM(T164:T175)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SUM(BK164:BK175)</f>
        <v>0</v>
      </c>
    </row>
    <row r="164" s="2" customFormat="1" ht="21.0566" customHeight="1">
      <c r="A164" s="35"/>
      <c r="B164" s="36"/>
      <c r="C164" s="235" t="s">
        <v>528</v>
      </c>
      <c r="D164" s="235" t="s">
        <v>382</v>
      </c>
      <c r="E164" s="236" t="s">
        <v>1686</v>
      </c>
      <c r="F164" s="237" t="s">
        <v>1687</v>
      </c>
      <c r="G164" s="238" t="s">
        <v>430</v>
      </c>
      <c r="H164" s="239">
        <v>62.207999999999998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2.78572</v>
      </c>
      <c r="R164" s="245">
        <f>Q164*H164</f>
        <v>173.29406975999999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1688</v>
      </c>
    </row>
    <row r="165" s="2" customFormat="1" ht="23.4566" customHeight="1">
      <c r="A165" s="35"/>
      <c r="B165" s="36"/>
      <c r="C165" s="235" t="s">
        <v>532</v>
      </c>
      <c r="D165" s="235" t="s">
        <v>382</v>
      </c>
      <c r="E165" s="236" t="s">
        <v>1689</v>
      </c>
      <c r="F165" s="237" t="s">
        <v>1690</v>
      </c>
      <c r="G165" s="238" t="s">
        <v>419</v>
      </c>
      <c r="H165" s="239">
        <v>226.80000000000001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0.016039999999999999</v>
      </c>
      <c r="R165" s="245">
        <f>Q165*H165</f>
        <v>3.6378719999999998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1691</v>
      </c>
    </row>
    <row r="166" s="2" customFormat="1" ht="31.92453" customHeight="1">
      <c r="A166" s="35"/>
      <c r="B166" s="36"/>
      <c r="C166" s="235" t="s">
        <v>536</v>
      </c>
      <c r="D166" s="235" t="s">
        <v>382</v>
      </c>
      <c r="E166" s="236" t="s">
        <v>1692</v>
      </c>
      <c r="F166" s="237" t="s">
        <v>1693</v>
      </c>
      <c r="G166" s="238" t="s">
        <v>419</v>
      </c>
      <c r="H166" s="239">
        <v>226.80000000000001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1694</v>
      </c>
    </row>
    <row r="167" s="2" customFormat="1" ht="21.0566" customHeight="1">
      <c r="A167" s="35"/>
      <c r="B167" s="36"/>
      <c r="C167" s="235" t="s">
        <v>540</v>
      </c>
      <c r="D167" s="235" t="s">
        <v>382</v>
      </c>
      <c r="E167" s="236" t="s">
        <v>1695</v>
      </c>
      <c r="F167" s="237" t="s">
        <v>1696</v>
      </c>
      <c r="G167" s="238" t="s">
        <v>450</v>
      </c>
      <c r="H167" s="239">
        <v>10.545999999999999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1.00905</v>
      </c>
      <c r="R167" s="245">
        <f>Q167*H167</f>
        <v>10.641441299999999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1697</v>
      </c>
    </row>
    <row r="168" s="2" customFormat="1" ht="16.30189" customHeight="1">
      <c r="A168" s="35"/>
      <c r="B168" s="36"/>
      <c r="C168" s="235" t="s">
        <v>544</v>
      </c>
      <c r="D168" s="235" t="s">
        <v>382</v>
      </c>
      <c r="E168" s="236" t="s">
        <v>1698</v>
      </c>
      <c r="F168" s="237" t="s">
        <v>1699</v>
      </c>
      <c r="G168" s="238" t="s">
        <v>430</v>
      </c>
      <c r="H168" s="239">
        <v>155.52000000000001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2.3223400000000001</v>
      </c>
      <c r="R168" s="245">
        <f>Q168*H168</f>
        <v>361.17031680000002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787</v>
      </c>
    </row>
    <row r="169" s="2" customFormat="1" ht="23.4566" customHeight="1">
      <c r="A169" s="35"/>
      <c r="B169" s="36"/>
      <c r="C169" s="235" t="s">
        <v>548</v>
      </c>
      <c r="D169" s="235" t="s">
        <v>382</v>
      </c>
      <c r="E169" s="236" t="s">
        <v>788</v>
      </c>
      <c r="F169" s="237" t="s">
        <v>789</v>
      </c>
      <c r="G169" s="238" t="s">
        <v>419</v>
      </c>
      <c r="H169" s="239">
        <v>528.96000000000004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0.0030999999999999999</v>
      </c>
      <c r="R169" s="245">
        <f>Q169*H169</f>
        <v>1.6397760000000001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790</v>
      </c>
    </row>
    <row r="170" s="2" customFormat="1" ht="23.4566" customHeight="1">
      <c r="A170" s="35"/>
      <c r="B170" s="36"/>
      <c r="C170" s="235" t="s">
        <v>552</v>
      </c>
      <c r="D170" s="235" t="s">
        <v>382</v>
      </c>
      <c r="E170" s="236" t="s">
        <v>791</v>
      </c>
      <c r="F170" s="237" t="s">
        <v>792</v>
      </c>
      <c r="G170" s="238" t="s">
        <v>419</v>
      </c>
      <c r="H170" s="239">
        <v>528.96000000000004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793</v>
      </c>
    </row>
    <row r="171" s="2" customFormat="1" ht="23.4566" customHeight="1">
      <c r="A171" s="35"/>
      <c r="B171" s="36"/>
      <c r="C171" s="235" t="s">
        <v>556</v>
      </c>
      <c r="D171" s="235" t="s">
        <v>382</v>
      </c>
      <c r="E171" s="236" t="s">
        <v>794</v>
      </c>
      <c r="F171" s="237" t="s">
        <v>795</v>
      </c>
      <c r="G171" s="238" t="s">
        <v>450</v>
      </c>
      <c r="H171" s="239">
        <v>19.585999999999999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1.0125999999999999</v>
      </c>
      <c r="R171" s="245">
        <f>Q171*H171</f>
        <v>19.832783599999999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796</v>
      </c>
    </row>
    <row r="172" s="2" customFormat="1" ht="31.92453" customHeight="1">
      <c r="A172" s="35"/>
      <c r="B172" s="36"/>
      <c r="C172" s="235" t="s">
        <v>561</v>
      </c>
      <c r="D172" s="235" t="s">
        <v>382</v>
      </c>
      <c r="E172" s="236" t="s">
        <v>797</v>
      </c>
      <c r="F172" s="237" t="s">
        <v>798</v>
      </c>
      <c r="G172" s="238" t="s">
        <v>430</v>
      </c>
      <c r="H172" s="239">
        <v>90.719999999999999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2.0874999999999999</v>
      </c>
      <c r="R172" s="245">
        <f>Q172*H172</f>
        <v>189.37799999999999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799</v>
      </c>
    </row>
    <row r="173" s="2" customFormat="1" ht="31.92453" customHeight="1">
      <c r="A173" s="35"/>
      <c r="B173" s="36"/>
      <c r="C173" s="235" t="s">
        <v>565</v>
      </c>
      <c r="D173" s="235" t="s">
        <v>382</v>
      </c>
      <c r="E173" s="236" t="s">
        <v>1700</v>
      </c>
      <c r="F173" s="237" t="s">
        <v>1701</v>
      </c>
      <c r="G173" s="238" t="s">
        <v>426</v>
      </c>
      <c r="H173" s="239">
        <v>161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0.00281</v>
      </c>
      <c r="R173" s="245">
        <f>Q173*H173</f>
        <v>0.45240999999999998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1702</v>
      </c>
    </row>
    <row r="174" s="2" customFormat="1" ht="23.4566" customHeight="1">
      <c r="A174" s="35"/>
      <c r="B174" s="36"/>
      <c r="C174" s="254" t="s">
        <v>569</v>
      </c>
      <c r="D174" s="254" t="s">
        <v>457</v>
      </c>
      <c r="E174" s="255" t="s">
        <v>1703</v>
      </c>
      <c r="F174" s="256" t="s">
        <v>1704</v>
      </c>
      <c r="G174" s="257" t="s">
        <v>426</v>
      </c>
      <c r="H174" s="258">
        <v>161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0.017000000000000001</v>
      </c>
      <c r="R174" s="245">
        <f>Q174*H174</f>
        <v>2.7370000000000001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1705</v>
      </c>
    </row>
    <row r="175" s="2" customFormat="1" ht="16.30189" customHeight="1">
      <c r="A175" s="35"/>
      <c r="B175" s="36"/>
      <c r="C175" s="254" t="s">
        <v>573</v>
      </c>
      <c r="D175" s="254" t="s">
        <v>457</v>
      </c>
      <c r="E175" s="255" t="s">
        <v>1210</v>
      </c>
      <c r="F175" s="256" t="s">
        <v>1211</v>
      </c>
      <c r="G175" s="257" t="s">
        <v>1102</v>
      </c>
      <c r="H175" s="258">
        <v>257.48000000000002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1706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396</v>
      </c>
      <c r="F176" s="233" t="s">
        <v>465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SUM(P177:P178)</f>
        <v>0</v>
      </c>
      <c r="Q176" s="227"/>
      <c r="R176" s="228">
        <f>SUM(R177:R178)</f>
        <v>0.83374053999999997</v>
      </c>
      <c r="S176" s="227"/>
      <c r="T176" s="229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84</v>
      </c>
      <c r="AT176" s="231" t="s">
        <v>75</v>
      </c>
      <c r="AU176" s="231" t="s">
        <v>84</v>
      </c>
      <c r="AY176" s="230" t="s">
        <v>379</v>
      </c>
      <c r="BK176" s="232">
        <f>SUM(BK177:BK178)</f>
        <v>0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471</v>
      </c>
      <c r="F177" s="237" t="s">
        <v>472</v>
      </c>
      <c r="G177" s="238" t="s">
        <v>430</v>
      </c>
      <c r="H177" s="239">
        <v>0.28799999999999998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2.2164700000000002</v>
      </c>
      <c r="R177" s="245">
        <f>Q177*H177</f>
        <v>0.63834336000000003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473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1126</v>
      </c>
      <c r="F178" s="237" t="s">
        <v>1127</v>
      </c>
      <c r="G178" s="238" t="s">
        <v>419</v>
      </c>
      <c r="H178" s="239">
        <v>8.6229999999999993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0.02266</v>
      </c>
      <c r="R178" s="245">
        <f>Q178*H178</f>
        <v>0.19539717999999998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2348</v>
      </c>
    </row>
    <row r="179" s="12" customFormat="1" ht="22.8" customHeight="1">
      <c r="A179" s="12"/>
      <c r="B179" s="219"/>
      <c r="C179" s="220"/>
      <c r="D179" s="221" t="s">
        <v>75</v>
      </c>
      <c r="E179" s="233" t="s">
        <v>378</v>
      </c>
      <c r="F179" s="233" t="s">
        <v>474</v>
      </c>
      <c r="G179" s="220"/>
      <c r="H179" s="220"/>
      <c r="I179" s="223"/>
      <c r="J179" s="234">
        <f>BK179</f>
        <v>0</v>
      </c>
      <c r="K179" s="220"/>
      <c r="L179" s="225"/>
      <c r="M179" s="226"/>
      <c r="N179" s="227"/>
      <c r="O179" s="227"/>
      <c r="P179" s="228">
        <f>SUM(P180:P190)</f>
        <v>0</v>
      </c>
      <c r="Q179" s="227"/>
      <c r="R179" s="228">
        <f>SUM(R180:R190)</f>
        <v>1922.8364613830001</v>
      </c>
      <c r="S179" s="227"/>
      <c r="T179" s="229">
        <f>SUM(T180:T190)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84</v>
      </c>
      <c r="AT179" s="231" t="s">
        <v>75</v>
      </c>
      <c r="AU179" s="231" t="s">
        <v>84</v>
      </c>
      <c r="AY179" s="230" t="s">
        <v>379</v>
      </c>
      <c r="BK179" s="232">
        <f>SUM(BK180:BK190)</f>
        <v>0</v>
      </c>
    </row>
    <row r="180" s="2" customFormat="1" ht="23.4566" customHeight="1">
      <c r="A180" s="35"/>
      <c r="B180" s="36"/>
      <c r="C180" s="235" t="s">
        <v>585</v>
      </c>
      <c r="D180" s="235" t="s">
        <v>382</v>
      </c>
      <c r="E180" s="236" t="s">
        <v>1712</v>
      </c>
      <c r="F180" s="237" t="s">
        <v>1713</v>
      </c>
      <c r="G180" s="238" t="s">
        <v>419</v>
      </c>
      <c r="H180" s="239">
        <v>562.10000000000002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0.46166000000000001</v>
      </c>
      <c r="R180" s="245">
        <f>Q180*H180</f>
        <v>259.49908600000003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1714</v>
      </c>
    </row>
    <row r="181" s="2" customFormat="1" ht="31.92453" customHeight="1">
      <c r="A181" s="35"/>
      <c r="B181" s="36"/>
      <c r="C181" s="235" t="s">
        <v>589</v>
      </c>
      <c r="D181" s="235" t="s">
        <v>382</v>
      </c>
      <c r="E181" s="236" t="s">
        <v>1715</v>
      </c>
      <c r="F181" s="237" t="s">
        <v>1716</v>
      </c>
      <c r="G181" s="238" t="s">
        <v>419</v>
      </c>
      <c r="H181" s="239">
        <v>511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0.15826000000000001</v>
      </c>
      <c r="R181" s="245">
        <f>Q181*H181</f>
        <v>80.870860000000008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1717</v>
      </c>
    </row>
    <row r="182" s="2" customFormat="1" ht="36.72453" customHeight="1">
      <c r="A182" s="35"/>
      <c r="B182" s="36"/>
      <c r="C182" s="235" t="s">
        <v>593</v>
      </c>
      <c r="D182" s="235" t="s">
        <v>382</v>
      </c>
      <c r="E182" s="236" t="s">
        <v>1718</v>
      </c>
      <c r="F182" s="237" t="s">
        <v>1719</v>
      </c>
      <c r="G182" s="238" t="s">
        <v>419</v>
      </c>
      <c r="H182" s="239">
        <v>526.33000000000004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0.47117510000000001</v>
      </c>
      <c r="R182" s="245">
        <f>Q182*H182</f>
        <v>247.99359038300003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2349</v>
      </c>
    </row>
    <row r="183" s="2" customFormat="1" ht="23.4566" customHeight="1">
      <c r="A183" s="35"/>
      <c r="B183" s="36"/>
      <c r="C183" s="235" t="s">
        <v>597</v>
      </c>
      <c r="D183" s="235" t="s">
        <v>382</v>
      </c>
      <c r="E183" s="236" t="s">
        <v>821</v>
      </c>
      <c r="F183" s="237" t="s">
        <v>822</v>
      </c>
      <c r="G183" s="238" t="s">
        <v>419</v>
      </c>
      <c r="H183" s="239">
        <v>219.75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0.18776000000000001</v>
      </c>
      <c r="R183" s="245">
        <f>Q183*H183</f>
        <v>41.260260000000002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823</v>
      </c>
    </row>
    <row r="184" s="2" customFormat="1" ht="23.4566" customHeight="1">
      <c r="A184" s="35"/>
      <c r="B184" s="36"/>
      <c r="C184" s="235" t="s">
        <v>601</v>
      </c>
      <c r="D184" s="235" t="s">
        <v>382</v>
      </c>
      <c r="E184" s="236" t="s">
        <v>1646</v>
      </c>
      <c r="F184" s="237" t="s">
        <v>1647</v>
      </c>
      <c r="G184" s="238" t="s">
        <v>430</v>
      </c>
      <c r="H184" s="239">
        <v>3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2350</v>
      </c>
    </row>
    <row r="185" s="2" customFormat="1" ht="16.30189" customHeight="1">
      <c r="A185" s="35"/>
      <c r="B185" s="36"/>
      <c r="C185" s="254" t="s">
        <v>605</v>
      </c>
      <c r="D185" s="254" t="s">
        <v>457</v>
      </c>
      <c r="E185" s="255" t="s">
        <v>1261</v>
      </c>
      <c r="F185" s="256" t="s">
        <v>1262</v>
      </c>
      <c r="G185" s="257" t="s">
        <v>450</v>
      </c>
      <c r="H185" s="258">
        <v>5.0999999999999996</v>
      </c>
      <c r="I185" s="259"/>
      <c r="J185" s="260">
        <f>ROUND(I185*H185,2)</f>
        <v>0</v>
      </c>
      <c r="K185" s="261"/>
      <c r="L185" s="262"/>
      <c r="M185" s="263" t="s">
        <v>1</v>
      </c>
      <c r="N185" s="264" t="s">
        <v>42</v>
      </c>
      <c r="O185" s="94"/>
      <c r="P185" s="245">
        <f>O185*H185</f>
        <v>0</v>
      </c>
      <c r="Q185" s="245">
        <v>1</v>
      </c>
      <c r="R185" s="245">
        <f>Q185*H185</f>
        <v>5.0999999999999996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443</v>
      </c>
      <c r="AT185" s="247" t="s">
        <v>457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2351</v>
      </c>
    </row>
    <row r="186" s="2" customFormat="1" ht="23.4566" customHeight="1">
      <c r="A186" s="35"/>
      <c r="B186" s="36"/>
      <c r="C186" s="235" t="s">
        <v>609</v>
      </c>
      <c r="D186" s="235" t="s">
        <v>382</v>
      </c>
      <c r="E186" s="236" t="s">
        <v>476</v>
      </c>
      <c r="F186" s="237" t="s">
        <v>477</v>
      </c>
      <c r="G186" s="238" t="s">
        <v>426</v>
      </c>
      <c r="H186" s="239">
        <v>221.09999999999999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0.00014999999999999999</v>
      </c>
      <c r="R186" s="245">
        <f>Q186*H186</f>
        <v>0.033164999999999993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478</v>
      </c>
    </row>
    <row r="187" s="2" customFormat="1" ht="31.92453" customHeight="1">
      <c r="A187" s="35"/>
      <c r="B187" s="36"/>
      <c r="C187" s="235" t="s">
        <v>613</v>
      </c>
      <c r="D187" s="235" t="s">
        <v>382</v>
      </c>
      <c r="E187" s="236" t="s">
        <v>824</v>
      </c>
      <c r="F187" s="237" t="s">
        <v>825</v>
      </c>
      <c r="G187" s="238" t="s">
        <v>419</v>
      </c>
      <c r="H187" s="239">
        <v>511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0.0074799999999999997</v>
      </c>
      <c r="R187" s="245">
        <f>Q187*H187</f>
        <v>3.8222799999999997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826</v>
      </c>
    </row>
    <row r="188" s="2" customFormat="1" ht="31.92453" customHeight="1">
      <c r="A188" s="35"/>
      <c r="B188" s="36"/>
      <c r="C188" s="235" t="s">
        <v>617</v>
      </c>
      <c r="D188" s="235" t="s">
        <v>382</v>
      </c>
      <c r="E188" s="236" t="s">
        <v>480</v>
      </c>
      <c r="F188" s="237" t="s">
        <v>481</v>
      </c>
      <c r="G188" s="238" t="s">
        <v>419</v>
      </c>
      <c r="H188" s="239">
        <v>9866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0.00051000000000000004</v>
      </c>
      <c r="R188" s="245">
        <f>Q188*H188</f>
        <v>5.0316600000000005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482</v>
      </c>
    </row>
    <row r="189" s="2" customFormat="1" ht="31.92453" customHeight="1">
      <c r="A189" s="35"/>
      <c r="B189" s="36"/>
      <c r="C189" s="235" t="s">
        <v>621</v>
      </c>
      <c r="D189" s="235" t="s">
        <v>382</v>
      </c>
      <c r="E189" s="236" t="s">
        <v>484</v>
      </c>
      <c r="F189" s="237" t="s">
        <v>485</v>
      </c>
      <c r="G189" s="238" t="s">
        <v>419</v>
      </c>
      <c r="H189" s="239">
        <v>4933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0.10373</v>
      </c>
      <c r="R189" s="245">
        <f>Q189*H189</f>
        <v>511.70008999999999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486</v>
      </c>
    </row>
    <row r="190" s="2" customFormat="1" ht="36.72453" customHeight="1">
      <c r="A190" s="35"/>
      <c r="B190" s="36"/>
      <c r="C190" s="235" t="s">
        <v>625</v>
      </c>
      <c r="D190" s="235" t="s">
        <v>382</v>
      </c>
      <c r="E190" s="236" t="s">
        <v>492</v>
      </c>
      <c r="F190" s="237" t="s">
        <v>493</v>
      </c>
      <c r="G190" s="238" t="s">
        <v>419</v>
      </c>
      <c r="H190" s="239">
        <v>4933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0.15559000000000001</v>
      </c>
      <c r="R190" s="245">
        <f>Q190*H190</f>
        <v>767.52547000000004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494</v>
      </c>
    </row>
    <row r="191" s="12" customFormat="1" ht="22.8" customHeight="1">
      <c r="A191" s="12"/>
      <c r="B191" s="219"/>
      <c r="C191" s="220"/>
      <c r="D191" s="221" t="s">
        <v>75</v>
      </c>
      <c r="E191" s="233" t="s">
        <v>435</v>
      </c>
      <c r="F191" s="233" t="s">
        <v>1132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SUM(P192:P193)</f>
        <v>0</v>
      </c>
      <c r="Q191" s="227"/>
      <c r="R191" s="228">
        <f>SUM(R192:R193)</f>
        <v>0.99479999999999991</v>
      </c>
      <c r="S191" s="227"/>
      <c r="T191" s="229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84</v>
      </c>
      <c r="AT191" s="231" t="s">
        <v>75</v>
      </c>
      <c r="AU191" s="231" t="s">
        <v>84</v>
      </c>
      <c r="AY191" s="230" t="s">
        <v>379</v>
      </c>
      <c r="BK191" s="232">
        <f>SUM(BK192:BK193)</f>
        <v>0</v>
      </c>
    </row>
    <row r="192" s="2" customFormat="1" ht="23.4566" customHeight="1">
      <c r="A192" s="35"/>
      <c r="B192" s="36"/>
      <c r="C192" s="235" t="s">
        <v>629</v>
      </c>
      <c r="D192" s="235" t="s">
        <v>382</v>
      </c>
      <c r="E192" s="236" t="s">
        <v>1133</v>
      </c>
      <c r="F192" s="237" t="s">
        <v>1134</v>
      </c>
      <c r="G192" s="238" t="s">
        <v>419</v>
      </c>
      <c r="H192" s="239">
        <v>324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0.00081999999999999998</v>
      </c>
      <c r="R192" s="245">
        <f>Q192*H192</f>
        <v>0.26567999999999997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1721</v>
      </c>
    </row>
    <row r="193" s="2" customFormat="1" ht="23.4566" customHeight="1">
      <c r="A193" s="35"/>
      <c r="B193" s="36"/>
      <c r="C193" s="235" t="s">
        <v>633</v>
      </c>
      <c r="D193" s="235" t="s">
        <v>382</v>
      </c>
      <c r="E193" s="236" t="s">
        <v>1650</v>
      </c>
      <c r="F193" s="237" t="s">
        <v>1651</v>
      </c>
      <c r="G193" s="238" t="s">
        <v>419</v>
      </c>
      <c r="H193" s="239">
        <v>84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0.0086800000000000002</v>
      </c>
      <c r="R193" s="245">
        <f>Q193*H193</f>
        <v>0.72911999999999999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1652</v>
      </c>
    </row>
    <row r="194" s="12" customFormat="1" ht="22.8" customHeight="1">
      <c r="A194" s="12"/>
      <c r="B194" s="219"/>
      <c r="C194" s="220"/>
      <c r="D194" s="221" t="s">
        <v>75</v>
      </c>
      <c r="E194" s="233" t="s">
        <v>443</v>
      </c>
      <c r="F194" s="233" t="s">
        <v>495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SUM(P195:P210)</f>
        <v>0</v>
      </c>
      <c r="Q194" s="227"/>
      <c r="R194" s="228">
        <f>SUM(R195:R210)</f>
        <v>6.800233200000001</v>
      </c>
      <c r="S194" s="227"/>
      <c r="T194" s="229">
        <f>SUM(T195:T210)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84</v>
      </c>
      <c r="AT194" s="231" t="s">
        <v>75</v>
      </c>
      <c r="AU194" s="231" t="s">
        <v>84</v>
      </c>
      <c r="AY194" s="230" t="s">
        <v>379</v>
      </c>
      <c r="BK194" s="232">
        <f>SUM(BK195:BK210)</f>
        <v>0</v>
      </c>
    </row>
    <row r="195" s="2" customFormat="1" ht="23.4566" customHeight="1">
      <c r="A195" s="35"/>
      <c r="B195" s="36"/>
      <c r="C195" s="235" t="s">
        <v>637</v>
      </c>
      <c r="D195" s="235" t="s">
        <v>382</v>
      </c>
      <c r="E195" s="236" t="s">
        <v>827</v>
      </c>
      <c r="F195" s="237" t="s">
        <v>828</v>
      </c>
      <c r="G195" s="238" t="s">
        <v>426</v>
      </c>
      <c r="H195" s="239">
        <v>357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829</v>
      </c>
    </row>
    <row r="196" s="2" customFormat="1" ht="16.30189" customHeight="1">
      <c r="A196" s="35"/>
      <c r="B196" s="36"/>
      <c r="C196" s="254" t="s">
        <v>641</v>
      </c>
      <c r="D196" s="254" t="s">
        <v>457</v>
      </c>
      <c r="E196" s="255" t="s">
        <v>1722</v>
      </c>
      <c r="F196" s="256" t="s">
        <v>1723</v>
      </c>
      <c r="G196" s="257" t="s">
        <v>426</v>
      </c>
      <c r="H196" s="258">
        <v>364.13999999999999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0.00042000000000000002</v>
      </c>
      <c r="R196" s="245">
        <f>Q196*H196</f>
        <v>0.15293880000000001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443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1724</v>
      </c>
    </row>
    <row r="197" s="2" customFormat="1" ht="23.4566" customHeight="1">
      <c r="A197" s="35"/>
      <c r="B197" s="36"/>
      <c r="C197" s="235" t="s">
        <v>645</v>
      </c>
      <c r="D197" s="235" t="s">
        <v>382</v>
      </c>
      <c r="E197" s="236" t="s">
        <v>2352</v>
      </c>
      <c r="F197" s="237" t="s">
        <v>2353</v>
      </c>
      <c r="G197" s="238" t="s">
        <v>426</v>
      </c>
      <c r="H197" s="239">
        <v>2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1.0000000000000001E-05</v>
      </c>
      <c r="R197" s="245">
        <f>Q197*H197</f>
        <v>2.0000000000000002E-05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2354</v>
      </c>
    </row>
    <row r="198" s="2" customFormat="1" ht="23.4566" customHeight="1">
      <c r="A198" s="35"/>
      <c r="B198" s="36"/>
      <c r="C198" s="254" t="s">
        <v>649</v>
      </c>
      <c r="D198" s="254" t="s">
        <v>457</v>
      </c>
      <c r="E198" s="255" t="s">
        <v>2355</v>
      </c>
      <c r="F198" s="256" t="s">
        <v>2356</v>
      </c>
      <c r="G198" s="257" t="s">
        <v>502</v>
      </c>
      <c r="H198" s="258">
        <v>2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0.0027399999999999998</v>
      </c>
      <c r="R198" s="245">
        <f>Q198*H198</f>
        <v>0.0054799999999999996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443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2357</v>
      </c>
    </row>
    <row r="199" s="2" customFormat="1" ht="23.4566" customHeight="1">
      <c r="A199" s="35"/>
      <c r="B199" s="36"/>
      <c r="C199" s="235" t="s">
        <v>653</v>
      </c>
      <c r="D199" s="235" t="s">
        <v>382</v>
      </c>
      <c r="E199" s="236" t="s">
        <v>496</v>
      </c>
      <c r="F199" s="237" t="s">
        <v>497</v>
      </c>
      <c r="G199" s="238" t="s">
        <v>426</v>
      </c>
      <c r="H199" s="239">
        <v>12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1.0000000000000001E-05</v>
      </c>
      <c r="R199" s="245">
        <f>Q199*H199</f>
        <v>0.00012000000000000002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498</v>
      </c>
    </row>
    <row r="200" s="2" customFormat="1" ht="23.4566" customHeight="1">
      <c r="A200" s="35"/>
      <c r="B200" s="36"/>
      <c r="C200" s="254" t="s">
        <v>657</v>
      </c>
      <c r="D200" s="254" t="s">
        <v>457</v>
      </c>
      <c r="E200" s="255" t="s">
        <v>500</v>
      </c>
      <c r="F200" s="256" t="s">
        <v>1725</v>
      </c>
      <c r="G200" s="257" t="s">
        <v>502</v>
      </c>
      <c r="H200" s="258">
        <v>12.24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0.0045599999999999998</v>
      </c>
      <c r="R200" s="245">
        <f>Q200*H200</f>
        <v>0.0558144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443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503</v>
      </c>
    </row>
    <row r="201" s="2" customFormat="1" ht="16.30189" customHeight="1">
      <c r="A201" s="35"/>
      <c r="B201" s="36"/>
      <c r="C201" s="235" t="s">
        <v>661</v>
      </c>
      <c r="D201" s="235" t="s">
        <v>382</v>
      </c>
      <c r="E201" s="236" t="s">
        <v>2358</v>
      </c>
      <c r="F201" s="237" t="s">
        <v>2359</v>
      </c>
      <c r="G201" s="238" t="s">
        <v>502</v>
      </c>
      <c r="H201" s="239">
        <v>2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0.20497000000000001</v>
      </c>
      <c r="R201" s="245">
        <f>Q201*H201</f>
        <v>0.40994000000000003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2360</v>
      </c>
    </row>
    <row r="202" s="2" customFormat="1" ht="36.72453" customHeight="1">
      <c r="A202" s="35"/>
      <c r="B202" s="36"/>
      <c r="C202" s="254" t="s">
        <v>665</v>
      </c>
      <c r="D202" s="254" t="s">
        <v>457</v>
      </c>
      <c r="E202" s="255" t="s">
        <v>2361</v>
      </c>
      <c r="F202" s="256" t="s">
        <v>2362</v>
      </c>
      <c r="G202" s="257" t="s">
        <v>502</v>
      </c>
      <c r="H202" s="258">
        <v>2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0.082400000000000001</v>
      </c>
      <c r="R202" s="245">
        <f>Q202*H202</f>
        <v>0.1648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443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2363</v>
      </c>
    </row>
    <row r="203" s="2" customFormat="1" ht="23.4566" customHeight="1">
      <c r="A203" s="35"/>
      <c r="B203" s="36"/>
      <c r="C203" s="235" t="s">
        <v>669</v>
      </c>
      <c r="D203" s="235" t="s">
        <v>382</v>
      </c>
      <c r="E203" s="236" t="s">
        <v>505</v>
      </c>
      <c r="F203" s="237" t="s">
        <v>506</v>
      </c>
      <c r="G203" s="238" t="s">
        <v>502</v>
      </c>
      <c r="H203" s="239">
        <v>8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0.34099000000000002</v>
      </c>
      <c r="R203" s="245">
        <f>Q203*H203</f>
        <v>2.7279200000000001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1726</v>
      </c>
    </row>
    <row r="204" s="2" customFormat="1" ht="21.0566" customHeight="1">
      <c r="A204" s="35"/>
      <c r="B204" s="36"/>
      <c r="C204" s="254" t="s">
        <v>673</v>
      </c>
      <c r="D204" s="254" t="s">
        <v>457</v>
      </c>
      <c r="E204" s="255" t="s">
        <v>513</v>
      </c>
      <c r="F204" s="256" t="s">
        <v>514</v>
      </c>
      <c r="G204" s="257" t="s">
        <v>502</v>
      </c>
      <c r="H204" s="258">
        <v>8</v>
      </c>
      <c r="I204" s="259"/>
      <c r="J204" s="260">
        <f>ROUND(I204*H204,2)</f>
        <v>0</v>
      </c>
      <c r="K204" s="261"/>
      <c r="L204" s="262"/>
      <c r="M204" s="263" t="s">
        <v>1</v>
      </c>
      <c r="N204" s="264" t="s">
        <v>42</v>
      </c>
      <c r="O204" s="94"/>
      <c r="P204" s="245">
        <f>O204*H204</f>
        <v>0</v>
      </c>
      <c r="Q204" s="245">
        <v>0.029999999999999999</v>
      </c>
      <c r="R204" s="245">
        <f>Q204*H204</f>
        <v>0.23999999999999999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443</v>
      </c>
      <c r="AT204" s="247" t="s">
        <v>457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1728</v>
      </c>
    </row>
    <row r="205" s="2" customFormat="1" ht="23.4566" customHeight="1">
      <c r="A205" s="35"/>
      <c r="B205" s="36"/>
      <c r="C205" s="254" t="s">
        <v>677</v>
      </c>
      <c r="D205" s="254" t="s">
        <v>457</v>
      </c>
      <c r="E205" s="255" t="s">
        <v>517</v>
      </c>
      <c r="F205" s="256" t="s">
        <v>518</v>
      </c>
      <c r="G205" s="257" t="s">
        <v>502</v>
      </c>
      <c r="H205" s="258">
        <v>8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0.12</v>
      </c>
      <c r="R205" s="245">
        <f>Q205*H205</f>
        <v>0.95999999999999996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1729</v>
      </c>
    </row>
    <row r="206" s="2" customFormat="1" ht="23.4566" customHeight="1">
      <c r="A206" s="35"/>
      <c r="B206" s="36"/>
      <c r="C206" s="254" t="s">
        <v>681</v>
      </c>
      <c r="D206" s="254" t="s">
        <v>457</v>
      </c>
      <c r="E206" s="255" t="s">
        <v>525</v>
      </c>
      <c r="F206" s="256" t="s">
        <v>526</v>
      </c>
      <c r="G206" s="257" t="s">
        <v>502</v>
      </c>
      <c r="H206" s="258">
        <v>8</v>
      </c>
      <c r="I206" s="259"/>
      <c r="J206" s="260">
        <f>ROUND(I206*H206,2)</f>
        <v>0</v>
      </c>
      <c r="K206" s="261"/>
      <c r="L206" s="262"/>
      <c r="M206" s="263" t="s">
        <v>1</v>
      </c>
      <c r="N206" s="264" t="s">
        <v>42</v>
      </c>
      <c r="O206" s="94"/>
      <c r="P206" s="245">
        <f>O206*H206</f>
        <v>0</v>
      </c>
      <c r="Q206" s="245">
        <v>0.105</v>
      </c>
      <c r="R206" s="245">
        <f>Q206*H206</f>
        <v>0.83999999999999997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443</v>
      </c>
      <c r="AT206" s="247" t="s">
        <v>457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1730</v>
      </c>
    </row>
    <row r="207" s="2" customFormat="1" ht="16.30189" customHeight="1">
      <c r="A207" s="35"/>
      <c r="B207" s="36"/>
      <c r="C207" s="254" t="s">
        <v>685</v>
      </c>
      <c r="D207" s="254" t="s">
        <v>457</v>
      </c>
      <c r="E207" s="255" t="s">
        <v>529</v>
      </c>
      <c r="F207" s="256" t="s">
        <v>530</v>
      </c>
      <c r="G207" s="257" t="s">
        <v>502</v>
      </c>
      <c r="H207" s="258">
        <v>8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0.036999999999999998</v>
      </c>
      <c r="R207" s="245">
        <f>Q207*H207</f>
        <v>0.29599999999999999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1731</v>
      </c>
    </row>
    <row r="208" s="2" customFormat="1" ht="31.92453" customHeight="1">
      <c r="A208" s="35"/>
      <c r="B208" s="36"/>
      <c r="C208" s="235" t="s">
        <v>689</v>
      </c>
      <c r="D208" s="235" t="s">
        <v>382</v>
      </c>
      <c r="E208" s="236" t="s">
        <v>533</v>
      </c>
      <c r="F208" s="237" t="s">
        <v>534</v>
      </c>
      <c r="G208" s="238" t="s">
        <v>502</v>
      </c>
      <c r="H208" s="239">
        <v>8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0.0083999999999999995</v>
      </c>
      <c r="R208" s="245">
        <f>Q208*H208</f>
        <v>0.067199999999999996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1732</v>
      </c>
    </row>
    <row r="209" s="2" customFormat="1" ht="16.30189" customHeight="1">
      <c r="A209" s="35"/>
      <c r="B209" s="36"/>
      <c r="C209" s="254" t="s">
        <v>693</v>
      </c>
      <c r="D209" s="254" t="s">
        <v>457</v>
      </c>
      <c r="E209" s="255" t="s">
        <v>537</v>
      </c>
      <c r="F209" s="256" t="s">
        <v>538</v>
      </c>
      <c r="G209" s="257" t="s">
        <v>502</v>
      </c>
      <c r="H209" s="258">
        <v>8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0.11</v>
      </c>
      <c r="R209" s="245">
        <f>Q209*H209</f>
        <v>0.88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1733</v>
      </c>
    </row>
    <row r="210" s="2" customFormat="1" ht="21.0566" customHeight="1">
      <c r="A210" s="35"/>
      <c r="B210" s="36"/>
      <c r="C210" s="254" t="s">
        <v>697</v>
      </c>
      <c r="D210" s="254" t="s">
        <v>457</v>
      </c>
      <c r="E210" s="255" t="s">
        <v>1735</v>
      </c>
      <c r="F210" s="256" t="s">
        <v>1736</v>
      </c>
      <c r="G210" s="257" t="s">
        <v>502</v>
      </c>
      <c r="H210" s="258">
        <v>8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</v>
      </c>
      <c r="R210" s="245">
        <f>Q210*H210</f>
        <v>0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443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1737</v>
      </c>
    </row>
    <row r="211" s="12" customFormat="1" ht="22.8" customHeight="1">
      <c r="A211" s="12"/>
      <c r="B211" s="219"/>
      <c r="C211" s="220"/>
      <c r="D211" s="221" t="s">
        <v>75</v>
      </c>
      <c r="E211" s="233" t="s">
        <v>447</v>
      </c>
      <c r="F211" s="233" t="s">
        <v>560</v>
      </c>
      <c r="G211" s="220"/>
      <c r="H211" s="220"/>
      <c r="I211" s="223"/>
      <c r="J211" s="234">
        <f>BK211</f>
        <v>0</v>
      </c>
      <c r="K211" s="220"/>
      <c r="L211" s="225"/>
      <c r="M211" s="226"/>
      <c r="N211" s="227"/>
      <c r="O211" s="227"/>
      <c r="P211" s="228">
        <f>SUM(P212:P277)</f>
        <v>0</v>
      </c>
      <c r="Q211" s="227"/>
      <c r="R211" s="228">
        <f>SUM(R212:R277)</f>
        <v>251.88815199999999</v>
      </c>
      <c r="S211" s="227"/>
      <c r="T211" s="229">
        <f>SUM(T212:T277)</f>
        <v>322.09833999999995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84</v>
      </c>
      <c r="AT211" s="231" t="s">
        <v>75</v>
      </c>
      <c r="AU211" s="231" t="s">
        <v>84</v>
      </c>
      <c r="AY211" s="230" t="s">
        <v>379</v>
      </c>
      <c r="BK211" s="232">
        <f>SUM(BK212:BK277)</f>
        <v>0</v>
      </c>
    </row>
    <row r="212" s="2" customFormat="1" ht="23.4566" customHeight="1">
      <c r="A212" s="35"/>
      <c r="B212" s="36"/>
      <c r="C212" s="235" t="s">
        <v>701</v>
      </c>
      <c r="D212" s="235" t="s">
        <v>382</v>
      </c>
      <c r="E212" s="236" t="s">
        <v>1738</v>
      </c>
      <c r="F212" s="237" t="s">
        <v>1739</v>
      </c>
      <c r="G212" s="238" t="s">
        <v>426</v>
      </c>
      <c r="H212" s="239">
        <v>143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0.11254</v>
      </c>
      <c r="R212" s="245">
        <f>Q212*H212</f>
        <v>16.093219999999999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1740</v>
      </c>
    </row>
    <row r="213" s="2" customFormat="1" ht="23.4566" customHeight="1">
      <c r="A213" s="35"/>
      <c r="B213" s="36"/>
      <c r="C213" s="254" t="s">
        <v>705</v>
      </c>
      <c r="D213" s="254" t="s">
        <v>457</v>
      </c>
      <c r="E213" s="255" t="s">
        <v>1703</v>
      </c>
      <c r="F213" s="256" t="s">
        <v>1704</v>
      </c>
      <c r="G213" s="257" t="s">
        <v>426</v>
      </c>
      <c r="H213" s="258">
        <v>143</v>
      </c>
      <c r="I213" s="259"/>
      <c r="J213" s="260">
        <f>ROUND(I213*H213,2)</f>
        <v>0</v>
      </c>
      <c r="K213" s="261"/>
      <c r="L213" s="262"/>
      <c r="M213" s="263" t="s">
        <v>1</v>
      </c>
      <c r="N213" s="264" t="s">
        <v>42</v>
      </c>
      <c r="O213" s="94"/>
      <c r="P213" s="245">
        <f>O213*H213</f>
        <v>0</v>
      </c>
      <c r="Q213" s="245">
        <v>0.017000000000000001</v>
      </c>
      <c r="R213" s="245">
        <f>Q213*H213</f>
        <v>2.431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443</v>
      </c>
      <c r="AT213" s="247" t="s">
        <v>457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1741</v>
      </c>
    </row>
    <row r="214" s="2" customFormat="1" ht="23.4566" customHeight="1">
      <c r="A214" s="35"/>
      <c r="B214" s="36"/>
      <c r="C214" s="254" t="s">
        <v>709</v>
      </c>
      <c r="D214" s="254" t="s">
        <v>457</v>
      </c>
      <c r="E214" s="255" t="s">
        <v>1742</v>
      </c>
      <c r="F214" s="256" t="s">
        <v>1743</v>
      </c>
      <c r="G214" s="257" t="s">
        <v>502</v>
      </c>
      <c r="H214" s="258">
        <v>34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0.00029999999999999997</v>
      </c>
      <c r="R214" s="245">
        <f>Q214*H214</f>
        <v>0.010199999999999999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443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1744</v>
      </c>
    </row>
    <row r="215" s="2" customFormat="1" ht="23.4566" customHeight="1">
      <c r="A215" s="35"/>
      <c r="B215" s="36"/>
      <c r="C215" s="235" t="s">
        <v>713</v>
      </c>
      <c r="D215" s="235" t="s">
        <v>382</v>
      </c>
      <c r="E215" s="236" t="s">
        <v>860</v>
      </c>
      <c r="F215" s="237" t="s">
        <v>861</v>
      </c>
      <c r="G215" s="238" t="s">
        <v>502</v>
      </c>
      <c r="H215" s="239">
        <v>26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0.15756000000000001</v>
      </c>
      <c r="R215" s="245">
        <f>Q215*H215</f>
        <v>4.0965600000000002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862</v>
      </c>
    </row>
    <row r="216" s="2" customFormat="1" ht="21.0566" customHeight="1">
      <c r="A216" s="35"/>
      <c r="B216" s="36"/>
      <c r="C216" s="254" t="s">
        <v>717</v>
      </c>
      <c r="D216" s="254" t="s">
        <v>457</v>
      </c>
      <c r="E216" s="255" t="s">
        <v>863</v>
      </c>
      <c r="F216" s="256" t="s">
        <v>864</v>
      </c>
      <c r="G216" s="257" t="s">
        <v>502</v>
      </c>
      <c r="H216" s="258">
        <v>26</v>
      </c>
      <c r="I216" s="259"/>
      <c r="J216" s="260">
        <f>ROUND(I216*H216,2)</f>
        <v>0</v>
      </c>
      <c r="K216" s="261"/>
      <c r="L216" s="262"/>
      <c r="M216" s="263" t="s">
        <v>1</v>
      </c>
      <c r="N216" s="264" t="s">
        <v>42</v>
      </c>
      <c r="O216" s="94"/>
      <c r="P216" s="245">
        <f>O216*H216</f>
        <v>0</v>
      </c>
      <c r="Q216" s="245">
        <v>0.0015</v>
      </c>
      <c r="R216" s="245">
        <f>Q216*H216</f>
        <v>0.039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443</v>
      </c>
      <c r="AT216" s="247" t="s">
        <v>457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865</v>
      </c>
    </row>
    <row r="217" s="2" customFormat="1" ht="23.4566" customHeight="1">
      <c r="A217" s="35"/>
      <c r="B217" s="36"/>
      <c r="C217" s="235" t="s">
        <v>723</v>
      </c>
      <c r="D217" s="235" t="s">
        <v>382</v>
      </c>
      <c r="E217" s="236" t="s">
        <v>866</v>
      </c>
      <c r="F217" s="237" t="s">
        <v>867</v>
      </c>
      <c r="G217" s="238" t="s">
        <v>502</v>
      </c>
      <c r="H217" s="239">
        <v>26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0.00025000000000000001</v>
      </c>
      <c r="R217" s="245">
        <f>Q217*H217</f>
        <v>0.0065000000000000006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868</v>
      </c>
    </row>
    <row r="218" s="2" customFormat="1" ht="31.92453" customHeight="1">
      <c r="A218" s="35"/>
      <c r="B218" s="36"/>
      <c r="C218" s="254" t="s">
        <v>869</v>
      </c>
      <c r="D218" s="254" t="s">
        <v>457</v>
      </c>
      <c r="E218" s="255" t="s">
        <v>870</v>
      </c>
      <c r="F218" s="256" t="s">
        <v>871</v>
      </c>
      <c r="G218" s="257" t="s">
        <v>502</v>
      </c>
      <c r="H218" s="258">
        <v>26</v>
      </c>
      <c r="I218" s="259"/>
      <c r="J218" s="260">
        <f>ROUND(I218*H218,2)</f>
        <v>0</v>
      </c>
      <c r="K218" s="261"/>
      <c r="L218" s="262"/>
      <c r="M218" s="263" t="s">
        <v>1</v>
      </c>
      <c r="N218" s="264" t="s">
        <v>42</v>
      </c>
      <c r="O218" s="94"/>
      <c r="P218" s="245">
        <f>O218*H218</f>
        <v>0</v>
      </c>
      <c r="Q218" s="245">
        <v>0.00084999999999999995</v>
      </c>
      <c r="R218" s="245">
        <f>Q218*H218</f>
        <v>0.022099999999999998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443</v>
      </c>
      <c r="AT218" s="247" t="s">
        <v>457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872</v>
      </c>
    </row>
    <row r="219" s="2" customFormat="1" ht="16.30189" customHeight="1">
      <c r="A219" s="35"/>
      <c r="B219" s="36"/>
      <c r="C219" s="235" t="s">
        <v>873</v>
      </c>
      <c r="D219" s="235" t="s">
        <v>382</v>
      </c>
      <c r="E219" s="236" t="s">
        <v>874</v>
      </c>
      <c r="F219" s="237" t="s">
        <v>875</v>
      </c>
      <c r="G219" s="238" t="s">
        <v>502</v>
      </c>
      <c r="H219" s="239">
        <v>78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0.00010000000000000001</v>
      </c>
      <c r="R219" s="245">
        <f>Q219*H219</f>
        <v>0.0078000000000000005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396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876</v>
      </c>
    </row>
    <row r="220" s="2" customFormat="1" ht="23.4566" customHeight="1">
      <c r="A220" s="35"/>
      <c r="B220" s="36"/>
      <c r="C220" s="254" t="s">
        <v>877</v>
      </c>
      <c r="D220" s="254" t="s">
        <v>457</v>
      </c>
      <c r="E220" s="255" t="s">
        <v>878</v>
      </c>
      <c r="F220" s="256" t="s">
        <v>879</v>
      </c>
      <c r="G220" s="257" t="s">
        <v>502</v>
      </c>
      <c r="H220" s="258">
        <v>52</v>
      </c>
      <c r="I220" s="259"/>
      <c r="J220" s="260">
        <f>ROUND(I220*H220,2)</f>
        <v>0</v>
      </c>
      <c r="K220" s="261"/>
      <c r="L220" s="262"/>
      <c r="M220" s="263" t="s">
        <v>1</v>
      </c>
      <c r="N220" s="264" t="s">
        <v>42</v>
      </c>
      <c r="O220" s="94"/>
      <c r="P220" s="245">
        <f>O220*H220</f>
        <v>0</v>
      </c>
      <c r="Q220" s="245">
        <v>0.00010000000000000001</v>
      </c>
      <c r="R220" s="245">
        <f>Q220*H220</f>
        <v>0.0052000000000000006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443</v>
      </c>
      <c r="AT220" s="247" t="s">
        <v>457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880</v>
      </c>
    </row>
    <row r="221" s="2" customFormat="1" ht="23.4566" customHeight="1">
      <c r="A221" s="35"/>
      <c r="B221" s="36"/>
      <c r="C221" s="254" t="s">
        <v>881</v>
      </c>
      <c r="D221" s="254" t="s">
        <v>457</v>
      </c>
      <c r="E221" s="255" t="s">
        <v>882</v>
      </c>
      <c r="F221" s="256" t="s">
        <v>883</v>
      </c>
      <c r="G221" s="257" t="s">
        <v>502</v>
      </c>
      <c r="H221" s="258">
        <v>26</v>
      </c>
      <c r="I221" s="259"/>
      <c r="J221" s="260">
        <f>ROUND(I221*H221,2)</f>
        <v>0</v>
      </c>
      <c r="K221" s="261"/>
      <c r="L221" s="262"/>
      <c r="M221" s="263" t="s">
        <v>1</v>
      </c>
      <c r="N221" s="264" t="s">
        <v>42</v>
      </c>
      <c r="O221" s="94"/>
      <c r="P221" s="245">
        <f>O221*H221</f>
        <v>0</v>
      </c>
      <c r="Q221" s="245">
        <v>5.0000000000000002E-05</v>
      </c>
      <c r="R221" s="245">
        <f>Q221*H221</f>
        <v>0.0013000000000000002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443</v>
      </c>
      <c r="AT221" s="247" t="s">
        <v>457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884</v>
      </c>
    </row>
    <row r="222" s="2" customFormat="1" ht="23.4566" customHeight="1">
      <c r="A222" s="35"/>
      <c r="B222" s="36"/>
      <c r="C222" s="235" t="s">
        <v>885</v>
      </c>
      <c r="D222" s="235" t="s">
        <v>382</v>
      </c>
      <c r="E222" s="236" t="s">
        <v>562</v>
      </c>
      <c r="F222" s="237" t="s">
        <v>563</v>
      </c>
      <c r="G222" s="238" t="s">
        <v>502</v>
      </c>
      <c r="H222" s="239">
        <v>1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0.22133</v>
      </c>
      <c r="R222" s="245">
        <f>Q222*H222</f>
        <v>0.22133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564</v>
      </c>
    </row>
    <row r="223" s="2" customFormat="1" ht="23.4566" customHeight="1">
      <c r="A223" s="35"/>
      <c r="B223" s="36"/>
      <c r="C223" s="235" t="s">
        <v>886</v>
      </c>
      <c r="D223" s="235" t="s">
        <v>382</v>
      </c>
      <c r="E223" s="236" t="s">
        <v>566</v>
      </c>
      <c r="F223" s="237" t="s">
        <v>567</v>
      </c>
      <c r="G223" s="238" t="s">
        <v>502</v>
      </c>
      <c r="H223" s="239">
        <v>13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0.22133</v>
      </c>
      <c r="R223" s="245">
        <f>Q223*H223</f>
        <v>2.8772899999999999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887</v>
      </c>
    </row>
    <row r="224" s="2" customFormat="1" ht="31.92453" customHeight="1">
      <c r="A224" s="35"/>
      <c r="B224" s="36"/>
      <c r="C224" s="235" t="s">
        <v>888</v>
      </c>
      <c r="D224" s="235" t="s">
        <v>382</v>
      </c>
      <c r="E224" s="236" t="s">
        <v>570</v>
      </c>
      <c r="F224" s="237" t="s">
        <v>571</v>
      </c>
      <c r="G224" s="238" t="s">
        <v>502</v>
      </c>
      <c r="H224" s="239">
        <v>8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3.0000000000000001E-05</v>
      </c>
      <c r="R224" s="245">
        <f>Q224*H224</f>
        <v>0.00024000000000000001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889</v>
      </c>
    </row>
    <row r="225" s="2" customFormat="1" ht="31.92453" customHeight="1">
      <c r="A225" s="35"/>
      <c r="B225" s="36"/>
      <c r="C225" s="254" t="s">
        <v>890</v>
      </c>
      <c r="D225" s="254" t="s">
        <v>457</v>
      </c>
      <c r="E225" s="255" t="s">
        <v>897</v>
      </c>
      <c r="F225" s="256" t="s">
        <v>898</v>
      </c>
      <c r="G225" s="257" t="s">
        <v>502</v>
      </c>
      <c r="H225" s="258">
        <v>3</v>
      </c>
      <c r="I225" s="259"/>
      <c r="J225" s="260">
        <f>ROUND(I225*H225,2)</f>
        <v>0</v>
      </c>
      <c r="K225" s="261"/>
      <c r="L225" s="262"/>
      <c r="M225" s="263" t="s">
        <v>1</v>
      </c>
      <c r="N225" s="264" t="s">
        <v>42</v>
      </c>
      <c r="O225" s="94"/>
      <c r="P225" s="245">
        <f>O225*H225</f>
        <v>0</v>
      </c>
      <c r="Q225" s="245">
        <v>0.0011999999999999999</v>
      </c>
      <c r="R225" s="245">
        <f>Q225*H225</f>
        <v>0.0035999999999999999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443</v>
      </c>
      <c r="AT225" s="247" t="s">
        <v>457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899</v>
      </c>
    </row>
    <row r="226" s="2" customFormat="1" ht="31.92453" customHeight="1">
      <c r="A226" s="35"/>
      <c r="B226" s="36"/>
      <c r="C226" s="254" t="s">
        <v>894</v>
      </c>
      <c r="D226" s="254" t="s">
        <v>457</v>
      </c>
      <c r="E226" s="255" t="s">
        <v>1753</v>
      </c>
      <c r="F226" s="256" t="s">
        <v>1754</v>
      </c>
      <c r="G226" s="257" t="s">
        <v>502</v>
      </c>
      <c r="H226" s="258">
        <v>1</v>
      </c>
      <c r="I226" s="259"/>
      <c r="J226" s="260">
        <f>ROUND(I226*H226,2)</f>
        <v>0</v>
      </c>
      <c r="K226" s="261"/>
      <c r="L226" s="262"/>
      <c r="M226" s="263" t="s">
        <v>1</v>
      </c>
      <c r="N226" s="264" t="s">
        <v>42</v>
      </c>
      <c r="O226" s="94"/>
      <c r="P226" s="245">
        <f>O226*H226</f>
        <v>0</v>
      </c>
      <c r="Q226" s="245">
        <v>0.0022000000000000001</v>
      </c>
      <c r="R226" s="245">
        <f>Q226*H226</f>
        <v>0.0022000000000000001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443</v>
      </c>
      <c r="AT226" s="247" t="s">
        <v>457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1755</v>
      </c>
    </row>
    <row r="227" s="2" customFormat="1" ht="31.92453" customHeight="1">
      <c r="A227" s="35"/>
      <c r="B227" s="36"/>
      <c r="C227" s="254" t="s">
        <v>896</v>
      </c>
      <c r="D227" s="254" t="s">
        <v>457</v>
      </c>
      <c r="E227" s="255" t="s">
        <v>590</v>
      </c>
      <c r="F227" s="256" t="s">
        <v>591</v>
      </c>
      <c r="G227" s="257" t="s">
        <v>502</v>
      </c>
      <c r="H227" s="258">
        <v>6</v>
      </c>
      <c r="I227" s="259"/>
      <c r="J227" s="260">
        <f>ROUND(I227*H227,2)</f>
        <v>0</v>
      </c>
      <c r="K227" s="261"/>
      <c r="L227" s="262"/>
      <c r="M227" s="263" t="s">
        <v>1</v>
      </c>
      <c r="N227" s="264" t="s">
        <v>42</v>
      </c>
      <c r="O227" s="94"/>
      <c r="P227" s="245">
        <f>O227*H227</f>
        <v>0</v>
      </c>
      <c r="Q227" s="245">
        <v>0.0025999999999999999</v>
      </c>
      <c r="R227" s="245">
        <f>Q227*H227</f>
        <v>0.015599999999999999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443</v>
      </c>
      <c r="AT227" s="247" t="s">
        <v>457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919</v>
      </c>
    </row>
    <row r="228" s="2" customFormat="1" ht="31.92453" customHeight="1">
      <c r="A228" s="35"/>
      <c r="B228" s="36"/>
      <c r="C228" s="254" t="s">
        <v>900</v>
      </c>
      <c r="D228" s="254" t="s">
        <v>457</v>
      </c>
      <c r="E228" s="255" t="s">
        <v>594</v>
      </c>
      <c r="F228" s="256" t="s">
        <v>595</v>
      </c>
      <c r="G228" s="257" t="s">
        <v>502</v>
      </c>
      <c r="H228" s="258">
        <v>6</v>
      </c>
      <c r="I228" s="259"/>
      <c r="J228" s="260">
        <f>ROUND(I228*H228,2)</f>
        <v>0</v>
      </c>
      <c r="K228" s="261"/>
      <c r="L228" s="262"/>
      <c r="M228" s="263" t="s">
        <v>1</v>
      </c>
      <c r="N228" s="264" t="s">
        <v>42</v>
      </c>
      <c r="O228" s="94"/>
      <c r="P228" s="245">
        <f>O228*H228</f>
        <v>0</v>
      </c>
      <c r="Q228" s="245">
        <v>0.0025999999999999999</v>
      </c>
      <c r="R228" s="245">
        <f>Q228*H228</f>
        <v>0.015599999999999999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443</v>
      </c>
      <c r="AT228" s="247" t="s">
        <v>457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921</v>
      </c>
    </row>
    <row r="229" s="2" customFormat="1" ht="31.92453" customHeight="1">
      <c r="A229" s="35"/>
      <c r="B229" s="36"/>
      <c r="C229" s="254" t="s">
        <v>904</v>
      </c>
      <c r="D229" s="254" t="s">
        <v>457</v>
      </c>
      <c r="E229" s="255" t="s">
        <v>598</v>
      </c>
      <c r="F229" s="256" t="s">
        <v>599</v>
      </c>
      <c r="G229" s="257" t="s">
        <v>502</v>
      </c>
      <c r="H229" s="258">
        <v>2</v>
      </c>
      <c r="I229" s="259"/>
      <c r="J229" s="260">
        <f>ROUND(I229*H229,2)</f>
        <v>0</v>
      </c>
      <c r="K229" s="261"/>
      <c r="L229" s="262"/>
      <c r="M229" s="263" t="s">
        <v>1</v>
      </c>
      <c r="N229" s="264" t="s">
        <v>42</v>
      </c>
      <c r="O229" s="94"/>
      <c r="P229" s="245">
        <f>O229*H229</f>
        <v>0</v>
      </c>
      <c r="Q229" s="245">
        <v>0.0025999999999999999</v>
      </c>
      <c r="R229" s="245">
        <f>Q229*H229</f>
        <v>0.0051999999999999998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443</v>
      </c>
      <c r="AT229" s="247" t="s">
        <v>457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923</v>
      </c>
    </row>
    <row r="230" s="2" customFormat="1" ht="42.79245" customHeight="1">
      <c r="A230" s="35"/>
      <c r="B230" s="36"/>
      <c r="C230" s="254" t="s">
        <v>908</v>
      </c>
      <c r="D230" s="254" t="s">
        <v>457</v>
      </c>
      <c r="E230" s="255" t="s">
        <v>938</v>
      </c>
      <c r="F230" s="256" t="s">
        <v>939</v>
      </c>
      <c r="G230" s="257" t="s">
        <v>502</v>
      </c>
      <c r="H230" s="258">
        <v>1</v>
      </c>
      <c r="I230" s="259"/>
      <c r="J230" s="260">
        <f>ROUND(I230*H230,2)</f>
        <v>0</v>
      </c>
      <c r="K230" s="261"/>
      <c r="L230" s="262"/>
      <c r="M230" s="263" t="s">
        <v>1</v>
      </c>
      <c r="N230" s="264" t="s">
        <v>42</v>
      </c>
      <c r="O230" s="94"/>
      <c r="P230" s="245">
        <f>O230*H230</f>
        <v>0</v>
      </c>
      <c r="Q230" s="245">
        <v>0.0061000000000000004</v>
      </c>
      <c r="R230" s="245">
        <f>Q230*H230</f>
        <v>0.0061000000000000004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443</v>
      </c>
      <c r="AT230" s="247" t="s">
        <v>457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940</v>
      </c>
    </row>
    <row r="231" s="2" customFormat="1" ht="31.92453" customHeight="1">
      <c r="A231" s="35"/>
      <c r="B231" s="36"/>
      <c r="C231" s="254" t="s">
        <v>912</v>
      </c>
      <c r="D231" s="254" t="s">
        <v>457</v>
      </c>
      <c r="E231" s="255" t="s">
        <v>1756</v>
      </c>
      <c r="F231" s="256" t="s">
        <v>1757</v>
      </c>
      <c r="G231" s="257" t="s">
        <v>502</v>
      </c>
      <c r="H231" s="258">
        <v>2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42</v>
      </c>
      <c r="O231" s="94"/>
      <c r="P231" s="245">
        <f>O231*H231</f>
        <v>0</v>
      </c>
      <c r="Q231" s="245">
        <v>0.0025999999999999999</v>
      </c>
      <c r="R231" s="245">
        <f>Q231*H231</f>
        <v>0.0051999999999999998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443</v>
      </c>
      <c r="AT231" s="247" t="s">
        <v>457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1758</v>
      </c>
    </row>
    <row r="232" s="2" customFormat="1" ht="21.0566" customHeight="1">
      <c r="A232" s="35"/>
      <c r="B232" s="36"/>
      <c r="C232" s="254" t="s">
        <v>914</v>
      </c>
      <c r="D232" s="254" t="s">
        <v>457</v>
      </c>
      <c r="E232" s="255" t="s">
        <v>618</v>
      </c>
      <c r="F232" s="256" t="s">
        <v>619</v>
      </c>
      <c r="G232" s="257" t="s">
        <v>502</v>
      </c>
      <c r="H232" s="258">
        <v>12</v>
      </c>
      <c r="I232" s="259"/>
      <c r="J232" s="260">
        <f>ROUND(I232*H232,2)</f>
        <v>0</v>
      </c>
      <c r="K232" s="261"/>
      <c r="L232" s="262"/>
      <c r="M232" s="263" t="s">
        <v>1</v>
      </c>
      <c r="N232" s="264" t="s">
        <v>42</v>
      </c>
      <c r="O232" s="94"/>
      <c r="P232" s="245">
        <f>O232*H232</f>
        <v>0</v>
      </c>
      <c r="Q232" s="245">
        <v>0.0044000000000000003</v>
      </c>
      <c r="R232" s="245">
        <f>Q232*H232</f>
        <v>0.0528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443</v>
      </c>
      <c r="AT232" s="247" t="s">
        <v>457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964</v>
      </c>
    </row>
    <row r="233" s="2" customFormat="1" ht="21.0566" customHeight="1">
      <c r="A233" s="35"/>
      <c r="B233" s="36"/>
      <c r="C233" s="254" t="s">
        <v>918</v>
      </c>
      <c r="D233" s="254" t="s">
        <v>457</v>
      </c>
      <c r="E233" s="255" t="s">
        <v>966</v>
      </c>
      <c r="F233" s="256" t="s">
        <v>967</v>
      </c>
      <c r="G233" s="257" t="s">
        <v>502</v>
      </c>
      <c r="H233" s="258">
        <v>1</v>
      </c>
      <c r="I233" s="259"/>
      <c r="J233" s="260">
        <f>ROUND(I233*H233,2)</f>
        <v>0</v>
      </c>
      <c r="K233" s="261"/>
      <c r="L233" s="262"/>
      <c r="M233" s="263" t="s">
        <v>1</v>
      </c>
      <c r="N233" s="264" t="s">
        <v>42</v>
      </c>
      <c r="O233" s="94"/>
      <c r="P233" s="245">
        <f>O233*H233</f>
        <v>0</v>
      </c>
      <c r="Q233" s="245">
        <v>0.0028</v>
      </c>
      <c r="R233" s="245">
        <f>Q233*H233</f>
        <v>0.0028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443</v>
      </c>
      <c r="AT233" s="247" t="s">
        <v>457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968</v>
      </c>
    </row>
    <row r="234" s="2" customFormat="1" ht="16.30189" customHeight="1">
      <c r="A234" s="35"/>
      <c r="B234" s="36"/>
      <c r="C234" s="254" t="s">
        <v>920</v>
      </c>
      <c r="D234" s="254" t="s">
        <v>457</v>
      </c>
      <c r="E234" s="255" t="s">
        <v>622</v>
      </c>
      <c r="F234" s="256" t="s">
        <v>623</v>
      </c>
      <c r="G234" s="257" t="s">
        <v>502</v>
      </c>
      <c r="H234" s="258">
        <v>12</v>
      </c>
      <c r="I234" s="259"/>
      <c r="J234" s="260">
        <f>ROUND(I234*H234,2)</f>
        <v>0</v>
      </c>
      <c r="K234" s="261"/>
      <c r="L234" s="262"/>
      <c r="M234" s="263" t="s">
        <v>1</v>
      </c>
      <c r="N234" s="264" t="s">
        <v>42</v>
      </c>
      <c r="O234" s="94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443</v>
      </c>
      <c r="AT234" s="247" t="s">
        <v>457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970</v>
      </c>
    </row>
    <row r="235" s="2" customFormat="1" ht="16.30189" customHeight="1">
      <c r="A235" s="35"/>
      <c r="B235" s="36"/>
      <c r="C235" s="254" t="s">
        <v>922</v>
      </c>
      <c r="D235" s="254" t="s">
        <v>457</v>
      </c>
      <c r="E235" s="255" t="s">
        <v>626</v>
      </c>
      <c r="F235" s="256" t="s">
        <v>627</v>
      </c>
      <c r="G235" s="257" t="s">
        <v>502</v>
      </c>
      <c r="H235" s="258">
        <v>42</v>
      </c>
      <c r="I235" s="259"/>
      <c r="J235" s="260">
        <f>ROUND(I235*H235,2)</f>
        <v>0</v>
      </c>
      <c r="K235" s="261"/>
      <c r="L235" s="262"/>
      <c r="M235" s="263" t="s">
        <v>1</v>
      </c>
      <c r="N235" s="264" t="s">
        <v>42</v>
      </c>
      <c r="O235" s="94"/>
      <c r="P235" s="245">
        <f>O235*H235</f>
        <v>0</v>
      </c>
      <c r="Q235" s="245">
        <v>1.0000000000000001E-05</v>
      </c>
      <c r="R235" s="245">
        <f>Q235*H235</f>
        <v>0.00042000000000000002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443</v>
      </c>
      <c r="AT235" s="247" t="s">
        <v>457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972</v>
      </c>
    </row>
    <row r="236" s="2" customFormat="1" ht="23.4566" customHeight="1">
      <c r="A236" s="35"/>
      <c r="B236" s="36"/>
      <c r="C236" s="235" t="s">
        <v>924</v>
      </c>
      <c r="D236" s="235" t="s">
        <v>382</v>
      </c>
      <c r="E236" s="236" t="s">
        <v>630</v>
      </c>
      <c r="F236" s="237" t="s">
        <v>631</v>
      </c>
      <c r="G236" s="238" t="s">
        <v>426</v>
      </c>
      <c r="H236" s="239">
        <v>10.5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0.0025500000000000002</v>
      </c>
      <c r="R236" s="245">
        <f>Q236*H236</f>
        <v>0.026775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632</v>
      </c>
    </row>
    <row r="237" s="2" customFormat="1" ht="31.92453" customHeight="1">
      <c r="A237" s="35"/>
      <c r="B237" s="36"/>
      <c r="C237" s="235" t="s">
        <v>928</v>
      </c>
      <c r="D237" s="235" t="s">
        <v>382</v>
      </c>
      <c r="E237" s="236" t="s">
        <v>975</v>
      </c>
      <c r="F237" s="237" t="s">
        <v>976</v>
      </c>
      <c r="G237" s="238" t="s">
        <v>426</v>
      </c>
      <c r="H237" s="239">
        <v>572</v>
      </c>
      <c r="I237" s="240"/>
      <c r="J237" s="241">
        <f>ROUND(I237*H237,2)</f>
        <v>0</v>
      </c>
      <c r="K237" s="242"/>
      <c r="L237" s="41"/>
      <c r="M237" s="243" t="s">
        <v>1</v>
      </c>
      <c r="N237" s="244" t="s">
        <v>42</v>
      </c>
      <c r="O237" s="94"/>
      <c r="P237" s="245">
        <f>O237*H237</f>
        <v>0</v>
      </c>
      <c r="Q237" s="245">
        <v>0.00025000000000000001</v>
      </c>
      <c r="R237" s="245">
        <f>Q237*H237</f>
        <v>0.14300000000000002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977</v>
      </c>
    </row>
    <row r="238" s="2" customFormat="1" ht="36.72453" customHeight="1">
      <c r="A238" s="35"/>
      <c r="B238" s="36"/>
      <c r="C238" s="235" t="s">
        <v>932</v>
      </c>
      <c r="D238" s="235" t="s">
        <v>382</v>
      </c>
      <c r="E238" s="236" t="s">
        <v>634</v>
      </c>
      <c r="F238" s="237" t="s">
        <v>635</v>
      </c>
      <c r="G238" s="238" t="s">
        <v>426</v>
      </c>
      <c r="H238" s="239">
        <v>46</v>
      </c>
      <c r="I238" s="240"/>
      <c r="J238" s="241">
        <f>ROUND(I238*H238,2)</f>
        <v>0</v>
      </c>
      <c r="K238" s="242"/>
      <c r="L238" s="41"/>
      <c r="M238" s="243" t="s">
        <v>1</v>
      </c>
      <c r="N238" s="244" t="s">
        <v>42</v>
      </c>
      <c r="O238" s="94"/>
      <c r="P238" s="245">
        <f>O238*H238</f>
        <v>0</v>
      </c>
      <c r="Q238" s="245">
        <v>9.0000000000000006E-05</v>
      </c>
      <c r="R238" s="245">
        <f>Q238*H238</f>
        <v>0.0041400000000000005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396</v>
      </c>
      <c r="AT238" s="247" t="s">
        <v>382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636</v>
      </c>
    </row>
    <row r="239" s="2" customFormat="1" ht="31.92453" customHeight="1">
      <c r="A239" s="35"/>
      <c r="B239" s="36"/>
      <c r="C239" s="235" t="s">
        <v>934</v>
      </c>
      <c r="D239" s="235" t="s">
        <v>382</v>
      </c>
      <c r="E239" s="236" t="s">
        <v>638</v>
      </c>
      <c r="F239" s="237" t="s">
        <v>639</v>
      </c>
      <c r="G239" s="238" t="s">
        <v>426</v>
      </c>
      <c r="H239" s="239">
        <v>822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0.00051000000000000004</v>
      </c>
      <c r="R239" s="245">
        <f>Q239*H239</f>
        <v>0.41922000000000004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640</v>
      </c>
    </row>
    <row r="240" s="2" customFormat="1" ht="36.72453" customHeight="1">
      <c r="A240" s="35"/>
      <c r="B240" s="36"/>
      <c r="C240" s="235" t="s">
        <v>721</v>
      </c>
      <c r="D240" s="235" t="s">
        <v>382</v>
      </c>
      <c r="E240" s="236" t="s">
        <v>642</v>
      </c>
      <c r="F240" s="237" t="s">
        <v>643</v>
      </c>
      <c r="G240" s="238" t="s">
        <v>426</v>
      </c>
      <c r="H240" s="239">
        <v>322</v>
      </c>
      <c r="I240" s="240"/>
      <c r="J240" s="241">
        <f>ROUND(I240*H240,2)</f>
        <v>0</v>
      </c>
      <c r="K240" s="242"/>
      <c r="L240" s="41"/>
      <c r="M240" s="243" t="s">
        <v>1</v>
      </c>
      <c r="N240" s="244" t="s">
        <v>42</v>
      </c>
      <c r="O240" s="94"/>
      <c r="P240" s="245">
        <f>O240*H240</f>
        <v>0</v>
      </c>
      <c r="Q240" s="245">
        <v>0.00017000000000000001</v>
      </c>
      <c r="R240" s="245">
        <f>Q240*H240</f>
        <v>0.054740000000000004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396</v>
      </c>
      <c r="AT240" s="247" t="s">
        <v>382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644</v>
      </c>
    </row>
    <row r="241" s="2" customFormat="1" ht="31.92453" customHeight="1">
      <c r="A241" s="35"/>
      <c r="B241" s="36"/>
      <c r="C241" s="235" t="s">
        <v>941</v>
      </c>
      <c r="D241" s="235" t="s">
        <v>382</v>
      </c>
      <c r="E241" s="236" t="s">
        <v>646</v>
      </c>
      <c r="F241" s="237" t="s">
        <v>647</v>
      </c>
      <c r="G241" s="238" t="s">
        <v>419</v>
      </c>
      <c r="H241" s="239">
        <v>109</v>
      </c>
      <c r="I241" s="240"/>
      <c r="J241" s="241">
        <f>ROUND(I241*H241,2)</f>
        <v>0</v>
      </c>
      <c r="K241" s="242"/>
      <c r="L241" s="41"/>
      <c r="M241" s="243" t="s">
        <v>1</v>
      </c>
      <c r="N241" s="244" t="s">
        <v>42</v>
      </c>
      <c r="O241" s="94"/>
      <c r="P241" s="245">
        <f>O241*H241</f>
        <v>0</v>
      </c>
      <c r="Q241" s="245">
        <v>0.00089999999999999998</v>
      </c>
      <c r="R241" s="245">
        <f>Q241*H241</f>
        <v>0.098099999999999993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396</v>
      </c>
      <c r="AT241" s="247" t="s">
        <v>382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648</v>
      </c>
    </row>
    <row r="242" s="2" customFormat="1" ht="23.4566" customHeight="1">
      <c r="A242" s="35"/>
      <c r="B242" s="36"/>
      <c r="C242" s="235" t="s">
        <v>945</v>
      </c>
      <c r="D242" s="235" t="s">
        <v>382</v>
      </c>
      <c r="E242" s="236" t="s">
        <v>650</v>
      </c>
      <c r="F242" s="237" t="s">
        <v>651</v>
      </c>
      <c r="G242" s="238" t="s">
        <v>426</v>
      </c>
      <c r="H242" s="239">
        <v>1762</v>
      </c>
      <c r="I242" s="240"/>
      <c r="J242" s="241">
        <f>ROUND(I242*H242,2)</f>
        <v>0</v>
      </c>
      <c r="K242" s="242"/>
      <c r="L242" s="41"/>
      <c r="M242" s="243" t="s">
        <v>1</v>
      </c>
      <c r="N242" s="244" t="s">
        <v>42</v>
      </c>
      <c r="O242" s="94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396</v>
      </c>
      <c r="AT242" s="247" t="s">
        <v>382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652</v>
      </c>
    </row>
    <row r="243" s="2" customFormat="1" ht="23.4566" customHeight="1">
      <c r="A243" s="35"/>
      <c r="B243" s="36"/>
      <c r="C243" s="235" t="s">
        <v>949</v>
      </c>
      <c r="D243" s="235" t="s">
        <v>382</v>
      </c>
      <c r="E243" s="236" t="s">
        <v>654</v>
      </c>
      <c r="F243" s="237" t="s">
        <v>655</v>
      </c>
      <c r="G243" s="238" t="s">
        <v>419</v>
      </c>
      <c r="H243" s="239">
        <v>109</v>
      </c>
      <c r="I243" s="240"/>
      <c r="J243" s="241">
        <f>ROUND(I243*H243,2)</f>
        <v>0</v>
      </c>
      <c r="K243" s="242"/>
      <c r="L243" s="41"/>
      <c r="M243" s="243" t="s">
        <v>1</v>
      </c>
      <c r="N243" s="244" t="s">
        <v>42</v>
      </c>
      <c r="O243" s="94"/>
      <c r="P243" s="245">
        <f>O243*H243</f>
        <v>0</v>
      </c>
      <c r="Q243" s="245">
        <v>1.0000000000000001E-05</v>
      </c>
      <c r="R243" s="245">
        <f>Q243*H243</f>
        <v>0.00109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396</v>
      </c>
      <c r="AT243" s="247" t="s">
        <v>382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656</v>
      </c>
    </row>
    <row r="244" s="2" customFormat="1" ht="31.92453" customHeight="1">
      <c r="A244" s="35"/>
      <c r="B244" s="36"/>
      <c r="C244" s="235" t="s">
        <v>953</v>
      </c>
      <c r="D244" s="235" t="s">
        <v>382</v>
      </c>
      <c r="E244" s="236" t="s">
        <v>658</v>
      </c>
      <c r="F244" s="237" t="s">
        <v>659</v>
      </c>
      <c r="G244" s="238" t="s">
        <v>426</v>
      </c>
      <c r="H244" s="239">
        <v>448</v>
      </c>
      <c r="I244" s="240"/>
      <c r="J244" s="241">
        <f>ROUND(I244*H244,2)</f>
        <v>0</v>
      </c>
      <c r="K244" s="242"/>
      <c r="L244" s="41"/>
      <c r="M244" s="243" t="s">
        <v>1</v>
      </c>
      <c r="N244" s="244" t="s">
        <v>42</v>
      </c>
      <c r="O244" s="94"/>
      <c r="P244" s="245">
        <f>O244*H244</f>
        <v>0</v>
      </c>
      <c r="Q244" s="245">
        <v>0.15112999999999999</v>
      </c>
      <c r="R244" s="245">
        <f>Q244*H244</f>
        <v>67.706239999999994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396</v>
      </c>
      <c r="AT244" s="247" t="s">
        <v>382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660</v>
      </c>
    </row>
    <row r="245" s="2" customFormat="1" ht="21.0566" customHeight="1">
      <c r="A245" s="35"/>
      <c r="B245" s="36"/>
      <c r="C245" s="254" t="s">
        <v>957</v>
      </c>
      <c r="D245" s="254" t="s">
        <v>457</v>
      </c>
      <c r="E245" s="255" t="s">
        <v>662</v>
      </c>
      <c r="F245" s="256" t="s">
        <v>663</v>
      </c>
      <c r="G245" s="257" t="s">
        <v>502</v>
      </c>
      <c r="H245" s="258">
        <v>359.56</v>
      </c>
      <c r="I245" s="259"/>
      <c r="J245" s="260">
        <f>ROUND(I245*H245,2)</f>
        <v>0</v>
      </c>
      <c r="K245" s="261"/>
      <c r="L245" s="262"/>
      <c r="M245" s="263" t="s">
        <v>1</v>
      </c>
      <c r="N245" s="264" t="s">
        <v>42</v>
      </c>
      <c r="O245" s="94"/>
      <c r="P245" s="245">
        <f>O245*H245</f>
        <v>0</v>
      </c>
      <c r="Q245" s="245">
        <v>0.085000000000000006</v>
      </c>
      <c r="R245" s="245">
        <f>Q245*H245</f>
        <v>30.562600000000003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443</v>
      </c>
      <c r="AT245" s="247" t="s">
        <v>457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664</v>
      </c>
    </row>
    <row r="246" s="2" customFormat="1" ht="21.0566" customHeight="1">
      <c r="A246" s="35"/>
      <c r="B246" s="36"/>
      <c r="C246" s="254" t="s">
        <v>961</v>
      </c>
      <c r="D246" s="254" t="s">
        <v>457</v>
      </c>
      <c r="E246" s="255" t="s">
        <v>1759</v>
      </c>
      <c r="F246" s="256" t="s">
        <v>1760</v>
      </c>
      <c r="G246" s="257" t="s">
        <v>502</v>
      </c>
      <c r="H246" s="258">
        <v>22.219999999999999</v>
      </c>
      <c r="I246" s="259"/>
      <c r="J246" s="260">
        <f>ROUND(I246*H246,2)</f>
        <v>0</v>
      </c>
      <c r="K246" s="261"/>
      <c r="L246" s="262"/>
      <c r="M246" s="263" t="s">
        <v>1</v>
      </c>
      <c r="N246" s="264" t="s">
        <v>42</v>
      </c>
      <c r="O246" s="94"/>
      <c r="P246" s="245">
        <f>O246*H246</f>
        <v>0</v>
      </c>
      <c r="Q246" s="245">
        <v>0.0848</v>
      </c>
      <c r="R246" s="245">
        <f>Q246*H246</f>
        <v>1.8842559999999999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443</v>
      </c>
      <c r="AT246" s="247" t="s">
        <v>457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2364</v>
      </c>
    </row>
    <row r="247" s="2" customFormat="1" ht="21.0566" customHeight="1">
      <c r="A247" s="35"/>
      <c r="B247" s="36"/>
      <c r="C247" s="254" t="s">
        <v>963</v>
      </c>
      <c r="D247" s="254" t="s">
        <v>457</v>
      </c>
      <c r="E247" s="255" t="s">
        <v>1762</v>
      </c>
      <c r="F247" s="256" t="s">
        <v>1763</v>
      </c>
      <c r="G247" s="257" t="s">
        <v>502</v>
      </c>
      <c r="H247" s="258">
        <v>70.700000000000003</v>
      </c>
      <c r="I247" s="259"/>
      <c r="J247" s="260">
        <f>ROUND(I247*H247,2)</f>
        <v>0</v>
      </c>
      <c r="K247" s="261"/>
      <c r="L247" s="262"/>
      <c r="M247" s="263" t="s">
        <v>1</v>
      </c>
      <c r="N247" s="264" t="s">
        <v>42</v>
      </c>
      <c r="O247" s="94"/>
      <c r="P247" s="245">
        <f>O247*H247</f>
        <v>0</v>
      </c>
      <c r="Q247" s="245">
        <v>0.065000000000000002</v>
      </c>
      <c r="R247" s="245">
        <f>Q247*H247</f>
        <v>4.5955000000000004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443</v>
      </c>
      <c r="AT247" s="247" t="s">
        <v>457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2365</v>
      </c>
    </row>
    <row r="248" s="2" customFormat="1" ht="36.72453" customHeight="1">
      <c r="A248" s="35"/>
      <c r="B248" s="36"/>
      <c r="C248" s="235" t="s">
        <v>965</v>
      </c>
      <c r="D248" s="235" t="s">
        <v>382</v>
      </c>
      <c r="E248" s="236" t="s">
        <v>666</v>
      </c>
      <c r="F248" s="237" t="s">
        <v>667</v>
      </c>
      <c r="G248" s="238" t="s">
        <v>426</v>
      </c>
      <c r="H248" s="239">
        <v>572</v>
      </c>
      <c r="I248" s="240"/>
      <c r="J248" s="241">
        <f>ROUND(I248*H248,2)</f>
        <v>0</v>
      </c>
      <c r="K248" s="242"/>
      <c r="L248" s="41"/>
      <c r="M248" s="243" t="s">
        <v>1</v>
      </c>
      <c r="N248" s="244" t="s">
        <v>42</v>
      </c>
      <c r="O248" s="94"/>
      <c r="P248" s="245">
        <f>O248*H248</f>
        <v>0</v>
      </c>
      <c r="Q248" s="245">
        <v>0</v>
      </c>
      <c r="R248" s="245">
        <f>Q248*H248</f>
        <v>0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396</v>
      </c>
      <c r="AT248" s="247" t="s">
        <v>382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668</v>
      </c>
    </row>
    <row r="249" s="2" customFormat="1" ht="31.92453" customHeight="1">
      <c r="A249" s="35"/>
      <c r="B249" s="36"/>
      <c r="C249" s="235" t="s">
        <v>969</v>
      </c>
      <c r="D249" s="235" t="s">
        <v>382</v>
      </c>
      <c r="E249" s="236" t="s">
        <v>670</v>
      </c>
      <c r="F249" s="237" t="s">
        <v>671</v>
      </c>
      <c r="G249" s="238" t="s">
        <v>426</v>
      </c>
      <c r="H249" s="239">
        <v>572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0.00011</v>
      </c>
      <c r="R249" s="245">
        <f>Q249*H249</f>
        <v>0.062920000000000004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672</v>
      </c>
    </row>
    <row r="250" s="2" customFormat="1" ht="23.4566" customHeight="1">
      <c r="A250" s="35"/>
      <c r="B250" s="36"/>
      <c r="C250" s="235" t="s">
        <v>971</v>
      </c>
      <c r="D250" s="235" t="s">
        <v>382</v>
      </c>
      <c r="E250" s="236" t="s">
        <v>674</v>
      </c>
      <c r="F250" s="237" t="s">
        <v>675</v>
      </c>
      <c r="G250" s="238" t="s">
        <v>426</v>
      </c>
      <c r="H250" s="239">
        <v>30.800000000000001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</v>
      </c>
      <c r="R250" s="245">
        <f>Q250*H250</f>
        <v>0</v>
      </c>
      <c r="S250" s="245">
        <v>0</v>
      </c>
      <c r="T250" s="24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676</v>
      </c>
    </row>
    <row r="251" s="2" customFormat="1" ht="16.30189" customHeight="1">
      <c r="A251" s="35"/>
      <c r="B251" s="36"/>
      <c r="C251" s="235" t="s">
        <v>973</v>
      </c>
      <c r="D251" s="235" t="s">
        <v>382</v>
      </c>
      <c r="E251" s="236" t="s">
        <v>678</v>
      </c>
      <c r="F251" s="237" t="s">
        <v>679</v>
      </c>
      <c r="G251" s="238" t="s">
        <v>426</v>
      </c>
      <c r="H251" s="239">
        <v>30.800000000000001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2.0000000000000002E-05</v>
      </c>
      <c r="R251" s="245">
        <f>Q251*H251</f>
        <v>0.00061600000000000001</v>
      </c>
      <c r="S251" s="245">
        <v>0</v>
      </c>
      <c r="T251" s="24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680</v>
      </c>
    </row>
    <row r="252" s="2" customFormat="1" ht="31.92453" customHeight="1">
      <c r="A252" s="35"/>
      <c r="B252" s="36"/>
      <c r="C252" s="235" t="s">
        <v>974</v>
      </c>
      <c r="D252" s="235" t="s">
        <v>382</v>
      </c>
      <c r="E252" s="236" t="s">
        <v>682</v>
      </c>
      <c r="F252" s="237" t="s">
        <v>683</v>
      </c>
      <c r="G252" s="238" t="s">
        <v>502</v>
      </c>
      <c r="H252" s="239">
        <v>10.5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1.61679</v>
      </c>
      <c r="R252" s="245">
        <f>Q252*H252</f>
        <v>16.976295</v>
      </c>
      <c r="S252" s="245">
        <v>0</v>
      </c>
      <c r="T252" s="24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684</v>
      </c>
    </row>
    <row r="253" s="2" customFormat="1" ht="23.4566" customHeight="1">
      <c r="A253" s="35"/>
      <c r="B253" s="36"/>
      <c r="C253" s="235" t="s">
        <v>978</v>
      </c>
      <c r="D253" s="235" t="s">
        <v>382</v>
      </c>
      <c r="E253" s="236" t="s">
        <v>1765</v>
      </c>
      <c r="F253" s="237" t="s">
        <v>1766</v>
      </c>
      <c r="G253" s="238" t="s">
        <v>426</v>
      </c>
      <c r="H253" s="239">
        <v>324</v>
      </c>
      <c r="I253" s="240"/>
      <c r="J253" s="241">
        <f>ROUND(I253*H253,2)</f>
        <v>0</v>
      </c>
      <c r="K253" s="242"/>
      <c r="L253" s="41"/>
      <c r="M253" s="243" t="s">
        <v>1</v>
      </c>
      <c r="N253" s="244" t="s">
        <v>42</v>
      </c>
      <c r="O253" s="94"/>
      <c r="P253" s="245">
        <f>O253*H253</f>
        <v>0</v>
      </c>
      <c r="Q253" s="245">
        <v>0.00018000000000000001</v>
      </c>
      <c r="R253" s="245">
        <f>Q253*H253</f>
        <v>0.058320000000000004</v>
      </c>
      <c r="S253" s="245">
        <v>0</v>
      </c>
      <c r="T253" s="24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396</v>
      </c>
      <c r="AT253" s="247" t="s">
        <v>382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396</v>
      </c>
      <c r="BM253" s="247" t="s">
        <v>1767</v>
      </c>
    </row>
    <row r="254" s="2" customFormat="1" ht="31.92453" customHeight="1">
      <c r="A254" s="35"/>
      <c r="B254" s="36"/>
      <c r="C254" s="235" t="s">
        <v>979</v>
      </c>
      <c r="D254" s="235" t="s">
        <v>382</v>
      </c>
      <c r="E254" s="236" t="s">
        <v>1008</v>
      </c>
      <c r="F254" s="237" t="s">
        <v>1009</v>
      </c>
      <c r="G254" s="238" t="s">
        <v>419</v>
      </c>
      <c r="H254" s="239">
        <v>210.25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0.023380000000000001</v>
      </c>
      <c r="R254" s="245">
        <f>Q254*H254</f>
        <v>4.9156450000000005</v>
      </c>
      <c r="S254" s="245">
        <v>0</v>
      </c>
      <c r="T254" s="24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1010</v>
      </c>
    </row>
    <row r="255" s="2" customFormat="1" ht="23.4566" customHeight="1">
      <c r="A255" s="35"/>
      <c r="B255" s="36"/>
      <c r="C255" s="235" t="s">
        <v>980</v>
      </c>
      <c r="D255" s="235" t="s">
        <v>382</v>
      </c>
      <c r="E255" s="236" t="s">
        <v>1000</v>
      </c>
      <c r="F255" s="237" t="s">
        <v>1001</v>
      </c>
      <c r="G255" s="238" t="s">
        <v>419</v>
      </c>
      <c r="H255" s="239">
        <v>210.25</v>
      </c>
      <c r="I255" s="240"/>
      <c r="J255" s="241">
        <f>ROUND(I255*H255,2)</f>
        <v>0</v>
      </c>
      <c r="K255" s="242"/>
      <c r="L255" s="41"/>
      <c r="M255" s="243" t="s">
        <v>1</v>
      </c>
      <c r="N255" s="244" t="s">
        <v>42</v>
      </c>
      <c r="O255" s="94"/>
      <c r="P255" s="245">
        <f>O255*H255</f>
        <v>0</v>
      </c>
      <c r="Q255" s="245">
        <v>0.27382000000000001</v>
      </c>
      <c r="R255" s="245">
        <f>Q255*H255</f>
        <v>57.570655000000002</v>
      </c>
      <c r="S255" s="245">
        <v>0</v>
      </c>
      <c r="T255" s="24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396</v>
      </c>
      <c r="AT255" s="247" t="s">
        <v>382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396</v>
      </c>
      <c r="BM255" s="247" t="s">
        <v>1662</v>
      </c>
    </row>
    <row r="256" s="2" customFormat="1" ht="23.4566" customHeight="1">
      <c r="A256" s="35"/>
      <c r="B256" s="36"/>
      <c r="C256" s="254" t="s">
        <v>981</v>
      </c>
      <c r="D256" s="254" t="s">
        <v>457</v>
      </c>
      <c r="E256" s="255" t="s">
        <v>1004</v>
      </c>
      <c r="F256" s="256" t="s">
        <v>1005</v>
      </c>
      <c r="G256" s="257" t="s">
        <v>502</v>
      </c>
      <c r="H256" s="258">
        <v>1698.8199999999999</v>
      </c>
      <c r="I256" s="259"/>
      <c r="J256" s="260">
        <f>ROUND(I256*H256,2)</f>
        <v>0</v>
      </c>
      <c r="K256" s="261"/>
      <c r="L256" s="262"/>
      <c r="M256" s="263" t="s">
        <v>1</v>
      </c>
      <c r="N256" s="264" t="s">
        <v>42</v>
      </c>
      <c r="O256" s="94"/>
      <c r="P256" s="245">
        <f>O256*H256</f>
        <v>0</v>
      </c>
      <c r="Q256" s="245">
        <v>0.024</v>
      </c>
      <c r="R256" s="245">
        <f>Q256*H256</f>
        <v>40.771679999999996</v>
      </c>
      <c r="S256" s="245">
        <v>0</v>
      </c>
      <c r="T256" s="24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7" t="s">
        <v>443</v>
      </c>
      <c r="AT256" s="247" t="s">
        <v>457</v>
      </c>
      <c r="AU256" s="247" t="s">
        <v>92</v>
      </c>
      <c r="AY256" s="14" t="s">
        <v>379</v>
      </c>
      <c r="BE256" s="248">
        <f>IF(N256="základná",J256,0)</f>
        <v>0</v>
      </c>
      <c r="BF256" s="248">
        <f>IF(N256="znížená",J256,0)</f>
        <v>0</v>
      </c>
      <c r="BG256" s="248">
        <f>IF(N256="zákl. prenesená",J256,0)</f>
        <v>0</v>
      </c>
      <c r="BH256" s="248">
        <f>IF(N256="zníž. prenesená",J256,0)</f>
        <v>0</v>
      </c>
      <c r="BI256" s="248">
        <f>IF(N256="nulová",J256,0)</f>
        <v>0</v>
      </c>
      <c r="BJ256" s="14" t="s">
        <v>92</v>
      </c>
      <c r="BK256" s="248">
        <f>ROUND(I256*H256,2)</f>
        <v>0</v>
      </c>
      <c r="BL256" s="14" t="s">
        <v>396</v>
      </c>
      <c r="BM256" s="247" t="s">
        <v>1663</v>
      </c>
    </row>
    <row r="257" s="2" customFormat="1" ht="23.4566" customHeight="1">
      <c r="A257" s="35"/>
      <c r="B257" s="36"/>
      <c r="C257" s="235" t="s">
        <v>982</v>
      </c>
      <c r="D257" s="235" t="s">
        <v>382</v>
      </c>
      <c r="E257" s="236" t="s">
        <v>1780</v>
      </c>
      <c r="F257" s="237" t="s">
        <v>1781</v>
      </c>
      <c r="G257" s="238" t="s">
        <v>419</v>
      </c>
      <c r="H257" s="239">
        <v>194.40000000000001</v>
      </c>
      <c r="I257" s="240"/>
      <c r="J257" s="241">
        <f>ROUND(I257*H257,2)</f>
        <v>0</v>
      </c>
      <c r="K257" s="242"/>
      <c r="L257" s="41"/>
      <c r="M257" s="243" t="s">
        <v>1</v>
      </c>
      <c r="N257" s="244" t="s">
        <v>42</v>
      </c>
      <c r="O257" s="94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396</v>
      </c>
      <c r="AT257" s="247" t="s">
        <v>382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396</v>
      </c>
      <c r="BM257" s="247" t="s">
        <v>1782</v>
      </c>
    </row>
    <row r="258" s="2" customFormat="1" ht="21.0566" customHeight="1">
      <c r="A258" s="35"/>
      <c r="B258" s="36"/>
      <c r="C258" s="235" t="s">
        <v>983</v>
      </c>
      <c r="D258" s="235" t="s">
        <v>382</v>
      </c>
      <c r="E258" s="236" t="s">
        <v>686</v>
      </c>
      <c r="F258" s="237" t="s">
        <v>687</v>
      </c>
      <c r="G258" s="238" t="s">
        <v>426</v>
      </c>
      <c r="H258" s="239">
        <v>12</v>
      </c>
      <c r="I258" s="240"/>
      <c r="J258" s="241">
        <f>ROUND(I258*H258,2)</f>
        <v>0</v>
      </c>
      <c r="K258" s="242"/>
      <c r="L258" s="41"/>
      <c r="M258" s="243" t="s">
        <v>1</v>
      </c>
      <c r="N258" s="244" t="s">
        <v>42</v>
      </c>
      <c r="O258" s="94"/>
      <c r="P258" s="245">
        <f>O258*H258</f>
        <v>0</v>
      </c>
      <c r="Q258" s="245">
        <v>0.0017799999999999999</v>
      </c>
      <c r="R258" s="245">
        <f>Q258*H258</f>
        <v>0.021359999999999997</v>
      </c>
      <c r="S258" s="245">
        <v>0</v>
      </c>
      <c r="T258" s="24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396</v>
      </c>
      <c r="AT258" s="247" t="s">
        <v>382</v>
      </c>
      <c r="AU258" s="247" t="s">
        <v>92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396</v>
      </c>
      <c r="BM258" s="247" t="s">
        <v>2366</v>
      </c>
    </row>
    <row r="259" s="2" customFormat="1" ht="31.92453" customHeight="1">
      <c r="A259" s="35"/>
      <c r="B259" s="36"/>
      <c r="C259" s="235" t="s">
        <v>984</v>
      </c>
      <c r="D259" s="235" t="s">
        <v>382</v>
      </c>
      <c r="E259" s="236" t="s">
        <v>690</v>
      </c>
      <c r="F259" s="237" t="s">
        <v>691</v>
      </c>
      <c r="G259" s="238" t="s">
        <v>419</v>
      </c>
      <c r="H259" s="239">
        <v>4422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</v>
      </c>
      <c r="R259" s="245">
        <f>Q259*H259</f>
        <v>0</v>
      </c>
      <c r="S259" s="245">
        <v>0</v>
      </c>
      <c r="T259" s="24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396</v>
      </c>
      <c r="AT259" s="247" t="s">
        <v>382</v>
      </c>
      <c r="AU259" s="247" t="s">
        <v>92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396</v>
      </c>
      <c r="BM259" s="247" t="s">
        <v>692</v>
      </c>
    </row>
    <row r="260" s="2" customFormat="1" ht="23.4566" customHeight="1">
      <c r="A260" s="35"/>
      <c r="B260" s="36"/>
      <c r="C260" s="235" t="s">
        <v>985</v>
      </c>
      <c r="D260" s="235" t="s">
        <v>382</v>
      </c>
      <c r="E260" s="236" t="s">
        <v>1665</v>
      </c>
      <c r="F260" s="237" t="s">
        <v>1666</v>
      </c>
      <c r="G260" s="238" t="s">
        <v>426</v>
      </c>
      <c r="H260" s="239">
        <v>112</v>
      </c>
      <c r="I260" s="240"/>
      <c r="J260" s="241">
        <f>ROUND(I260*H260,2)</f>
        <v>0</v>
      </c>
      <c r="K260" s="242"/>
      <c r="L260" s="41"/>
      <c r="M260" s="243" t="s">
        <v>1</v>
      </c>
      <c r="N260" s="244" t="s">
        <v>42</v>
      </c>
      <c r="O260" s="94"/>
      <c r="P260" s="245">
        <f>O260*H260</f>
        <v>0</v>
      </c>
      <c r="Q260" s="245">
        <v>0</v>
      </c>
      <c r="R260" s="245">
        <f>Q260*H260</f>
        <v>0</v>
      </c>
      <c r="S260" s="245">
        <v>0.1946</v>
      </c>
      <c r="T260" s="246">
        <f>S260*H260</f>
        <v>21.795200000000001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396</v>
      </c>
      <c r="AT260" s="247" t="s">
        <v>382</v>
      </c>
      <c r="AU260" s="247" t="s">
        <v>92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396</v>
      </c>
      <c r="BM260" s="247" t="s">
        <v>1667</v>
      </c>
    </row>
    <row r="261" s="2" customFormat="1" ht="23.4566" customHeight="1">
      <c r="A261" s="35"/>
      <c r="B261" s="36"/>
      <c r="C261" s="235" t="s">
        <v>986</v>
      </c>
      <c r="D261" s="235" t="s">
        <v>382</v>
      </c>
      <c r="E261" s="236" t="s">
        <v>2367</v>
      </c>
      <c r="F261" s="237" t="s">
        <v>2368</v>
      </c>
      <c r="G261" s="238" t="s">
        <v>419</v>
      </c>
      <c r="H261" s="239">
        <v>219.75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0</v>
      </c>
      <c r="R261" s="245">
        <f>Q261*H261</f>
        <v>0</v>
      </c>
      <c r="S261" s="245">
        <v>0.252</v>
      </c>
      <c r="T261" s="246">
        <f>S261*H261</f>
        <v>55.377000000000002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396</v>
      </c>
      <c r="AT261" s="247" t="s">
        <v>382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396</v>
      </c>
      <c r="BM261" s="247" t="s">
        <v>1023</v>
      </c>
    </row>
    <row r="262" s="2" customFormat="1" ht="36.72453" customHeight="1">
      <c r="A262" s="35"/>
      <c r="B262" s="36"/>
      <c r="C262" s="235" t="s">
        <v>990</v>
      </c>
      <c r="D262" s="235" t="s">
        <v>382</v>
      </c>
      <c r="E262" s="236" t="s">
        <v>1786</v>
      </c>
      <c r="F262" s="237" t="s">
        <v>1787</v>
      </c>
      <c r="G262" s="238" t="s">
        <v>502</v>
      </c>
      <c r="H262" s="239">
        <v>328</v>
      </c>
      <c r="I262" s="240"/>
      <c r="J262" s="241">
        <f>ROUND(I262*H262,2)</f>
        <v>0</v>
      </c>
      <c r="K262" s="242"/>
      <c r="L262" s="41"/>
      <c r="M262" s="243" t="s">
        <v>1</v>
      </c>
      <c r="N262" s="244" t="s">
        <v>42</v>
      </c>
      <c r="O262" s="94"/>
      <c r="P262" s="245">
        <f>O262*H262</f>
        <v>0</v>
      </c>
      <c r="Q262" s="245">
        <v>0.00012999999999999999</v>
      </c>
      <c r="R262" s="245">
        <f>Q262*H262</f>
        <v>0.042639999999999997</v>
      </c>
      <c r="S262" s="245">
        <v>0</v>
      </c>
      <c r="T262" s="24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396</v>
      </c>
      <c r="AT262" s="247" t="s">
        <v>382</v>
      </c>
      <c r="AU262" s="247" t="s">
        <v>92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396</v>
      </c>
      <c r="BM262" s="247" t="s">
        <v>1788</v>
      </c>
    </row>
    <row r="263" s="2" customFormat="1" ht="31.92453" customHeight="1">
      <c r="A263" s="35"/>
      <c r="B263" s="36"/>
      <c r="C263" s="235" t="s">
        <v>994</v>
      </c>
      <c r="D263" s="235" t="s">
        <v>382</v>
      </c>
      <c r="E263" s="236" t="s">
        <v>1798</v>
      </c>
      <c r="F263" s="237" t="s">
        <v>1799</v>
      </c>
      <c r="G263" s="238" t="s">
        <v>430</v>
      </c>
      <c r="H263" s="239">
        <v>97.200000000000003</v>
      </c>
      <c r="I263" s="240"/>
      <c r="J263" s="241">
        <f>ROUND(I263*H263,2)</f>
        <v>0</v>
      </c>
      <c r="K263" s="242"/>
      <c r="L263" s="41"/>
      <c r="M263" s="243" t="s">
        <v>1</v>
      </c>
      <c r="N263" s="244" t="s">
        <v>42</v>
      </c>
      <c r="O263" s="94"/>
      <c r="P263" s="245">
        <f>O263*H263</f>
        <v>0</v>
      </c>
      <c r="Q263" s="245">
        <v>0</v>
      </c>
      <c r="R263" s="245">
        <f>Q263*H263</f>
        <v>0</v>
      </c>
      <c r="S263" s="245">
        <v>2.3999999999999999</v>
      </c>
      <c r="T263" s="246">
        <f>S263*H263</f>
        <v>233.28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396</v>
      </c>
      <c r="AT263" s="247" t="s">
        <v>382</v>
      </c>
      <c r="AU263" s="247" t="s">
        <v>92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396</v>
      </c>
      <c r="BM263" s="247" t="s">
        <v>1800</v>
      </c>
    </row>
    <row r="264" s="2" customFormat="1" ht="23.4566" customHeight="1">
      <c r="A264" s="35"/>
      <c r="B264" s="36"/>
      <c r="C264" s="235" t="s">
        <v>995</v>
      </c>
      <c r="D264" s="235" t="s">
        <v>382</v>
      </c>
      <c r="E264" s="236" t="s">
        <v>1801</v>
      </c>
      <c r="F264" s="237" t="s">
        <v>1802</v>
      </c>
      <c r="G264" s="238" t="s">
        <v>426</v>
      </c>
      <c r="H264" s="239">
        <v>143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</v>
      </c>
      <c r="R264" s="245">
        <f>Q264*H264</f>
        <v>0</v>
      </c>
      <c r="S264" s="245">
        <v>0.035000000000000003</v>
      </c>
      <c r="T264" s="246">
        <f>S264*H264</f>
        <v>5.0050000000000008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396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396</v>
      </c>
      <c r="BM264" s="247" t="s">
        <v>1803</v>
      </c>
    </row>
    <row r="265" s="2" customFormat="1" ht="23.4566" customHeight="1">
      <c r="A265" s="35"/>
      <c r="B265" s="36"/>
      <c r="C265" s="235" t="s">
        <v>996</v>
      </c>
      <c r="D265" s="235" t="s">
        <v>382</v>
      </c>
      <c r="E265" s="236" t="s">
        <v>1025</v>
      </c>
      <c r="F265" s="237" t="s">
        <v>1026</v>
      </c>
      <c r="G265" s="238" t="s">
        <v>426</v>
      </c>
      <c r="H265" s="239">
        <v>8</v>
      </c>
      <c r="I265" s="240"/>
      <c r="J265" s="241">
        <f>ROUND(I265*H265,2)</f>
        <v>0</v>
      </c>
      <c r="K265" s="242"/>
      <c r="L265" s="41"/>
      <c r="M265" s="243" t="s">
        <v>1</v>
      </c>
      <c r="N265" s="244" t="s">
        <v>42</v>
      </c>
      <c r="O265" s="94"/>
      <c r="P265" s="245">
        <f>O265*H265</f>
        <v>0</v>
      </c>
      <c r="Q265" s="245">
        <v>9.0000000000000006E-05</v>
      </c>
      <c r="R265" s="245">
        <f>Q265*H265</f>
        <v>0.00072000000000000005</v>
      </c>
      <c r="S265" s="245">
        <v>0.042000000000000003</v>
      </c>
      <c r="T265" s="246">
        <f>S265*H265</f>
        <v>0.33600000000000002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396</v>
      </c>
      <c r="AT265" s="247" t="s">
        <v>382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396</v>
      </c>
      <c r="BM265" s="247" t="s">
        <v>1027</v>
      </c>
    </row>
    <row r="266" s="2" customFormat="1" ht="23.4566" customHeight="1">
      <c r="A266" s="35"/>
      <c r="B266" s="36"/>
      <c r="C266" s="235" t="s">
        <v>997</v>
      </c>
      <c r="D266" s="235" t="s">
        <v>382</v>
      </c>
      <c r="E266" s="236" t="s">
        <v>694</v>
      </c>
      <c r="F266" s="237" t="s">
        <v>695</v>
      </c>
      <c r="G266" s="238" t="s">
        <v>502</v>
      </c>
      <c r="H266" s="239">
        <v>8</v>
      </c>
      <c r="I266" s="240"/>
      <c r="J266" s="241">
        <f>ROUND(I266*H266,2)</f>
        <v>0</v>
      </c>
      <c r="K266" s="242"/>
      <c r="L266" s="41"/>
      <c r="M266" s="243" t="s">
        <v>1</v>
      </c>
      <c r="N266" s="244" t="s">
        <v>42</v>
      </c>
      <c r="O266" s="94"/>
      <c r="P266" s="245">
        <f>O266*H266</f>
        <v>0</v>
      </c>
      <c r="Q266" s="245">
        <v>0</v>
      </c>
      <c r="R266" s="245">
        <f>Q266*H266</f>
        <v>0</v>
      </c>
      <c r="S266" s="245">
        <v>0.082000000000000003</v>
      </c>
      <c r="T266" s="246">
        <f>S266*H266</f>
        <v>0.65600000000000003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396</v>
      </c>
      <c r="AT266" s="247" t="s">
        <v>382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396</v>
      </c>
      <c r="BM266" s="247" t="s">
        <v>696</v>
      </c>
    </row>
    <row r="267" s="2" customFormat="1" ht="31.92453" customHeight="1">
      <c r="A267" s="35"/>
      <c r="B267" s="36"/>
      <c r="C267" s="235" t="s">
        <v>998</v>
      </c>
      <c r="D267" s="235" t="s">
        <v>382</v>
      </c>
      <c r="E267" s="236" t="s">
        <v>698</v>
      </c>
      <c r="F267" s="237" t="s">
        <v>699</v>
      </c>
      <c r="G267" s="238" t="s">
        <v>502</v>
      </c>
      <c r="H267" s="239">
        <v>12</v>
      </c>
      <c r="I267" s="240"/>
      <c r="J267" s="241">
        <f>ROUND(I267*H267,2)</f>
        <v>0</v>
      </c>
      <c r="K267" s="242"/>
      <c r="L267" s="41"/>
      <c r="M267" s="243" t="s">
        <v>1</v>
      </c>
      <c r="N267" s="244" t="s">
        <v>42</v>
      </c>
      <c r="O267" s="94"/>
      <c r="P267" s="245">
        <f>O267*H267</f>
        <v>0</v>
      </c>
      <c r="Q267" s="245">
        <v>0</v>
      </c>
      <c r="R267" s="245">
        <f>Q267*H267</f>
        <v>0</v>
      </c>
      <c r="S267" s="245">
        <v>0.036999999999999998</v>
      </c>
      <c r="T267" s="246">
        <f>S267*H267</f>
        <v>0.44399999999999995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396</v>
      </c>
      <c r="AT267" s="247" t="s">
        <v>382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396</v>
      </c>
      <c r="BM267" s="247" t="s">
        <v>700</v>
      </c>
    </row>
    <row r="268" s="2" customFormat="1" ht="23.4566" customHeight="1">
      <c r="A268" s="35"/>
      <c r="B268" s="36"/>
      <c r="C268" s="235" t="s">
        <v>999</v>
      </c>
      <c r="D268" s="235" t="s">
        <v>382</v>
      </c>
      <c r="E268" s="236" t="s">
        <v>702</v>
      </c>
      <c r="F268" s="237" t="s">
        <v>703</v>
      </c>
      <c r="G268" s="238" t="s">
        <v>502</v>
      </c>
      <c r="H268" s="239">
        <v>16</v>
      </c>
      <c r="I268" s="240"/>
      <c r="J268" s="241">
        <f>ROUND(I268*H268,2)</f>
        <v>0</v>
      </c>
      <c r="K268" s="242"/>
      <c r="L268" s="41"/>
      <c r="M268" s="243" t="s">
        <v>1</v>
      </c>
      <c r="N268" s="244" t="s">
        <v>42</v>
      </c>
      <c r="O268" s="94"/>
      <c r="P268" s="245">
        <f>O268*H268</f>
        <v>0</v>
      </c>
      <c r="Q268" s="245">
        <v>0</v>
      </c>
      <c r="R268" s="245">
        <f>Q268*H268</f>
        <v>0</v>
      </c>
      <c r="S268" s="245">
        <v>0.0040000000000000001</v>
      </c>
      <c r="T268" s="246">
        <f>S268*H268</f>
        <v>0.064000000000000001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396</v>
      </c>
      <c r="AT268" s="247" t="s">
        <v>382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396</v>
      </c>
      <c r="BM268" s="247" t="s">
        <v>704</v>
      </c>
    </row>
    <row r="269" s="2" customFormat="1" ht="31.92453" customHeight="1">
      <c r="A269" s="35"/>
      <c r="B269" s="36"/>
      <c r="C269" s="235" t="s">
        <v>1003</v>
      </c>
      <c r="D269" s="235" t="s">
        <v>382</v>
      </c>
      <c r="E269" s="236" t="s">
        <v>1806</v>
      </c>
      <c r="F269" s="237" t="s">
        <v>1807</v>
      </c>
      <c r="G269" s="238" t="s">
        <v>426</v>
      </c>
      <c r="H269" s="239">
        <v>161</v>
      </c>
      <c r="I269" s="240"/>
      <c r="J269" s="241">
        <f>ROUND(I269*H269,2)</f>
        <v>0</v>
      </c>
      <c r="K269" s="242"/>
      <c r="L269" s="41"/>
      <c r="M269" s="243" t="s">
        <v>1</v>
      </c>
      <c r="N269" s="244" t="s">
        <v>42</v>
      </c>
      <c r="O269" s="94"/>
      <c r="P269" s="245">
        <f>O269*H269</f>
        <v>0</v>
      </c>
      <c r="Q269" s="245">
        <v>8.0000000000000007E-05</v>
      </c>
      <c r="R269" s="245">
        <f>Q269*H269</f>
        <v>0.012880000000000001</v>
      </c>
      <c r="S269" s="245">
        <v>0.017999999999999999</v>
      </c>
      <c r="T269" s="246">
        <f>S269*H269</f>
        <v>2.8979999999999997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7" t="s">
        <v>396</v>
      </c>
      <c r="AT269" s="247" t="s">
        <v>382</v>
      </c>
      <c r="AU269" s="247" t="s">
        <v>92</v>
      </c>
      <c r="AY269" s="14" t="s">
        <v>379</v>
      </c>
      <c r="BE269" s="248">
        <f>IF(N269="základná",J269,0)</f>
        <v>0</v>
      </c>
      <c r="BF269" s="248">
        <f>IF(N269="znížená",J269,0)</f>
        <v>0</v>
      </c>
      <c r="BG269" s="248">
        <f>IF(N269="zákl. prenesená",J269,0)</f>
        <v>0</v>
      </c>
      <c r="BH269" s="248">
        <f>IF(N269="zníž. prenesená",J269,0)</f>
        <v>0</v>
      </c>
      <c r="BI269" s="248">
        <f>IF(N269="nulová",J269,0)</f>
        <v>0</v>
      </c>
      <c r="BJ269" s="14" t="s">
        <v>92</v>
      </c>
      <c r="BK269" s="248">
        <f>ROUND(I269*H269,2)</f>
        <v>0</v>
      </c>
      <c r="BL269" s="14" t="s">
        <v>396</v>
      </c>
      <c r="BM269" s="247" t="s">
        <v>1808</v>
      </c>
    </row>
    <row r="270" s="2" customFormat="1" ht="16.30189" customHeight="1">
      <c r="A270" s="35"/>
      <c r="B270" s="36"/>
      <c r="C270" s="235" t="s">
        <v>1007</v>
      </c>
      <c r="D270" s="235" t="s">
        <v>382</v>
      </c>
      <c r="E270" s="236" t="s">
        <v>706</v>
      </c>
      <c r="F270" s="237" t="s">
        <v>707</v>
      </c>
      <c r="G270" s="238" t="s">
        <v>502</v>
      </c>
      <c r="H270" s="239">
        <v>4</v>
      </c>
      <c r="I270" s="240"/>
      <c r="J270" s="241">
        <f>ROUND(I270*H270,2)</f>
        <v>0</v>
      </c>
      <c r="K270" s="242"/>
      <c r="L270" s="41"/>
      <c r="M270" s="243" t="s">
        <v>1</v>
      </c>
      <c r="N270" s="244" t="s">
        <v>42</v>
      </c>
      <c r="O270" s="94"/>
      <c r="P270" s="245">
        <f>O270*H270</f>
        <v>0</v>
      </c>
      <c r="Q270" s="245">
        <v>0</v>
      </c>
      <c r="R270" s="245">
        <f>Q270*H270</f>
        <v>0</v>
      </c>
      <c r="S270" s="245">
        <v>0.092999999999999999</v>
      </c>
      <c r="T270" s="246">
        <f>S270*H270</f>
        <v>0.372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7" t="s">
        <v>396</v>
      </c>
      <c r="AT270" s="247" t="s">
        <v>382</v>
      </c>
      <c r="AU270" s="247" t="s">
        <v>92</v>
      </c>
      <c r="AY270" s="14" t="s">
        <v>379</v>
      </c>
      <c r="BE270" s="248">
        <f>IF(N270="základná",J270,0)</f>
        <v>0</v>
      </c>
      <c r="BF270" s="248">
        <f>IF(N270="znížená",J270,0)</f>
        <v>0</v>
      </c>
      <c r="BG270" s="248">
        <f>IF(N270="zákl. prenesená",J270,0)</f>
        <v>0</v>
      </c>
      <c r="BH270" s="248">
        <f>IF(N270="zníž. prenesená",J270,0)</f>
        <v>0</v>
      </c>
      <c r="BI270" s="248">
        <f>IF(N270="nulová",J270,0)</f>
        <v>0</v>
      </c>
      <c r="BJ270" s="14" t="s">
        <v>92</v>
      </c>
      <c r="BK270" s="248">
        <f>ROUND(I270*H270,2)</f>
        <v>0</v>
      </c>
      <c r="BL270" s="14" t="s">
        <v>396</v>
      </c>
      <c r="BM270" s="247" t="s">
        <v>708</v>
      </c>
    </row>
    <row r="271" s="2" customFormat="1" ht="23.4566" customHeight="1">
      <c r="A271" s="35"/>
      <c r="B271" s="36"/>
      <c r="C271" s="235" t="s">
        <v>1011</v>
      </c>
      <c r="D271" s="235" t="s">
        <v>382</v>
      </c>
      <c r="E271" s="236" t="s">
        <v>1815</v>
      </c>
      <c r="F271" s="237" t="s">
        <v>1816</v>
      </c>
      <c r="G271" s="238" t="s">
        <v>1817</v>
      </c>
      <c r="H271" s="239">
        <v>95904</v>
      </c>
      <c r="I271" s="240"/>
      <c r="J271" s="241">
        <f>ROUND(I271*H271,2)</f>
        <v>0</v>
      </c>
      <c r="K271" s="242"/>
      <c r="L271" s="41"/>
      <c r="M271" s="243" t="s">
        <v>1</v>
      </c>
      <c r="N271" s="244" t="s">
        <v>42</v>
      </c>
      <c r="O271" s="94"/>
      <c r="P271" s="245">
        <f>O271*H271</f>
        <v>0</v>
      </c>
      <c r="Q271" s="245">
        <v>0</v>
      </c>
      <c r="R271" s="245">
        <f>Q271*H271</f>
        <v>0</v>
      </c>
      <c r="S271" s="245">
        <v>1.0000000000000001E-05</v>
      </c>
      <c r="T271" s="246">
        <f>S271*H271</f>
        <v>0.95904000000000011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7" t="s">
        <v>396</v>
      </c>
      <c r="AT271" s="247" t="s">
        <v>382</v>
      </c>
      <c r="AU271" s="247" t="s">
        <v>92</v>
      </c>
      <c r="AY271" s="14" t="s">
        <v>379</v>
      </c>
      <c r="BE271" s="248">
        <f>IF(N271="základná",J271,0)</f>
        <v>0</v>
      </c>
      <c r="BF271" s="248">
        <f>IF(N271="znížená",J271,0)</f>
        <v>0</v>
      </c>
      <c r="BG271" s="248">
        <f>IF(N271="zákl. prenesená",J271,0)</f>
        <v>0</v>
      </c>
      <c r="BH271" s="248">
        <f>IF(N271="zníž. prenesená",J271,0)</f>
        <v>0</v>
      </c>
      <c r="BI271" s="248">
        <f>IF(N271="nulová",J271,0)</f>
        <v>0</v>
      </c>
      <c r="BJ271" s="14" t="s">
        <v>92</v>
      </c>
      <c r="BK271" s="248">
        <f>ROUND(I271*H271,2)</f>
        <v>0</v>
      </c>
      <c r="BL271" s="14" t="s">
        <v>396</v>
      </c>
      <c r="BM271" s="247" t="s">
        <v>1818</v>
      </c>
    </row>
    <row r="272" s="2" customFormat="1" ht="23.4566" customHeight="1">
      <c r="A272" s="35"/>
      <c r="B272" s="36"/>
      <c r="C272" s="235" t="s">
        <v>1015</v>
      </c>
      <c r="D272" s="235" t="s">
        <v>382</v>
      </c>
      <c r="E272" s="236" t="s">
        <v>1820</v>
      </c>
      <c r="F272" s="237" t="s">
        <v>1821</v>
      </c>
      <c r="G272" s="238" t="s">
        <v>1817</v>
      </c>
      <c r="H272" s="239">
        <v>2310</v>
      </c>
      <c r="I272" s="240"/>
      <c r="J272" s="241">
        <f>ROUND(I272*H272,2)</f>
        <v>0</v>
      </c>
      <c r="K272" s="242"/>
      <c r="L272" s="41"/>
      <c r="M272" s="243" t="s">
        <v>1</v>
      </c>
      <c r="N272" s="244" t="s">
        <v>42</v>
      </c>
      <c r="O272" s="94"/>
      <c r="P272" s="245">
        <f>O272*H272</f>
        <v>0</v>
      </c>
      <c r="Q272" s="245">
        <v>1.0000000000000001E-05</v>
      </c>
      <c r="R272" s="245">
        <f>Q272*H272</f>
        <v>0.023100000000000002</v>
      </c>
      <c r="S272" s="245">
        <v>0.00023000000000000001</v>
      </c>
      <c r="T272" s="246">
        <f>S272*H272</f>
        <v>0.53129999999999999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7" t="s">
        <v>396</v>
      </c>
      <c r="AT272" s="247" t="s">
        <v>382</v>
      </c>
      <c r="AU272" s="247" t="s">
        <v>92</v>
      </c>
      <c r="AY272" s="14" t="s">
        <v>379</v>
      </c>
      <c r="BE272" s="248">
        <f>IF(N272="základná",J272,0)</f>
        <v>0</v>
      </c>
      <c r="BF272" s="248">
        <f>IF(N272="znížená",J272,0)</f>
        <v>0</v>
      </c>
      <c r="BG272" s="248">
        <f>IF(N272="zákl. prenesená",J272,0)</f>
        <v>0</v>
      </c>
      <c r="BH272" s="248">
        <f>IF(N272="zníž. prenesená",J272,0)</f>
        <v>0</v>
      </c>
      <c r="BI272" s="248">
        <f>IF(N272="nulová",J272,0)</f>
        <v>0</v>
      </c>
      <c r="BJ272" s="14" t="s">
        <v>92</v>
      </c>
      <c r="BK272" s="248">
        <f>ROUND(I272*H272,2)</f>
        <v>0</v>
      </c>
      <c r="BL272" s="14" t="s">
        <v>396</v>
      </c>
      <c r="BM272" s="247" t="s">
        <v>1822</v>
      </c>
    </row>
    <row r="273" s="2" customFormat="1" ht="23.4566" customHeight="1">
      <c r="A273" s="35"/>
      <c r="B273" s="36"/>
      <c r="C273" s="235" t="s">
        <v>1017</v>
      </c>
      <c r="D273" s="235" t="s">
        <v>382</v>
      </c>
      <c r="E273" s="236" t="s">
        <v>2369</v>
      </c>
      <c r="F273" s="237" t="s">
        <v>2370</v>
      </c>
      <c r="G273" s="238" t="s">
        <v>1817</v>
      </c>
      <c r="H273" s="239">
        <v>160</v>
      </c>
      <c r="I273" s="240"/>
      <c r="J273" s="241">
        <f>ROUND(I273*H273,2)</f>
        <v>0</v>
      </c>
      <c r="K273" s="242"/>
      <c r="L273" s="41"/>
      <c r="M273" s="243" t="s">
        <v>1</v>
      </c>
      <c r="N273" s="244" t="s">
        <v>42</v>
      </c>
      <c r="O273" s="94"/>
      <c r="P273" s="245">
        <f>O273*H273</f>
        <v>0</v>
      </c>
      <c r="Q273" s="245">
        <v>3.0000000000000001E-05</v>
      </c>
      <c r="R273" s="245">
        <f>Q273*H273</f>
        <v>0.0048000000000000004</v>
      </c>
      <c r="S273" s="245">
        <v>0.00048000000000000001</v>
      </c>
      <c r="T273" s="246">
        <f>S273*H273</f>
        <v>0.076800000000000007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7" t="s">
        <v>396</v>
      </c>
      <c r="AT273" s="247" t="s">
        <v>382</v>
      </c>
      <c r="AU273" s="247" t="s">
        <v>92</v>
      </c>
      <c r="AY273" s="14" t="s">
        <v>379</v>
      </c>
      <c r="BE273" s="248">
        <f>IF(N273="základná",J273,0)</f>
        <v>0</v>
      </c>
      <c r="BF273" s="248">
        <f>IF(N273="znížená",J273,0)</f>
        <v>0</v>
      </c>
      <c r="BG273" s="248">
        <f>IF(N273="zákl. prenesená",J273,0)</f>
        <v>0</v>
      </c>
      <c r="BH273" s="248">
        <f>IF(N273="zníž. prenesená",J273,0)</f>
        <v>0</v>
      </c>
      <c r="BI273" s="248">
        <f>IF(N273="nulová",J273,0)</f>
        <v>0</v>
      </c>
      <c r="BJ273" s="14" t="s">
        <v>92</v>
      </c>
      <c r="BK273" s="248">
        <f>ROUND(I273*H273,2)</f>
        <v>0</v>
      </c>
      <c r="BL273" s="14" t="s">
        <v>396</v>
      </c>
      <c r="BM273" s="247" t="s">
        <v>2371</v>
      </c>
    </row>
    <row r="274" s="2" customFormat="1" ht="23.4566" customHeight="1">
      <c r="A274" s="35"/>
      <c r="B274" s="36"/>
      <c r="C274" s="235" t="s">
        <v>1019</v>
      </c>
      <c r="D274" s="235" t="s">
        <v>382</v>
      </c>
      <c r="E274" s="236" t="s">
        <v>1824</v>
      </c>
      <c r="F274" s="237" t="s">
        <v>1825</v>
      </c>
      <c r="G274" s="238" t="s">
        <v>1817</v>
      </c>
      <c r="H274" s="239">
        <v>320</v>
      </c>
      <c r="I274" s="240"/>
      <c r="J274" s="241">
        <f>ROUND(I274*H274,2)</f>
        <v>0</v>
      </c>
      <c r="K274" s="242"/>
      <c r="L274" s="41"/>
      <c r="M274" s="243" t="s">
        <v>1</v>
      </c>
      <c r="N274" s="244" t="s">
        <v>42</v>
      </c>
      <c r="O274" s="94"/>
      <c r="P274" s="245">
        <f>O274*H274</f>
        <v>0</v>
      </c>
      <c r="Q274" s="245">
        <v>3.0000000000000001E-05</v>
      </c>
      <c r="R274" s="245">
        <f>Q274*H274</f>
        <v>0.0096000000000000009</v>
      </c>
      <c r="S274" s="245">
        <v>0.00095</v>
      </c>
      <c r="T274" s="246">
        <f>S274*H274</f>
        <v>0.30399999999999999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7" t="s">
        <v>396</v>
      </c>
      <c r="AT274" s="247" t="s">
        <v>382</v>
      </c>
      <c r="AU274" s="247" t="s">
        <v>92</v>
      </c>
      <c r="AY274" s="14" t="s">
        <v>379</v>
      </c>
      <c r="BE274" s="248">
        <f>IF(N274="základná",J274,0)</f>
        <v>0</v>
      </c>
      <c r="BF274" s="248">
        <f>IF(N274="znížená",J274,0)</f>
        <v>0</v>
      </c>
      <c r="BG274" s="248">
        <f>IF(N274="zákl. prenesená",J274,0)</f>
        <v>0</v>
      </c>
      <c r="BH274" s="248">
        <f>IF(N274="zníž. prenesená",J274,0)</f>
        <v>0</v>
      </c>
      <c r="BI274" s="248">
        <f>IF(N274="nulová",J274,0)</f>
        <v>0</v>
      </c>
      <c r="BJ274" s="14" t="s">
        <v>92</v>
      </c>
      <c r="BK274" s="248">
        <f>ROUND(I274*H274,2)</f>
        <v>0</v>
      </c>
      <c r="BL274" s="14" t="s">
        <v>396</v>
      </c>
      <c r="BM274" s="247" t="s">
        <v>1826</v>
      </c>
    </row>
    <row r="275" s="2" customFormat="1" ht="23.4566" customHeight="1">
      <c r="A275" s="35"/>
      <c r="B275" s="36"/>
      <c r="C275" s="235" t="s">
        <v>1020</v>
      </c>
      <c r="D275" s="235" t="s">
        <v>382</v>
      </c>
      <c r="E275" s="236" t="s">
        <v>710</v>
      </c>
      <c r="F275" s="237" t="s">
        <v>711</v>
      </c>
      <c r="G275" s="238" t="s">
        <v>450</v>
      </c>
      <c r="H275" s="239">
        <v>2006.9490000000001</v>
      </c>
      <c r="I275" s="240"/>
      <c r="J275" s="241">
        <f>ROUND(I275*H275,2)</f>
        <v>0</v>
      </c>
      <c r="K275" s="242"/>
      <c r="L275" s="41"/>
      <c r="M275" s="243" t="s">
        <v>1</v>
      </c>
      <c r="N275" s="244" t="s">
        <v>42</v>
      </c>
      <c r="O275" s="94"/>
      <c r="P275" s="245">
        <f>O275*H275</f>
        <v>0</v>
      </c>
      <c r="Q275" s="245">
        <v>0</v>
      </c>
      <c r="R275" s="245">
        <f>Q275*H275</f>
        <v>0</v>
      </c>
      <c r="S275" s="245">
        <v>0</v>
      </c>
      <c r="T275" s="24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7" t="s">
        <v>396</v>
      </c>
      <c r="AT275" s="247" t="s">
        <v>382</v>
      </c>
      <c r="AU275" s="247" t="s">
        <v>92</v>
      </c>
      <c r="AY275" s="14" t="s">
        <v>379</v>
      </c>
      <c r="BE275" s="248">
        <f>IF(N275="základná",J275,0)</f>
        <v>0</v>
      </c>
      <c r="BF275" s="248">
        <f>IF(N275="znížená",J275,0)</f>
        <v>0</v>
      </c>
      <c r="BG275" s="248">
        <f>IF(N275="zákl. prenesená",J275,0)</f>
        <v>0</v>
      </c>
      <c r="BH275" s="248">
        <f>IF(N275="zníž. prenesená",J275,0)</f>
        <v>0</v>
      </c>
      <c r="BI275" s="248">
        <f>IF(N275="nulová",J275,0)</f>
        <v>0</v>
      </c>
      <c r="BJ275" s="14" t="s">
        <v>92</v>
      </c>
      <c r="BK275" s="248">
        <f>ROUND(I275*H275,2)</f>
        <v>0</v>
      </c>
      <c r="BL275" s="14" t="s">
        <v>396</v>
      </c>
      <c r="BM275" s="247" t="s">
        <v>712</v>
      </c>
    </row>
    <row r="276" s="2" customFormat="1" ht="23.4566" customHeight="1">
      <c r="A276" s="35"/>
      <c r="B276" s="36"/>
      <c r="C276" s="235" t="s">
        <v>1024</v>
      </c>
      <c r="D276" s="235" t="s">
        <v>382</v>
      </c>
      <c r="E276" s="236" t="s">
        <v>714</v>
      </c>
      <c r="F276" s="237" t="s">
        <v>715</v>
      </c>
      <c r="G276" s="238" t="s">
        <v>450</v>
      </c>
      <c r="H276" s="239">
        <v>34716.661</v>
      </c>
      <c r="I276" s="240"/>
      <c r="J276" s="241">
        <f>ROUND(I276*H276,2)</f>
        <v>0</v>
      </c>
      <c r="K276" s="242"/>
      <c r="L276" s="41"/>
      <c r="M276" s="243" t="s">
        <v>1</v>
      </c>
      <c r="N276" s="244" t="s">
        <v>42</v>
      </c>
      <c r="O276" s="94"/>
      <c r="P276" s="245">
        <f>O276*H276</f>
        <v>0</v>
      </c>
      <c r="Q276" s="245">
        <v>0</v>
      </c>
      <c r="R276" s="245">
        <f>Q276*H276</f>
        <v>0</v>
      </c>
      <c r="S276" s="245">
        <v>0</v>
      </c>
      <c r="T276" s="24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7" t="s">
        <v>396</v>
      </c>
      <c r="AT276" s="247" t="s">
        <v>382</v>
      </c>
      <c r="AU276" s="247" t="s">
        <v>92</v>
      </c>
      <c r="AY276" s="14" t="s">
        <v>379</v>
      </c>
      <c r="BE276" s="248">
        <f>IF(N276="základná",J276,0)</f>
        <v>0</v>
      </c>
      <c r="BF276" s="248">
        <f>IF(N276="znížená",J276,0)</f>
        <v>0</v>
      </c>
      <c r="BG276" s="248">
        <f>IF(N276="zákl. prenesená",J276,0)</f>
        <v>0</v>
      </c>
      <c r="BH276" s="248">
        <f>IF(N276="zníž. prenesená",J276,0)</f>
        <v>0</v>
      </c>
      <c r="BI276" s="248">
        <f>IF(N276="nulová",J276,0)</f>
        <v>0</v>
      </c>
      <c r="BJ276" s="14" t="s">
        <v>92</v>
      </c>
      <c r="BK276" s="248">
        <f>ROUND(I276*H276,2)</f>
        <v>0</v>
      </c>
      <c r="BL276" s="14" t="s">
        <v>396</v>
      </c>
      <c r="BM276" s="247" t="s">
        <v>716</v>
      </c>
    </row>
    <row r="277" s="2" customFormat="1" ht="23.4566" customHeight="1">
      <c r="A277" s="35"/>
      <c r="B277" s="36"/>
      <c r="C277" s="235" t="s">
        <v>1028</v>
      </c>
      <c r="D277" s="235" t="s">
        <v>382</v>
      </c>
      <c r="E277" s="236" t="s">
        <v>718</v>
      </c>
      <c r="F277" s="237" t="s">
        <v>719</v>
      </c>
      <c r="G277" s="238" t="s">
        <v>450</v>
      </c>
      <c r="H277" s="239">
        <v>338.13</v>
      </c>
      <c r="I277" s="240"/>
      <c r="J277" s="241">
        <f>ROUND(I277*H277,2)</f>
        <v>0</v>
      </c>
      <c r="K277" s="242"/>
      <c r="L277" s="41"/>
      <c r="M277" s="243" t="s">
        <v>1</v>
      </c>
      <c r="N277" s="244" t="s">
        <v>42</v>
      </c>
      <c r="O277" s="94"/>
      <c r="P277" s="245">
        <f>O277*H277</f>
        <v>0</v>
      </c>
      <c r="Q277" s="245">
        <v>0</v>
      </c>
      <c r="R277" s="245">
        <f>Q277*H277</f>
        <v>0</v>
      </c>
      <c r="S277" s="245">
        <v>0</v>
      </c>
      <c r="T277" s="24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7" t="s">
        <v>396</v>
      </c>
      <c r="AT277" s="247" t="s">
        <v>382</v>
      </c>
      <c r="AU277" s="247" t="s">
        <v>92</v>
      </c>
      <c r="AY277" s="14" t="s">
        <v>379</v>
      </c>
      <c r="BE277" s="248">
        <f>IF(N277="základná",J277,0)</f>
        <v>0</v>
      </c>
      <c r="BF277" s="248">
        <f>IF(N277="znížená",J277,0)</f>
        <v>0</v>
      </c>
      <c r="BG277" s="248">
        <f>IF(N277="zákl. prenesená",J277,0)</f>
        <v>0</v>
      </c>
      <c r="BH277" s="248">
        <f>IF(N277="zníž. prenesená",J277,0)</f>
        <v>0</v>
      </c>
      <c r="BI277" s="248">
        <f>IF(N277="nulová",J277,0)</f>
        <v>0</v>
      </c>
      <c r="BJ277" s="14" t="s">
        <v>92</v>
      </c>
      <c r="BK277" s="248">
        <f>ROUND(I277*H277,2)</f>
        <v>0</v>
      </c>
      <c r="BL277" s="14" t="s">
        <v>396</v>
      </c>
      <c r="BM277" s="247" t="s">
        <v>720</v>
      </c>
    </row>
    <row r="278" s="12" customFormat="1" ht="22.8" customHeight="1">
      <c r="A278" s="12"/>
      <c r="B278" s="219"/>
      <c r="C278" s="220"/>
      <c r="D278" s="221" t="s">
        <v>75</v>
      </c>
      <c r="E278" s="233" t="s">
        <v>721</v>
      </c>
      <c r="F278" s="233" t="s">
        <v>722</v>
      </c>
      <c r="G278" s="220"/>
      <c r="H278" s="220"/>
      <c r="I278" s="223"/>
      <c r="J278" s="234">
        <f>BK278</f>
        <v>0</v>
      </c>
      <c r="K278" s="220"/>
      <c r="L278" s="225"/>
      <c r="M278" s="226"/>
      <c r="N278" s="227"/>
      <c r="O278" s="227"/>
      <c r="P278" s="228">
        <f>P279</f>
        <v>0</v>
      </c>
      <c r="Q278" s="227"/>
      <c r="R278" s="228">
        <f>R279</f>
        <v>0</v>
      </c>
      <c r="S278" s="227"/>
      <c r="T278" s="229">
        <f>T279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0" t="s">
        <v>84</v>
      </c>
      <c r="AT278" s="231" t="s">
        <v>75</v>
      </c>
      <c r="AU278" s="231" t="s">
        <v>84</v>
      </c>
      <c r="AY278" s="230" t="s">
        <v>379</v>
      </c>
      <c r="BK278" s="232">
        <f>BK279</f>
        <v>0</v>
      </c>
    </row>
    <row r="279" s="2" customFormat="1" ht="23.4566" customHeight="1">
      <c r="A279" s="35"/>
      <c r="B279" s="36"/>
      <c r="C279" s="235" t="s">
        <v>1029</v>
      </c>
      <c r="D279" s="235" t="s">
        <v>382</v>
      </c>
      <c r="E279" s="236" t="s">
        <v>724</v>
      </c>
      <c r="F279" s="237" t="s">
        <v>725</v>
      </c>
      <c r="G279" s="238" t="s">
        <v>450</v>
      </c>
      <c r="H279" s="239">
        <v>3835.8389999999999</v>
      </c>
      <c r="I279" s="240"/>
      <c r="J279" s="241">
        <f>ROUND(I279*H279,2)</f>
        <v>0</v>
      </c>
      <c r="K279" s="242"/>
      <c r="L279" s="41"/>
      <c r="M279" s="243" t="s">
        <v>1</v>
      </c>
      <c r="N279" s="244" t="s">
        <v>42</v>
      </c>
      <c r="O279" s="94"/>
      <c r="P279" s="245">
        <f>O279*H279</f>
        <v>0</v>
      </c>
      <c r="Q279" s="245">
        <v>0</v>
      </c>
      <c r="R279" s="245">
        <f>Q279*H279</f>
        <v>0</v>
      </c>
      <c r="S279" s="245">
        <v>0</v>
      </c>
      <c r="T279" s="24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7" t="s">
        <v>396</v>
      </c>
      <c r="AT279" s="247" t="s">
        <v>382</v>
      </c>
      <c r="AU279" s="247" t="s">
        <v>92</v>
      </c>
      <c r="AY279" s="14" t="s">
        <v>379</v>
      </c>
      <c r="BE279" s="248">
        <f>IF(N279="základná",J279,0)</f>
        <v>0</v>
      </c>
      <c r="BF279" s="248">
        <f>IF(N279="znížená",J279,0)</f>
        <v>0</v>
      </c>
      <c r="BG279" s="248">
        <f>IF(N279="zákl. prenesená",J279,0)</f>
        <v>0</v>
      </c>
      <c r="BH279" s="248">
        <f>IF(N279="zníž. prenesená",J279,0)</f>
        <v>0</v>
      </c>
      <c r="BI279" s="248">
        <f>IF(N279="nulová",J279,0)</f>
        <v>0</v>
      </c>
      <c r="BJ279" s="14" t="s">
        <v>92</v>
      </c>
      <c r="BK279" s="248">
        <f>ROUND(I279*H279,2)</f>
        <v>0</v>
      </c>
      <c r="BL279" s="14" t="s">
        <v>396</v>
      </c>
      <c r="BM279" s="247" t="s">
        <v>726</v>
      </c>
    </row>
    <row r="280" s="12" customFormat="1" ht="25.92" customHeight="1">
      <c r="A280" s="12"/>
      <c r="B280" s="219"/>
      <c r="C280" s="220"/>
      <c r="D280" s="221" t="s">
        <v>75</v>
      </c>
      <c r="E280" s="222" t="s">
        <v>1040</v>
      </c>
      <c r="F280" s="222" t="s">
        <v>1041</v>
      </c>
      <c r="G280" s="220"/>
      <c r="H280" s="220"/>
      <c r="I280" s="223"/>
      <c r="J280" s="224">
        <f>BK280</f>
        <v>0</v>
      </c>
      <c r="K280" s="220"/>
      <c r="L280" s="225"/>
      <c r="M280" s="226"/>
      <c r="N280" s="227"/>
      <c r="O280" s="227"/>
      <c r="P280" s="228">
        <f>P281</f>
        <v>0</v>
      </c>
      <c r="Q280" s="227"/>
      <c r="R280" s="228">
        <f>R281</f>
        <v>2.2677199999999997</v>
      </c>
      <c r="S280" s="227"/>
      <c r="T280" s="229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30" t="s">
        <v>92</v>
      </c>
      <c r="AT280" s="231" t="s">
        <v>75</v>
      </c>
      <c r="AU280" s="231" t="s">
        <v>76</v>
      </c>
      <c r="AY280" s="230" t="s">
        <v>379</v>
      </c>
      <c r="BK280" s="232">
        <f>BK281</f>
        <v>0</v>
      </c>
    </row>
    <row r="281" s="12" customFormat="1" ht="22.8" customHeight="1">
      <c r="A281" s="12"/>
      <c r="B281" s="219"/>
      <c r="C281" s="220"/>
      <c r="D281" s="221" t="s">
        <v>75</v>
      </c>
      <c r="E281" s="233" t="s">
        <v>1042</v>
      </c>
      <c r="F281" s="233" t="s">
        <v>1043</v>
      </c>
      <c r="G281" s="220"/>
      <c r="H281" s="220"/>
      <c r="I281" s="223"/>
      <c r="J281" s="234">
        <f>BK281</f>
        <v>0</v>
      </c>
      <c r="K281" s="220"/>
      <c r="L281" s="225"/>
      <c r="M281" s="226"/>
      <c r="N281" s="227"/>
      <c r="O281" s="227"/>
      <c r="P281" s="228">
        <f>SUM(P282:P285)</f>
        <v>0</v>
      </c>
      <c r="Q281" s="227"/>
      <c r="R281" s="228">
        <f>SUM(R282:R285)</f>
        <v>2.2677199999999997</v>
      </c>
      <c r="S281" s="227"/>
      <c r="T281" s="229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30" t="s">
        <v>92</v>
      </c>
      <c r="AT281" s="231" t="s">
        <v>75</v>
      </c>
      <c r="AU281" s="231" t="s">
        <v>84</v>
      </c>
      <c r="AY281" s="230" t="s">
        <v>379</v>
      </c>
      <c r="BK281" s="232">
        <f>SUM(BK282:BK285)</f>
        <v>0</v>
      </c>
    </row>
    <row r="282" s="2" customFormat="1" ht="23.4566" customHeight="1">
      <c r="A282" s="35"/>
      <c r="B282" s="36"/>
      <c r="C282" s="235" t="s">
        <v>1030</v>
      </c>
      <c r="D282" s="235" t="s">
        <v>382</v>
      </c>
      <c r="E282" s="236" t="s">
        <v>1045</v>
      </c>
      <c r="F282" s="237" t="s">
        <v>1046</v>
      </c>
      <c r="G282" s="238" t="s">
        <v>419</v>
      </c>
      <c r="H282" s="239">
        <v>486</v>
      </c>
      <c r="I282" s="240"/>
      <c r="J282" s="241">
        <f>ROUND(I282*H282,2)</f>
        <v>0</v>
      </c>
      <c r="K282" s="242"/>
      <c r="L282" s="41"/>
      <c r="M282" s="243" t="s">
        <v>1</v>
      </c>
      <c r="N282" s="244" t="s">
        <v>42</v>
      </c>
      <c r="O282" s="94"/>
      <c r="P282" s="245">
        <f>O282*H282</f>
        <v>0</v>
      </c>
      <c r="Q282" s="245">
        <v>0</v>
      </c>
      <c r="R282" s="245">
        <f>Q282*H282</f>
        <v>0</v>
      </c>
      <c r="S282" s="245">
        <v>0</v>
      </c>
      <c r="T282" s="24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7" t="s">
        <v>479</v>
      </c>
      <c r="AT282" s="247" t="s">
        <v>382</v>
      </c>
      <c r="AU282" s="247" t="s">
        <v>92</v>
      </c>
      <c r="AY282" s="14" t="s">
        <v>379</v>
      </c>
      <c r="BE282" s="248">
        <f>IF(N282="základná",J282,0)</f>
        <v>0</v>
      </c>
      <c r="BF282" s="248">
        <f>IF(N282="znížená",J282,0)</f>
        <v>0</v>
      </c>
      <c r="BG282" s="248">
        <f>IF(N282="zákl. prenesená",J282,0)</f>
        <v>0</v>
      </c>
      <c r="BH282" s="248">
        <f>IF(N282="zníž. prenesená",J282,0)</f>
        <v>0</v>
      </c>
      <c r="BI282" s="248">
        <f>IF(N282="nulová",J282,0)</f>
        <v>0</v>
      </c>
      <c r="BJ282" s="14" t="s">
        <v>92</v>
      </c>
      <c r="BK282" s="248">
        <f>ROUND(I282*H282,2)</f>
        <v>0</v>
      </c>
      <c r="BL282" s="14" t="s">
        <v>479</v>
      </c>
      <c r="BM282" s="247" t="s">
        <v>1047</v>
      </c>
    </row>
    <row r="283" s="2" customFormat="1" ht="16.30189" customHeight="1">
      <c r="A283" s="35"/>
      <c r="B283" s="36"/>
      <c r="C283" s="254" t="s">
        <v>1031</v>
      </c>
      <c r="D283" s="254" t="s">
        <v>457</v>
      </c>
      <c r="E283" s="255" t="s">
        <v>1049</v>
      </c>
      <c r="F283" s="256" t="s">
        <v>1050</v>
      </c>
      <c r="G283" s="257" t="s">
        <v>450</v>
      </c>
      <c r="H283" s="258">
        <v>0.36299999999999999</v>
      </c>
      <c r="I283" s="259"/>
      <c r="J283" s="260">
        <f>ROUND(I283*H283,2)</f>
        <v>0</v>
      </c>
      <c r="K283" s="261"/>
      <c r="L283" s="262"/>
      <c r="M283" s="263" t="s">
        <v>1</v>
      </c>
      <c r="N283" s="264" t="s">
        <v>42</v>
      </c>
      <c r="O283" s="94"/>
      <c r="P283" s="245">
        <f>O283*H283</f>
        <v>0</v>
      </c>
      <c r="Q283" s="245">
        <v>1</v>
      </c>
      <c r="R283" s="245">
        <f>Q283*H283</f>
        <v>0.36299999999999999</v>
      </c>
      <c r="S283" s="245">
        <v>0</v>
      </c>
      <c r="T283" s="246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7" t="s">
        <v>544</v>
      </c>
      <c r="AT283" s="247" t="s">
        <v>457</v>
      </c>
      <c r="AU283" s="247" t="s">
        <v>92</v>
      </c>
      <c r="AY283" s="14" t="s">
        <v>379</v>
      </c>
      <c r="BE283" s="248">
        <f>IF(N283="základná",J283,0)</f>
        <v>0</v>
      </c>
      <c r="BF283" s="248">
        <f>IF(N283="znížená",J283,0)</f>
        <v>0</v>
      </c>
      <c r="BG283" s="248">
        <f>IF(N283="zákl. prenesená",J283,0)</f>
        <v>0</v>
      </c>
      <c r="BH283" s="248">
        <f>IF(N283="zníž. prenesená",J283,0)</f>
        <v>0</v>
      </c>
      <c r="BI283" s="248">
        <f>IF(N283="nulová",J283,0)</f>
        <v>0</v>
      </c>
      <c r="BJ283" s="14" t="s">
        <v>92</v>
      </c>
      <c r="BK283" s="248">
        <f>ROUND(I283*H283,2)</f>
        <v>0</v>
      </c>
      <c r="BL283" s="14" t="s">
        <v>479</v>
      </c>
      <c r="BM283" s="247" t="s">
        <v>1051</v>
      </c>
    </row>
    <row r="284" s="2" customFormat="1" ht="23.4566" customHeight="1">
      <c r="A284" s="35"/>
      <c r="B284" s="36"/>
      <c r="C284" s="235" t="s">
        <v>1032</v>
      </c>
      <c r="D284" s="235" t="s">
        <v>382</v>
      </c>
      <c r="E284" s="236" t="s">
        <v>1053</v>
      </c>
      <c r="F284" s="237" t="s">
        <v>1054</v>
      </c>
      <c r="G284" s="238" t="s">
        <v>419</v>
      </c>
      <c r="H284" s="239">
        <v>972</v>
      </c>
      <c r="I284" s="240"/>
      <c r="J284" s="241">
        <f>ROUND(I284*H284,2)</f>
        <v>0</v>
      </c>
      <c r="K284" s="242"/>
      <c r="L284" s="41"/>
      <c r="M284" s="243" t="s">
        <v>1</v>
      </c>
      <c r="N284" s="244" t="s">
        <v>42</v>
      </c>
      <c r="O284" s="94"/>
      <c r="P284" s="245">
        <f>O284*H284</f>
        <v>0</v>
      </c>
      <c r="Q284" s="245">
        <v>0.00025999999999999998</v>
      </c>
      <c r="R284" s="245">
        <f>Q284*H284</f>
        <v>0.25272</v>
      </c>
      <c r="S284" s="245">
        <v>0</v>
      </c>
      <c r="T284" s="246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7" t="s">
        <v>479</v>
      </c>
      <c r="AT284" s="247" t="s">
        <v>382</v>
      </c>
      <c r="AU284" s="247" t="s">
        <v>92</v>
      </c>
      <c r="AY284" s="14" t="s">
        <v>379</v>
      </c>
      <c r="BE284" s="248">
        <f>IF(N284="základná",J284,0)</f>
        <v>0</v>
      </c>
      <c r="BF284" s="248">
        <f>IF(N284="znížená",J284,0)</f>
        <v>0</v>
      </c>
      <c r="BG284" s="248">
        <f>IF(N284="zákl. prenesená",J284,0)</f>
        <v>0</v>
      </c>
      <c r="BH284" s="248">
        <f>IF(N284="zníž. prenesená",J284,0)</f>
        <v>0</v>
      </c>
      <c r="BI284" s="248">
        <f>IF(N284="nulová",J284,0)</f>
        <v>0</v>
      </c>
      <c r="BJ284" s="14" t="s">
        <v>92</v>
      </c>
      <c r="BK284" s="248">
        <f>ROUND(I284*H284,2)</f>
        <v>0</v>
      </c>
      <c r="BL284" s="14" t="s">
        <v>479</v>
      </c>
      <c r="BM284" s="247" t="s">
        <v>1055</v>
      </c>
    </row>
    <row r="285" s="2" customFormat="1" ht="16.30189" customHeight="1">
      <c r="A285" s="35"/>
      <c r="B285" s="36"/>
      <c r="C285" s="254" t="s">
        <v>1033</v>
      </c>
      <c r="D285" s="254" t="s">
        <v>457</v>
      </c>
      <c r="E285" s="255" t="s">
        <v>1057</v>
      </c>
      <c r="F285" s="256" t="s">
        <v>1058</v>
      </c>
      <c r="G285" s="257" t="s">
        <v>450</v>
      </c>
      <c r="H285" s="258">
        <v>1.6519999999999999</v>
      </c>
      <c r="I285" s="259"/>
      <c r="J285" s="260">
        <f>ROUND(I285*H285,2)</f>
        <v>0</v>
      </c>
      <c r="K285" s="261"/>
      <c r="L285" s="262"/>
      <c r="M285" s="265" t="s">
        <v>1</v>
      </c>
      <c r="N285" s="266" t="s">
        <v>42</v>
      </c>
      <c r="O285" s="251"/>
      <c r="P285" s="252">
        <f>O285*H285</f>
        <v>0</v>
      </c>
      <c r="Q285" s="252">
        <v>1</v>
      </c>
      <c r="R285" s="252">
        <f>Q285*H285</f>
        <v>1.6519999999999999</v>
      </c>
      <c r="S285" s="252">
        <v>0</v>
      </c>
      <c r="T285" s="25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7" t="s">
        <v>544</v>
      </c>
      <c r="AT285" s="247" t="s">
        <v>457</v>
      </c>
      <c r="AU285" s="247" t="s">
        <v>92</v>
      </c>
      <c r="AY285" s="14" t="s">
        <v>379</v>
      </c>
      <c r="BE285" s="248">
        <f>IF(N285="základná",J285,0)</f>
        <v>0</v>
      </c>
      <c r="BF285" s="248">
        <f>IF(N285="znížená",J285,0)</f>
        <v>0</v>
      </c>
      <c r="BG285" s="248">
        <f>IF(N285="zákl. prenesená",J285,0)</f>
        <v>0</v>
      </c>
      <c r="BH285" s="248">
        <f>IF(N285="zníž. prenesená",J285,0)</f>
        <v>0</v>
      </c>
      <c r="BI285" s="248">
        <f>IF(N285="nulová",J285,0)</f>
        <v>0</v>
      </c>
      <c r="BJ285" s="14" t="s">
        <v>92</v>
      </c>
      <c r="BK285" s="248">
        <f>ROUND(I285*H285,2)</f>
        <v>0</v>
      </c>
      <c r="BL285" s="14" t="s">
        <v>479</v>
      </c>
      <c r="BM285" s="247" t="s">
        <v>1059</v>
      </c>
    </row>
    <row r="286" s="2" customFormat="1" ht="6.96" customHeight="1">
      <c r="A286" s="35"/>
      <c r="B286" s="69"/>
      <c r="C286" s="70"/>
      <c r="D286" s="70"/>
      <c r="E286" s="70"/>
      <c r="F286" s="70"/>
      <c r="G286" s="70"/>
      <c r="H286" s="70"/>
      <c r="I286" s="70"/>
      <c r="J286" s="70"/>
      <c r="K286" s="70"/>
      <c r="L286" s="41"/>
      <c r="M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</row>
  </sheetData>
  <sheetProtection sheet="1" autoFilter="0" formatColumns="0" formatRows="0" objects="1" scenarios="1" spinCount="100000" saltValue="1BLAMHTcvD+Li9xP2Bxu7idVGO/yHM5iDgFy0M3wzs5N+OgvghCJw6jGU+povWutnjITMiT3AhSSWG8OwbZa5A==" hashValue="/0PV8yW5Z3I9buNsa75INSeEkQNoD0JyyyohbII+Cd8NnuJBJtXc/F6M0yf6XzyGz4vb//TTryCnOOsXB/NVfg==" algorithmName="SHA-512" password="CC35"/>
  <autoFilter ref="C131:K28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0:H12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403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727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ROUND(J131,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ROUND((SUM(BE131:BE290)),  2)</f>
        <v>0</v>
      </c>
      <c r="G35" s="169"/>
      <c r="H35" s="169"/>
      <c r="I35" s="170">
        <v>0.20000000000000001</v>
      </c>
      <c r="J35" s="168">
        <f>ROUND(((SUM(BE131:BE290))*I35),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ROUND((SUM(BF131:BF290)),  2)</f>
        <v>0</v>
      </c>
      <c r="G36" s="169"/>
      <c r="H36" s="169"/>
      <c r="I36" s="170">
        <v>0.20000000000000001</v>
      </c>
      <c r="J36" s="168">
        <f>ROUND(((SUM(BF131:BF290))*I36),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ROUND((SUM(BG131:BG290)),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ROUND((SUM(BH131:BH290)),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ROUND((SUM(BI131:BI290)),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403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101-002 - Komunikácia, úsek 1.2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J131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J132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J133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728</v>
      </c>
      <c r="E101" s="204"/>
      <c r="F101" s="204"/>
      <c r="G101" s="204"/>
      <c r="H101" s="204"/>
      <c r="I101" s="204"/>
      <c r="J101" s="205">
        <f>J151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729</v>
      </c>
      <c r="E102" s="204"/>
      <c r="F102" s="204"/>
      <c r="G102" s="204"/>
      <c r="H102" s="204"/>
      <c r="I102" s="204"/>
      <c r="J102" s="205">
        <f>J159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J166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410</v>
      </c>
      <c r="E104" s="204"/>
      <c r="F104" s="204"/>
      <c r="G104" s="204"/>
      <c r="H104" s="204"/>
      <c r="I104" s="204"/>
      <c r="J104" s="205">
        <f>J171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J184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J210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J283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J285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J286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191" t="s">
        <v>403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404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E11</f>
        <v>101-002 - Komunikácia, úsek 1.2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F14</f>
        <v>k. ú. Banská Bystrica</v>
      </c>
      <c r="G125" s="37"/>
      <c r="H125" s="37"/>
      <c r="I125" s="29" t="s">
        <v>21</v>
      </c>
      <c r="J125" s="82" t="str">
        <f>IF(J14="","",J14)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E17</f>
        <v xml:space="preserve">BANSKOBYSTRICKÝ SAMOSPRÁVNY KRAJ </v>
      </c>
      <c r="G127" s="37"/>
      <c r="H127" s="37"/>
      <c r="I127" s="29" t="s">
        <v>29</v>
      </c>
      <c r="J127" s="33" t="str">
        <f>E23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IF(E20="","",E20)</f>
        <v>Vyplň údaj</v>
      </c>
      <c r="G128" s="37"/>
      <c r="H128" s="37"/>
      <c r="I128" s="29" t="s">
        <v>33</v>
      </c>
      <c r="J128" s="33" t="str">
        <f>E26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P132+P285</f>
        <v>0</v>
      </c>
      <c r="Q131" s="107"/>
      <c r="R131" s="216">
        <f>R132+R285</f>
        <v>5030.10269814</v>
      </c>
      <c r="S131" s="107"/>
      <c r="T131" s="217">
        <f>T132+T285</f>
        <v>3191.1179999999999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BK132+BK285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P133+P151+P159+P166+P171+P184+P210+P283</f>
        <v>0</v>
      </c>
      <c r="Q132" s="227"/>
      <c r="R132" s="228">
        <f>R133+R151+R159+R166+R171+R184+R210+R283</f>
        <v>5030.0599245399999</v>
      </c>
      <c r="S132" s="227"/>
      <c r="T132" s="229">
        <f>T133+T151+T159+T166+T171+T184+T210+T283</f>
        <v>3191.1179999999999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BK133+BK151+BK159+BK166+BK171+BK184+BK210+BK283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SUM(P134:P150)</f>
        <v>0</v>
      </c>
      <c r="Q133" s="227"/>
      <c r="R133" s="228">
        <f>SUM(R134:R150)</f>
        <v>138.51315</v>
      </c>
      <c r="S133" s="227"/>
      <c r="T133" s="229">
        <f>SUM(T134:T150)</f>
        <v>3038.951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SUM(BK134:BK150)</f>
        <v>0</v>
      </c>
    </row>
    <row r="134" s="2" customFormat="1" ht="23.4566" customHeight="1">
      <c r="A134" s="35"/>
      <c r="B134" s="36"/>
      <c r="C134" s="235" t="s">
        <v>84</v>
      </c>
      <c r="D134" s="235" t="s">
        <v>382</v>
      </c>
      <c r="E134" s="236" t="s">
        <v>732</v>
      </c>
      <c r="F134" s="237" t="s">
        <v>733</v>
      </c>
      <c r="G134" s="238" t="s">
        <v>419</v>
      </c>
      <c r="H134" s="239">
        <v>638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0.098000000000000004</v>
      </c>
      <c r="T134" s="246">
        <f>S134*H134</f>
        <v>62.524000000000001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734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417</v>
      </c>
      <c r="F135" s="237" t="s">
        <v>418</v>
      </c>
      <c r="G135" s="238" t="s">
        <v>419</v>
      </c>
      <c r="H135" s="239">
        <v>2366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0.00014999999999999999</v>
      </c>
      <c r="R135" s="245">
        <f>Q135*H135</f>
        <v>0.35489999999999999</v>
      </c>
      <c r="S135" s="245">
        <v>0.127</v>
      </c>
      <c r="T135" s="246">
        <f>S135*H135</f>
        <v>300.48200000000003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420</v>
      </c>
    </row>
    <row r="136" s="2" customFormat="1" ht="36.72453" customHeight="1">
      <c r="A136" s="35"/>
      <c r="B136" s="36"/>
      <c r="C136" s="235" t="s">
        <v>102</v>
      </c>
      <c r="D136" s="235" t="s">
        <v>382</v>
      </c>
      <c r="E136" s="236" t="s">
        <v>421</v>
      </c>
      <c r="F136" s="237" t="s">
        <v>422</v>
      </c>
      <c r="G136" s="238" t="s">
        <v>419</v>
      </c>
      <c r="H136" s="239">
        <v>10175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0.00027</v>
      </c>
      <c r="R136" s="245">
        <f>Q136*H136</f>
        <v>2.7472500000000002</v>
      </c>
      <c r="S136" s="245">
        <v>0.254</v>
      </c>
      <c r="T136" s="246">
        <f>S136*H136</f>
        <v>2584.4499999999998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423</v>
      </c>
    </row>
    <row r="137" s="2" customFormat="1" ht="23.4566" customHeight="1">
      <c r="A137" s="35"/>
      <c r="B137" s="36"/>
      <c r="C137" s="235" t="s">
        <v>396</v>
      </c>
      <c r="D137" s="235" t="s">
        <v>382</v>
      </c>
      <c r="E137" s="236" t="s">
        <v>424</v>
      </c>
      <c r="F137" s="237" t="s">
        <v>425</v>
      </c>
      <c r="G137" s="238" t="s">
        <v>426</v>
      </c>
      <c r="H137" s="239">
        <v>631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0.14499999999999999</v>
      </c>
      <c r="T137" s="246">
        <f>S137*H137</f>
        <v>91.49499999999999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427</v>
      </c>
    </row>
    <row r="138" s="2" customFormat="1" ht="23.4566" customHeight="1">
      <c r="A138" s="35"/>
      <c r="B138" s="36"/>
      <c r="C138" s="235" t="s">
        <v>378</v>
      </c>
      <c r="D138" s="235" t="s">
        <v>382</v>
      </c>
      <c r="E138" s="236" t="s">
        <v>735</v>
      </c>
      <c r="F138" s="237" t="s">
        <v>736</v>
      </c>
      <c r="G138" s="238" t="s">
        <v>430</v>
      </c>
      <c r="H138" s="239">
        <v>159.5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737</v>
      </c>
    </row>
    <row r="139" s="2" customFormat="1" ht="21.0566" customHeight="1">
      <c r="A139" s="35"/>
      <c r="B139" s="36"/>
      <c r="C139" s="235" t="s">
        <v>435</v>
      </c>
      <c r="D139" s="235" t="s">
        <v>382</v>
      </c>
      <c r="E139" s="236" t="s">
        <v>738</v>
      </c>
      <c r="F139" s="237" t="s">
        <v>739</v>
      </c>
      <c r="G139" s="238" t="s">
        <v>430</v>
      </c>
      <c r="H139" s="239">
        <v>303.36000000000001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740</v>
      </c>
    </row>
    <row r="140" s="2" customFormat="1" ht="36.72453" customHeight="1">
      <c r="A140" s="35"/>
      <c r="B140" s="36"/>
      <c r="C140" s="235" t="s">
        <v>439</v>
      </c>
      <c r="D140" s="235" t="s">
        <v>382</v>
      </c>
      <c r="E140" s="236" t="s">
        <v>741</v>
      </c>
      <c r="F140" s="237" t="s">
        <v>742</v>
      </c>
      <c r="G140" s="238" t="s">
        <v>430</v>
      </c>
      <c r="H140" s="239">
        <v>91.007999999999996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743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744</v>
      </c>
      <c r="F141" s="237" t="s">
        <v>745</v>
      </c>
      <c r="G141" s="238" t="s">
        <v>430</v>
      </c>
      <c r="H141" s="239">
        <v>101.657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431</v>
      </c>
    </row>
    <row r="142" s="2" customFormat="1" ht="36.72453" customHeight="1">
      <c r="A142" s="35"/>
      <c r="B142" s="36"/>
      <c r="C142" s="235" t="s">
        <v>447</v>
      </c>
      <c r="D142" s="235" t="s">
        <v>382</v>
      </c>
      <c r="E142" s="236" t="s">
        <v>432</v>
      </c>
      <c r="F142" s="237" t="s">
        <v>433</v>
      </c>
      <c r="G142" s="238" t="s">
        <v>430</v>
      </c>
      <c r="H142" s="239">
        <v>30.497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434</v>
      </c>
    </row>
    <row r="143" s="2" customFormat="1" ht="36.72453" customHeight="1">
      <c r="A143" s="35"/>
      <c r="B143" s="36"/>
      <c r="C143" s="235" t="s">
        <v>452</v>
      </c>
      <c r="D143" s="235" t="s">
        <v>382</v>
      </c>
      <c r="E143" s="236" t="s">
        <v>746</v>
      </c>
      <c r="F143" s="237" t="s">
        <v>747</v>
      </c>
      <c r="G143" s="238" t="s">
        <v>430</v>
      </c>
      <c r="H143" s="239">
        <v>275.017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438</v>
      </c>
    </row>
    <row r="144" s="2" customFormat="1" ht="42.79245" customHeight="1">
      <c r="A144" s="35"/>
      <c r="B144" s="36"/>
      <c r="C144" s="235" t="s">
        <v>456</v>
      </c>
      <c r="D144" s="235" t="s">
        <v>382</v>
      </c>
      <c r="E144" s="236" t="s">
        <v>748</v>
      </c>
      <c r="F144" s="237" t="s">
        <v>749</v>
      </c>
      <c r="G144" s="238" t="s">
        <v>430</v>
      </c>
      <c r="H144" s="239">
        <v>1925.49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442</v>
      </c>
    </row>
    <row r="145" s="2" customFormat="1" ht="21.0566" customHeight="1">
      <c r="A145" s="35"/>
      <c r="B145" s="36"/>
      <c r="C145" s="235" t="s">
        <v>461</v>
      </c>
      <c r="D145" s="235" t="s">
        <v>382</v>
      </c>
      <c r="E145" s="236" t="s">
        <v>750</v>
      </c>
      <c r="F145" s="237" t="s">
        <v>445</v>
      </c>
      <c r="G145" s="238" t="s">
        <v>430</v>
      </c>
      <c r="H145" s="239">
        <v>275.017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446</v>
      </c>
    </row>
    <row r="146" s="2" customFormat="1" ht="23.4566" customHeight="1">
      <c r="A146" s="35"/>
      <c r="B146" s="36"/>
      <c r="C146" s="235" t="s">
        <v>466</v>
      </c>
      <c r="D146" s="235" t="s">
        <v>382</v>
      </c>
      <c r="E146" s="236" t="s">
        <v>448</v>
      </c>
      <c r="F146" s="237" t="s">
        <v>449</v>
      </c>
      <c r="G146" s="238" t="s">
        <v>450</v>
      </c>
      <c r="H146" s="239">
        <v>533.46000000000004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451</v>
      </c>
    </row>
    <row r="147" s="2" customFormat="1" ht="31.92453" customHeight="1">
      <c r="A147" s="35"/>
      <c r="B147" s="36"/>
      <c r="C147" s="235" t="s">
        <v>470</v>
      </c>
      <c r="D147" s="235" t="s">
        <v>382</v>
      </c>
      <c r="E147" s="236" t="s">
        <v>751</v>
      </c>
      <c r="F147" s="237" t="s">
        <v>752</v>
      </c>
      <c r="G147" s="238" t="s">
        <v>430</v>
      </c>
      <c r="H147" s="239">
        <v>221.87000000000001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455</v>
      </c>
    </row>
    <row r="148" s="2" customFormat="1" ht="16.30189" customHeight="1">
      <c r="A148" s="35"/>
      <c r="B148" s="36"/>
      <c r="C148" s="254" t="s">
        <v>475</v>
      </c>
      <c r="D148" s="254" t="s">
        <v>457</v>
      </c>
      <c r="E148" s="255" t="s">
        <v>458</v>
      </c>
      <c r="F148" s="256" t="s">
        <v>459</v>
      </c>
      <c r="G148" s="257" t="s">
        <v>450</v>
      </c>
      <c r="H148" s="258">
        <v>135.077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1</v>
      </c>
      <c r="R148" s="245">
        <f>Q148*H148</f>
        <v>135.077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460</v>
      </c>
    </row>
    <row r="149" s="2" customFormat="1" ht="16.30189" customHeight="1">
      <c r="A149" s="35"/>
      <c r="B149" s="36"/>
      <c r="C149" s="254" t="s">
        <v>479</v>
      </c>
      <c r="D149" s="254" t="s">
        <v>457</v>
      </c>
      <c r="E149" s="255" t="s">
        <v>753</v>
      </c>
      <c r="F149" s="256" t="s">
        <v>754</v>
      </c>
      <c r="G149" s="257" t="s">
        <v>450</v>
      </c>
      <c r="H149" s="258">
        <v>0.33400000000000002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1</v>
      </c>
      <c r="R149" s="245">
        <f>Q149*H149</f>
        <v>0.33400000000000002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755</v>
      </c>
    </row>
    <row r="150" s="2" customFormat="1" ht="21.0566" customHeight="1">
      <c r="A150" s="35"/>
      <c r="B150" s="36"/>
      <c r="C150" s="235" t="s">
        <v>483</v>
      </c>
      <c r="D150" s="235" t="s">
        <v>382</v>
      </c>
      <c r="E150" s="236" t="s">
        <v>756</v>
      </c>
      <c r="F150" s="237" t="s">
        <v>757</v>
      </c>
      <c r="G150" s="238" t="s">
        <v>419</v>
      </c>
      <c r="H150" s="239">
        <v>5644.8000000000002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758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92</v>
      </c>
      <c r="F151" s="233" t="s">
        <v>759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SUM(P152:P158)</f>
        <v>0</v>
      </c>
      <c r="Q151" s="227"/>
      <c r="R151" s="228">
        <f>SUM(R152:R158)</f>
        <v>428.01111869999988</v>
      </c>
      <c r="S151" s="227"/>
      <c r="T151" s="229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SUM(BK152:BK158)</f>
        <v>0</v>
      </c>
    </row>
    <row r="152" s="2" customFormat="1" ht="23.4566" customHeight="1">
      <c r="A152" s="35"/>
      <c r="B152" s="36"/>
      <c r="C152" s="235" t="s">
        <v>487</v>
      </c>
      <c r="D152" s="235" t="s">
        <v>382</v>
      </c>
      <c r="E152" s="236" t="s">
        <v>760</v>
      </c>
      <c r="F152" s="237" t="s">
        <v>761</v>
      </c>
      <c r="G152" s="238" t="s">
        <v>430</v>
      </c>
      <c r="H152" s="239">
        <v>133.97999999999999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1.6299999999999999</v>
      </c>
      <c r="R152" s="245">
        <f>Q152*H152</f>
        <v>218.38739999999996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762</v>
      </c>
    </row>
    <row r="153" s="2" customFormat="1" ht="31.92453" customHeight="1">
      <c r="A153" s="35"/>
      <c r="B153" s="36"/>
      <c r="C153" s="235" t="s">
        <v>491</v>
      </c>
      <c r="D153" s="235" t="s">
        <v>382</v>
      </c>
      <c r="E153" s="236" t="s">
        <v>763</v>
      </c>
      <c r="F153" s="237" t="s">
        <v>764</v>
      </c>
      <c r="G153" s="238" t="s">
        <v>419</v>
      </c>
      <c r="H153" s="239">
        <v>1531.2000000000001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0.00035</v>
      </c>
      <c r="R153" s="245">
        <f>Q153*H153</f>
        <v>0.53592000000000006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765</v>
      </c>
    </row>
    <row r="154" s="2" customFormat="1" ht="16.30189" customHeight="1">
      <c r="A154" s="35"/>
      <c r="B154" s="36"/>
      <c r="C154" s="254" t="s">
        <v>7</v>
      </c>
      <c r="D154" s="254" t="s">
        <v>457</v>
      </c>
      <c r="E154" s="255" t="s">
        <v>766</v>
      </c>
      <c r="F154" s="256" t="s">
        <v>767</v>
      </c>
      <c r="G154" s="257" t="s">
        <v>419</v>
      </c>
      <c r="H154" s="258">
        <v>1561.8240000000001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0.00029999999999999997</v>
      </c>
      <c r="R154" s="245">
        <f>Q154*H154</f>
        <v>0.4685472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768</v>
      </c>
    </row>
    <row r="155" s="2" customFormat="1" ht="16.30189" customHeight="1">
      <c r="A155" s="35"/>
      <c r="B155" s="36"/>
      <c r="C155" s="235" t="s">
        <v>499</v>
      </c>
      <c r="D155" s="235" t="s">
        <v>382</v>
      </c>
      <c r="E155" s="236" t="s">
        <v>769</v>
      </c>
      <c r="F155" s="237" t="s">
        <v>770</v>
      </c>
      <c r="G155" s="238" t="s">
        <v>430</v>
      </c>
      <c r="H155" s="239">
        <v>24.719999999999999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1.9205000000000001</v>
      </c>
      <c r="R155" s="245">
        <f>Q155*H155</f>
        <v>47.474760000000003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771</v>
      </c>
    </row>
    <row r="156" s="2" customFormat="1" ht="16.30189" customHeight="1">
      <c r="A156" s="35"/>
      <c r="B156" s="36"/>
      <c r="C156" s="235" t="s">
        <v>504</v>
      </c>
      <c r="D156" s="235" t="s">
        <v>382</v>
      </c>
      <c r="E156" s="236" t="s">
        <v>772</v>
      </c>
      <c r="F156" s="237" t="s">
        <v>773</v>
      </c>
      <c r="G156" s="238" t="s">
        <v>426</v>
      </c>
      <c r="H156" s="239">
        <v>618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0.25212000000000001</v>
      </c>
      <c r="R156" s="245">
        <f>Q156*H156</f>
        <v>155.81016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774</v>
      </c>
    </row>
    <row r="157" s="2" customFormat="1" ht="23.4566" customHeight="1">
      <c r="A157" s="35"/>
      <c r="B157" s="36"/>
      <c r="C157" s="235" t="s">
        <v>508</v>
      </c>
      <c r="D157" s="235" t="s">
        <v>382</v>
      </c>
      <c r="E157" s="236" t="s">
        <v>775</v>
      </c>
      <c r="F157" s="237" t="s">
        <v>776</v>
      </c>
      <c r="G157" s="238" t="s">
        <v>430</v>
      </c>
      <c r="H157" s="239">
        <v>2.1000000000000001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2.0699999999999998</v>
      </c>
      <c r="R157" s="245">
        <f>Q157*H157</f>
        <v>4.3469999999999995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777</v>
      </c>
    </row>
    <row r="158" s="2" customFormat="1" ht="16.30189" customHeight="1">
      <c r="A158" s="35"/>
      <c r="B158" s="36"/>
      <c r="C158" s="235" t="s">
        <v>512</v>
      </c>
      <c r="D158" s="235" t="s">
        <v>382</v>
      </c>
      <c r="E158" s="236" t="s">
        <v>778</v>
      </c>
      <c r="F158" s="237" t="s">
        <v>779</v>
      </c>
      <c r="G158" s="238" t="s">
        <v>430</v>
      </c>
      <c r="H158" s="239">
        <v>0.45000000000000001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2.19407</v>
      </c>
      <c r="R158" s="245">
        <f>Q158*H158</f>
        <v>0.98733150000000003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780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102</v>
      </c>
      <c r="F159" s="233" t="s">
        <v>781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SUM(P160:P165)</f>
        <v>0</v>
      </c>
      <c r="Q159" s="227"/>
      <c r="R159" s="228">
        <f>SUM(R160:R165)</f>
        <v>27.685806559999996</v>
      </c>
      <c r="S159" s="227"/>
      <c r="T159" s="229">
        <f>SUM(T160:T165)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SUM(BK160:BK165)</f>
        <v>0</v>
      </c>
    </row>
    <row r="160" s="2" customFormat="1" ht="23.4566" customHeight="1">
      <c r="A160" s="35"/>
      <c r="B160" s="36"/>
      <c r="C160" s="235" t="s">
        <v>516</v>
      </c>
      <c r="D160" s="235" t="s">
        <v>382</v>
      </c>
      <c r="E160" s="236" t="s">
        <v>782</v>
      </c>
      <c r="F160" s="237" t="s">
        <v>783</v>
      </c>
      <c r="G160" s="238" t="s">
        <v>430</v>
      </c>
      <c r="H160" s="239">
        <v>0.90000000000000002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2.7417799999999999</v>
      </c>
      <c r="R160" s="245">
        <f>Q160*H160</f>
        <v>2.4676019999999999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784</v>
      </c>
    </row>
    <row r="161" s="2" customFormat="1" ht="16.30189" customHeight="1">
      <c r="A161" s="35"/>
      <c r="B161" s="36"/>
      <c r="C161" s="235" t="s">
        <v>520</v>
      </c>
      <c r="D161" s="235" t="s">
        <v>382</v>
      </c>
      <c r="E161" s="236" t="s">
        <v>785</v>
      </c>
      <c r="F161" s="237" t="s">
        <v>786</v>
      </c>
      <c r="G161" s="238" t="s">
        <v>430</v>
      </c>
      <c r="H161" s="239">
        <v>7.9829999999999997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2.4157199999999999</v>
      </c>
      <c r="R161" s="245">
        <f>Q161*H161</f>
        <v>19.284692759999999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787</v>
      </c>
    </row>
    <row r="162" s="2" customFormat="1" ht="23.4566" customHeight="1">
      <c r="A162" s="35"/>
      <c r="B162" s="36"/>
      <c r="C162" s="235" t="s">
        <v>524</v>
      </c>
      <c r="D162" s="235" t="s">
        <v>382</v>
      </c>
      <c r="E162" s="236" t="s">
        <v>788</v>
      </c>
      <c r="F162" s="237" t="s">
        <v>789</v>
      </c>
      <c r="G162" s="238" t="s">
        <v>419</v>
      </c>
      <c r="H162" s="239">
        <v>11.24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0.0030999999999999999</v>
      </c>
      <c r="R162" s="245">
        <f>Q162*H162</f>
        <v>0.034844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790</v>
      </c>
    </row>
    <row r="163" s="2" customFormat="1" ht="23.4566" customHeight="1">
      <c r="A163" s="35"/>
      <c r="B163" s="36"/>
      <c r="C163" s="235" t="s">
        <v>528</v>
      </c>
      <c r="D163" s="235" t="s">
        <v>382</v>
      </c>
      <c r="E163" s="236" t="s">
        <v>791</v>
      </c>
      <c r="F163" s="237" t="s">
        <v>792</v>
      </c>
      <c r="G163" s="238" t="s">
        <v>419</v>
      </c>
      <c r="H163" s="239">
        <v>11.24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793</v>
      </c>
    </row>
    <row r="164" s="2" customFormat="1" ht="23.4566" customHeight="1">
      <c r="A164" s="35"/>
      <c r="B164" s="36"/>
      <c r="C164" s="235" t="s">
        <v>532</v>
      </c>
      <c r="D164" s="235" t="s">
        <v>382</v>
      </c>
      <c r="E164" s="236" t="s">
        <v>794</v>
      </c>
      <c r="F164" s="237" t="s">
        <v>795</v>
      </c>
      <c r="G164" s="238" t="s">
        <v>450</v>
      </c>
      <c r="H164" s="239">
        <v>0.052999999999999998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1.0125999999999999</v>
      </c>
      <c r="R164" s="245">
        <f>Q164*H164</f>
        <v>0.053667799999999995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796</v>
      </c>
    </row>
    <row r="165" s="2" customFormat="1" ht="31.92453" customHeight="1">
      <c r="A165" s="35"/>
      <c r="B165" s="36"/>
      <c r="C165" s="235" t="s">
        <v>536</v>
      </c>
      <c r="D165" s="235" t="s">
        <v>382</v>
      </c>
      <c r="E165" s="236" t="s">
        <v>797</v>
      </c>
      <c r="F165" s="237" t="s">
        <v>798</v>
      </c>
      <c r="G165" s="238" t="s">
        <v>430</v>
      </c>
      <c r="H165" s="239">
        <v>2.7999999999999998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2.0874999999999999</v>
      </c>
      <c r="R165" s="245">
        <f>Q165*H165</f>
        <v>5.8449999999999998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799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396</v>
      </c>
      <c r="F166" s="233" t="s">
        <v>465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SUM(P167:P170)</f>
        <v>0</v>
      </c>
      <c r="Q166" s="227"/>
      <c r="R166" s="228">
        <f>SUM(R167:R170)</f>
        <v>9.3617636799999993</v>
      </c>
      <c r="S166" s="227"/>
      <c r="T166" s="229">
        <f>SUM(T167:T170)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SUM(BK167:BK170)</f>
        <v>0</v>
      </c>
    </row>
    <row r="167" s="2" customFormat="1" ht="31.92453" customHeight="1">
      <c r="A167" s="35"/>
      <c r="B167" s="36"/>
      <c r="C167" s="235" t="s">
        <v>540</v>
      </c>
      <c r="D167" s="235" t="s">
        <v>382</v>
      </c>
      <c r="E167" s="236" t="s">
        <v>467</v>
      </c>
      <c r="F167" s="237" t="s">
        <v>468</v>
      </c>
      <c r="G167" s="238" t="s">
        <v>430</v>
      </c>
      <c r="H167" s="239">
        <v>3.5779999999999998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1.8907799999999999</v>
      </c>
      <c r="R167" s="245">
        <f>Q167*H167</f>
        <v>6.7652108399999991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469</v>
      </c>
    </row>
    <row r="168" s="2" customFormat="1" ht="23.4566" customHeight="1">
      <c r="A168" s="35"/>
      <c r="B168" s="36"/>
      <c r="C168" s="235" t="s">
        <v>544</v>
      </c>
      <c r="D168" s="235" t="s">
        <v>382</v>
      </c>
      <c r="E168" s="236" t="s">
        <v>471</v>
      </c>
      <c r="F168" s="237" t="s">
        <v>472</v>
      </c>
      <c r="G168" s="238" t="s">
        <v>430</v>
      </c>
      <c r="H168" s="239">
        <v>0.97199999999999998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2.2164700000000002</v>
      </c>
      <c r="R168" s="245">
        <f>Q168*H168</f>
        <v>2.1544088399999999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473</v>
      </c>
    </row>
    <row r="169" s="2" customFormat="1" ht="23.4566" customHeight="1">
      <c r="A169" s="35"/>
      <c r="B169" s="36"/>
      <c r="C169" s="235" t="s">
        <v>548</v>
      </c>
      <c r="D169" s="235" t="s">
        <v>382</v>
      </c>
      <c r="E169" s="236" t="s">
        <v>800</v>
      </c>
      <c r="F169" s="237" t="s">
        <v>801</v>
      </c>
      <c r="G169" s="238" t="s">
        <v>430</v>
      </c>
      <c r="H169" s="239">
        <v>0.20000000000000001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2.1922799999999998</v>
      </c>
      <c r="R169" s="245">
        <f>Q169*H169</f>
        <v>0.43845599999999996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802</v>
      </c>
    </row>
    <row r="170" s="2" customFormat="1" ht="31.92453" customHeight="1">
      <c r="A170" s="35"/>
      <c r="B170" s="36"/>
      <c r="C170" s="235" t="s">
        <v>552</v>
      </c>
      <c r="D170" s="235" t="s">
        <v>382</v>
      </c>
      <c r="E170" s="236" t="s">
        <v>803</v>
      </c>
      <c r="F170" s="237" t="s">
        <v>804</v>
      </c>
      <c r="G170" s="238" t="s">
        <v>419</v>
      </c>
      <c r="H170" s="239">
        <v>0.80000000000000004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0.0046100000000000004</v>
      </c>
      <c r="R170" s="245">
        <f>Q170*H170</f>
        <v>0.0036880000000000003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805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378</v>
      </c>
      <c r="F171" s="233" t="s">
        <v>474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SUM(P172:P183)</f>
        <v>0</v>
      </c>
      <c r="Q171" s="227"/>
      <c r="R171" s="228">
        <f>SUM(R172:R183)</f>
        <v>3728.4336624999996</v>
      </c>
      <c r="S171" s="227"/>
      <c r="T171" s="229">
        <f>SUM(T172:T183)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SUM(BK172:BK183)</f>
        <v>0</v>
      </c>
    </row>
    <row r="172" s="2" customFormat="1" ht="36.72453" customHeight="1">
      <c r="A172" s="35"/>
      <c r="B172" s="36"/>
      <c r="C172" s="235" t="s">
        <v>556</v>
      </c>
      <c r="D172" s="235" t="s">
        <v>382</v>
      </c>
      <c r="E172" s="236" t="s">
        <v>806</v>
      </c>
      <c r="F172" s="237" t="s">
        <v>807</v>
      </c>
      <c r="G172" s="238" t="s">
        <v>419</v>
      </c>
      <c r="H172" s="239">
        <v>4704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808</v>
      </c>
    </row>
    <row r="173" s="2" customFormat="1" ht="16.30189" customHeight="1">
      <c r="A173" s="35"/>
      <c r="B173" s="36"/>
      <c r="C173" s="254" t="s">
        <v>561</v>
      </c>
      <c r="D173" s="254" t="s">
        <v>457</v>
      </c>
      <c r="E173" s="255" t="s">
        <v>809</v>
      </c>
      <c r="F173" s="256" t="s">
        <v>810</v>
      </c>
      <c r="G173" s="257" t="s">
        <v>450</v>
      </c>
      <c r="H173" s="258">
        <v>96.150000000000006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1</v>
      </c>
      <c r="R173" s="245">
        <f>Q173*H173</f>
        <v>96.150000000000006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811</v>
      </c>
    </row>
    <row r="174" s="2" customFormat="1" ht="16.30189" customHeight="1">
      <c r="A174" s="35"/>
      <c r="B174" s="36"/>
      <c r="C174" s="254" t="s">
        <v>565</v>
      </c>
      <c r="D174" s="254" t="s">
        <v>457</v>
      </c>
      <c r="E174" s="255" t="s">
        <v>812</v>
      </c>
      <c r="F174" s="256" t="s">
        <v>813</v>
      </c>
      <c r="G174" s="257" t="s">
        <v>450</v>
      </c>
      <c r="H174" s="258">
        <v>357.03399999999999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1</v>
      </c>
      <c r="R174" s="245">
        <f>Q174*H174</f>
        <v>357.03399999999999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814</v>
      </c>
    </row>
    <row r="175" s="2" customFormat="1" ht="23.4566" customHeight="1">
      <c r="A175" s="35"/>
      <c r="B175" s="36"/>
      <c r="C175" s="254" t="s">
        <v>569</v>
      </c>
      <c r="D175" s="254" t="s">
        <v>457</v>
      </c>
      <c r="E175" s="255" t="s">
        <v>815</v>
      </c>
      <c r="F175" s="256" t="s">
        <v>816</v>
      </c>
      <c r="G175" s="257" t="s">
        <v>450</v>
      </c>
      <c r="H175" s="258">
        <v>96.150000000000006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1</v>
      </c>
      <c r="R175" s="245">
        <f>Q175*H175</f>
        <v>96.150000000000006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817</v>
      </c>
    </row>
    <row r="176" s="2" customFormat="1" ht="23.4566" customHeight="1">
      <c r="A176" s="35"/>
      <c r="B176" s="36"/>
      <c r="C176" s="235" t="s">
        <v>573</v>
      </c>
      <c r="D176" s="235" t="s">
        <v>382</v>
      </c>
      <c r="E176" s="236" t="s">
        <v>818</v>
      </c>
      <c r="F176" s="237" t="s">
        <v>819</v>
      </c>
      <c r="G176" s="238" t="s">
        <v>419</v>
      </c>
      <c r="H176" s="239">
        <v>40.5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0.22377</v>
      </c>
      <c r="R176" s="245">
        <f>Q176*H176</f>
        <v>9.0626850000000001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820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821</v>
      </c>
      <c r="F177" s="237" t="s">
        <v>822</v>
      </c>
      <c r="G177" s="238" t="s">
        <v>419</v>
      </c>
      <c r="H177" s="239">
        <v>960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0.18776000000000001</v>
      </c>
      <c r="R177" s="245">
        <f>Q177*H177</f>
        <v>180.24960000000002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823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476</v>
      </c>
      <c r="F178" s="237" t="s">
        <v>477</v>
      </c>
      <c r="G178" s="238" t="s">
        <v>426</v>
      </c>
      <c r="H178" s="239">
        <v>391.85000000000002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0.00014999999999999999</v>
      </c>
      <c r="R178" s="245">
        <f>Q178*H178</f>
        <v>0.058777499999999996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478</v>
      </c>
    </row>
    <row r="179" s="2" customFormat="1" ht="31.92453" customHeight="1">
      <c r="A179" s="35"/>
      <c r="B179" s="36"/>
      <c r="C179" s="235" t="s">
        <v>585</v>
      </c>
      <c r="D179" s="235" t="s">
        <v>382</v>
      </c>
      <c r="E179" s="236" t="s">
        <v>824</v>
      </c>
      <c r="F179" s="237" t="s">
        <v>825</v>
      </c>
      <c r="G179" s="238" t="s">
        <v>419</v>
      </c>
      <c r="H179" s="239">
        <v>4704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0.0074799999999999997</v>
      </c>
      <c r="R179" s="245">
        <f>Q179*H179</f>
        <v>35.185919999999996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826</v>
      </c>
    </row>
    <row r="180" s="2" customFormat="1" ht="31.92453" customHeight="1">
      <c r="A180" s="35"/>
      <c r="B180" s="36"/>
      <c r="C180" s="235" t="s">
        <v>589</v>
      </c>
      <c r="D180" s="235" t="s">
        <v>382</v>
      </c>
      <c r="E180" s="236" t="s">
        <v>480</v>
      </c>
      <c r="F180" s="237" t="s">
        <v>481</v>
      </c>
      <c r="G180" s="238" t="s">
        <v>419</v>
      </c>
      <c r="H180" s="239">
        <v>18012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0.00051000000000000004</v>
      </c>
      <c r="R180" s="245">
        <f>Q180*H180</f>
        <v>9.1861200000000007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482</v>
      </c>
    </row>
    <row r="181" s="2" customFormat="1" ht="31.92453" customHeight="1">
      <c r="A181" s="35"/>
      <c r="B181" s="36"/>
      <c r="C181" s="235" t="s">
        <v>593</v>
      </c>
      <c r="D181" s="235" t="s">
        <v>382</v>
      </c>
      <c r="E181" s="236" t="s">
        <v>484</v>
      </c>
      <c r="F181" s="237" t="s">
        <v>485</v>
      </c>
      <c r="G181" s="238" t="s">
        <v>419</v>
      </c>
      <c r="H181" s="239">
        <v>10175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0.10373</v>
      </c>
      <c r="R181" s="245">
        <f>Q181*H181</f>
        <v>1055.4527499999999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486</v>
      </c>
    </row>
    <row r="182" s="2" customFormat="1" ht="31.92453" customHeight="1">
      <c r="A182" s="35"/>
      <c r="B182" s="36"/>
      <c r="C182" s="235" t="s">
        <v>597</v>
      </c>
      <c r="D182" s="235" t="s">
        <v>382</v>
      </c>
      <c r="E182" s="236" t="s">
        <v>488</v>
      </c>
      <c r="F182" s="237" t="s">
        <v>489</v>
      </c>
      <c r="G182" s="238" t="s">
        <v>419</v>
      </c>
      <c r="H182" s="239">
        <v>2366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0.12966</v>
      </c>
      <c r="R182" s="245">
        <f>Q182*H182</f>
        <v>306.77555999999998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490</v>
      </c>
    </row>
    <row r="183" s="2" customFormat="1" ht="36.72453" customHeight="1">
      <c r="A183" s="35"/>
      <c r="B183" s="36"/>
      <c r="C183" s="235" t="s">
        <v>601</v>
      </c>
      <c r="D183" s="235" t="s">
        <v>382</v>
      </c>
      <c r="E183" s="236" t="s">
        <v>492</v>
      </c>
      <c r="F183" s="237" t="s">
        <v>493</v>
      </c>
      <c r="G183" s="238" t="s">
        <v>419</v>
      </c>
      <c r="H183" s="239">
        <v>10175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0.15559000000000001</v>
      </c>
      <c r="R183" s="245">
        <f>Q183*H183</f>
        <v>1583.12825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494</v>
      </c>
    </row>
    <row r="184" s="12" customFormat="1" ht="22.8" customHeight="1">
      <c r="A184" s="12"/>
      <c r="B184" s="219"/>
      <c r="C184" s="220"/>
      <c r="D184" s="221" t="s">
        <v>75</v>
      </c>
      <c r="E184" s="233" t="s">
        <v>443</v>
      </c>
      <c r="F184" s="233" t="s">
        <v>495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SUM(P185:P209)</f>
        <v>0</v>
      </c>
      <c r="Q184" s="227"/>
      <c r="R184" s="228">
        <f>SUM(R185:R209)</f>
        <v>63.288110099999997</v>
      </c>
      <c r="S184" s="227"/>
      <c r="T184" s="229">
        <f>SUM(T185:T209)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84</v>
      </c>
      <c r="AT184" s="231" t="s">
        <v>75</v>
      </c>
      <c r="AU184" s="231" t="s">
        <v>84</v>
      </c>
      <c r="AY184" s="230" t="s">
        <v>379</v>
      </c>
      <c r="BK184" s="232">
        <f>SUM(BK185:BK209)</f>
        <v>0</v>
      </c>
    </row>
    <row r="185" s="2" customFormat="1" ht="23.4566" customHeight="1">
      <c r="A185" s="35"/>
      <c r="B185" s="36"/>
      <c r="C185" s="235" t="s">
        <v>605</v>
      </c>
      <c r="D185" s="235" t="s">
        <v>382</v>
      </c>
      <c r="E185" s="236" t="s">
        <v>827</v>
      </c>
      <c r="F185" s="237" t="s">
        <v>828</v>
      </c>
      <c r="G185" s="238" t="s">
        <v>426</v>
      </c>
      <c r="H185" s="239">
        <v>14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829</v>
      </c>
    </row>
    <row r="186" s="2" customFormat="1" ht="21.0566" customHeight="1">
      <c r="A186" s="35"/>
      <c r="B186" s="36"/>
      <c r="C186" s="254" t="s">
        <v>609</v>
      </c>
      <c r="D186" s="254" t="s">
        <v>457</v>
      </c>
      <c r="E186" s="255" t="s">
        <v>830</v>
      </c>
      <c r="F186" s="256" t="s">
        <v>831</v>
      </c>
      <c r="G186" s="257" t="s">
        <v>502</v>
      </c>
      <c r="H186" s="258">
        <v>14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0.0027000000000000001</v>
      </c>
      <c r="R186" s="245">
        <f>Q186*H186</f>
        <v>0.0378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443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832</v>
      </c>
    </row>
    <row r="187" s="2" customFormat="1" ht="23.4566" customHeight="1">
      <c r="A187" s="35"/>
      <c r="B187" s="36"/>
      <c r="C187" s="235" t="s">
        <v>613</v>
      </c>
      <c r="D187" s="235" t="s">
        <v>382</v>
      </c>
      <c r="E187" s="236" t="s">
        <v>496</v>
      </c>
      <c r="F187" s="237" t="s">
        <v>497</v>
      </c>
      <c r="G187" s="238" t="s">
        <v>426</v>
      </c>
      <c r="H187" s="239">
        <v>27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1.0000000000000001E-05</v>
      </c>
      <c r="R187" s="245">
        <f>Q187*H187</f>
        <v>0.00027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498</v>
      </c>
    </row>
    <row r="188" s="2" customFormat="1" ht="23.4566" customHeight="1">
      <c r="A188" s="35"/>
      <c r="B188" s="36"/>
      <c r="C188" s="254" t="s">
        <v>617</v>
      </c>
      <c r="D188" s="254" t="s">
        <v>457</v>
      </c>
      <c r="E188" s="255" t="s">
        <v>500</v>
      </c>
      <c r="F188" s="256" t="s">
        <v>501</v>
      </c>
      <c r="G188" s="257" t="s">
        <v>502</v>
      </c>
      <c r="H188" s="258">
        <v>27.539999999999999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0.0045599999999999998</v>
      </c>
      <c r="R188" s="245">
        <f>Q188*H188</f>
        <v>0.12558239999999998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443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503</v>
      </c>
    </row>
    <row r="189" s="2" customFormat="1" ht="23.4566" customHeight="1">
      <c r="A189" s="35"/>
      <c r="B189" s="36"/>
      <c r="C189" s="235" t="s">
        <v>621</v>
      </c>
      <c r="D189" s="235" t="s">
        <v>382</v>
      </c>
      <c r="E189" s="236" t="s">
        <v>833</v>
      </c>
      <c r="F189" s="237" t="s">
        <v>834</v>
      </c>
      <c r="G189" s="238" t="s">
        <v>502</v>
      </c>
      <c r="H189" s="239">
        <v>2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2.1151399999999998</v>
      </c>
      <c r="R189" s="245">
        <f>Q189*H189</f>
        <v>4.2302799999999996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835</v>
      </c>
    </row>
    <row r="190" s="2" customFormat="1" ht="36.72453" customHeight="1">
      <c r="A190" s="35"/>
      <c r="B190" s="36"/>
      <c r="C190" s="235" t="s">
        <v>625</v>
      </c>
      <c r="D190" s="235" t="s">
        <v>382</v>
      </c>
      <c r="E190" s="236" t="s">
        <v>836</v>
      </c>
      <c r="F190" s="237" t="s">
        <v>837</v>
      </c>
      <c r="G190" s="238" t="s">
        <v>502</v>
      </c>
      <c r="H190" s="239">
        <v>2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0.44397999999999999</v>
      </c>
      <c r="R190" s="245">
        <f>Q190*H190</f>
        <v>0.88795999999999997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838</v>
      </c>
    </row>
    <row r="191" s="2" customFormat="1" ht="23.4566" customHeight="1">
      <c r="A191" s="35"/>
      <c r="B191" s="36"/>
      <c r="C191" s="235" t="s">
        <v>629</v>
      </c>
      <c r="D191" s="235" t="s">
        <v>382</v>
      </c>
      <c r="E191" s="236" t="s">
        <v>505</v>
      </c>
      <c r="F191" s="237" t="s">
        <v>506</v>
      </c>
      <c r="G191" s="238" t="s">
        <v>502</v>
      </c>
      <c r="H191" s="239">
        <v>27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0.34099000000000002</v>
      </c>
      <c r="R191" s="245">
        <f>Q191*H191</f>
        <v>9.2067300000000003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507</v>
      </c>
    </row>
    <row r="192" s="2" customFormat="1" ht="23.4566" customHeight="1">
      <c r="A192" s="35"/>
      <c r="B192" s="36"/>
      <c r="C192" s="254" t="s">
        <v>633</v>
      </c>
      <c r="D192" s="254" t="s">
        <v>457</v>
      </c>
      <c r="E192" s="255" t="s">
        <v>509</v>
      </c>
      <c r="F192" s="256" t="s">
        <v>510</v>
      </c>
      <c r="G192" s="257" t="s">
        <v>502</v>
      </c>
      <c r="H192" s="258">
        <v>27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0.029999999999999999</v>
      </c>
      <c r="R192" s="245">
        <f>Q192*H192</f>
        <v>0.80999999999999994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443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511</v>
      </c>
    </row>
    <row r="193" s="2" customFormat="1" ht="21.0566" customHeight="1">
      <c r="A193" s="35"/>
      <c r="B193" s="36"/>
      <c r="C193" s="254" t="s">
        <v>637</v>
      </c>
      <c r="D193" s="254" t="s">
        <v>457</v>
      </c>
      <c r="E193" s="255" t="s">
        <v>513</v>
      </c>
      <c r="F193" s="256" t="s">
        <v>514</v>
      </c>
      <c r="G193" s="257" t="s">
        <v>502</v>
      </c>
      <c r="H193" s="258">
        <v>27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0.029999999999999999</v>
      </c>
      <c r="R193" s="245">
        <f>Q193*H193</f>
        <v>0.80999999999999994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443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515</v>
      </c>
    </row>
    <row r="194" s="2" customFormat="1" ht="23.4566" customHeight="1">
      <c r="A194" s="35"/>
      <c r="B194" s="36"/>
      <c r="C194" s="254" t="s">
        <v>641</v>
      </c>
      <c r="D194" s="254" t="s">
        <v>457</v>
      </c>
      <c r="E194" s="255" t="s">
        <v>517</v>
      </c>
      <c r="F194" s="256" t="s">
        <v>518</v>
      </c>
      <c r="G194" s="257" t="s">
        <v>502</v>
      </c>
      <c r="H194" s="258">
        <v>27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0.12</v>
      </c>
      <c r="R194" s="245">
        <f>Q194*H194</f>
        <v>3.2399999999999998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443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519</v>
      </c>
    </row>
    <row r="195" s="2" customFormat="1" ht="23.4566" customHeight="1">
      <c r="A195" s="35"/>
      <c r="B195" s="36"/>
      <c r="C195" s="254" t="s">
        <v>645</v>
      </c>
      <c r="D195" s="254" t="s">
        <v>457</v>
      </c>
      <c r="E195" s="255" t="s">
        <v>521</v>
      </c>
      <c r="F195" s="256" t="s">
        <v>522</v>
      </c>
      <c r="G195" s="257" t="s">
        <v>502</v>
      </c>
      <c r="H195" s="258">
        <v>27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42</v>
      </c>
      <c r="O195" s="94"/>
      <c r="P195" s="245">
        <f>O195*H195</f>
        <v>0</v>
      </c>
      <c r="Q195" s="245">
        <v>0.105</v>
      </c>
      <c r="R195" s="245">
        <f>Q195*H195</f>
        <v>2.835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443</v>
      </c>
      <c r="AT195" s="247" t="s">
        <v>457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523</v>
      </c>
    </row>
    <row r="196" s="2" customFormat="1" ht="23.4566" customHeight="1">
      <c r="A196" s="35"/>
      <c r="B196" s="36"/>
      <c r="C196" s="254" t="s">
        <v>649</v>
      </c>
      <c r="D196" s="254" t="s">
        <v>457</v>
      </c>
      <c r="E196" s="255" t="s">
        <v>525</v>
      </c>
      <c r="F196" s="256" t="s">
        <v>526</v>
      </c>
      <c r="G196" s="257" t="s">
        <v>502</v>
      </c>
      <c r="H196" s="258">
        <v>27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0.105</v>
      </c>
      <c r="R196" s="245">
        <f>Q196*H196</f>
        <v>2.835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443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527</v>
      </c>
    </row>
    <row r="197" s="2" customFormat="1" ht="16.30189" customHeight="1">
      <c r="A197" s="35"/>
      <c r="B197" s="36"/>
      <c r="C197" s="254" t="s">
        <v>653</v>
      </c>
      <c r="D197" s="254" t="s">
        <v>457</v>
      </c>
      <c r="E197" s="255" t="s">
        <v>529</v>
      </c>
      <c r="F197" s="256" t="s">
        <v>530</v>
      </c>
      <c r="G197" s="257" t="s">
        <v>502</v>
      </c>
      <c r="H197" s="258">
        <v>27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42</v>
      </c>
      <c r="O197" s="94"/>
      <c r="P197" s="245">
        <f>O197*H197</f>
        <v>0</v>
      </c>
      <c r="Q197" s="245">
        <v>0.036999999999999998</v>
      </c>
      <c r="R197" s="245">
        <f>Q197*H197</f>
        <v>0.999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443</v>
      </c>
      <c r="AT197" s="247" t="s">
        <v>457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531</v>
      </c>
    </row>
    <row r="198" s="2" customFormat="1" ht="23.4566" customHeight="1">
      <c r="A198" s="35"/>
      <c r="B198" s="36"/>
      <c r="C198" s="235" t="s">
        <v>657</v>
      </c>
      <c r="D198" s="235" t="s">
        <v>382</v>
      </c>
      <c r="E198" s="236" t="s">
        <v>839</v>
      </c>
      <c r="F198" s="237" t="s">
        <v>840</v>
      </c>
      <c r="G198" s="238" t="s">
        <v>502</v>
      </c>
      <c r="H198" s="239">
        <v>2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0.0063</v>
      </c>
      <c r="R198" s="245">
        <f>Q198*H198</f>
        <v>0.0126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841</v>
      </c>
    </row>
    <row r="199" s="2" customFormat="1" ht="16.30189" customHeight="1">
      <c r="A199" s="35"/>
      <c r="B199" s="36"/>
      <c r="C199" s="254" t="s">
        <v>661</v>
      </c>
      <c r="D199" s="254" t="s">
        <v>457</v>
      </c>
      <c r="E199" s="255" t="s">
        <v>842</v>
      </c>
      <c r="F199" s="256" t="s">
        <v>843</v>
      </c>
      <c r="G199" s="257" t="s">
        <v>502</v>
      </c>
      <c r="H199" s="258">
        <v>2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0.059999999999999998</v>
      </c>
      <c r="R199" s="245">
        <f>Q199*H199</f>
        <v>0.12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443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844</v>
      </c>
    </row>
    <row r="200" s="2" customFormat="1" ht="31.92453" customHeight="1">
      <c r="A200" s="35"/>
      <c r="B200" s="36"/>
      <c r="C200" s="235" t="s">
        <v>665</v>
      </c>
      <c r="D200" s="235" t="s">
        <v>382</v>
      </c>
      <c r="E200" s="236" t="s">
        <v>533</v>
      </c>
      <c r="F200" s="237" t="s">
        <v>534</v>
      </c>
      <c r="G200" s="238" t="s">
        <v>502</v>
      </c>
      <c r="H200" s="239">
        <v>27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0.0083999999999999995</v>
      </c>
      <c r="R200" s="245">
        <f>Q200*H200</f>
        <v>0.22679999999999997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535</v>
      </c>
    </row>
    <row r="201" s="2" customFormat="1" ht="16.30189" customHeight="1">
      <c r="A201" s="35"/>
      <c r="B201" s="36"/>
      <c r="C201" s="254" t="s">
        <v>669</v>
      </c>
      <c r="D201" s="254" t="s">
        <v>457</v>
      </c>
      <c r="E201" s="255" t="s">
        <v>537</v>
      </c>
      <c r="F201" s="256" t="s">
        <v>538</v>
      </c>
      <c r="G201" s="257" t="s">
        <v>502</v>
      </c>
      <c r="H201" s="258">
        <v>27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0.11</v>
      </c>
      <c r="R201" s="245">
        <f>Q201*H201</f>
        <v>2.9700000000000002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443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539</v>
      </c>
    </row>
    <row r="202" s="2" customFormat="1" ht="21.0566" customHeight="1">
      <c r="A202" s="35"/>
      <c r="B202" s="36"/>
      <c r="C202" s="254" t="s">
        <v>673</v>
      </c>
      <c r="D202" s="254" t="s">
        <v>457</v>
      </c>
      <c r="E202" s="255" t="s">
        <v>541</v>
      </c>
      <c r="F202" s="256" t="s">
        <v>542</v>
      </c>
      <c r="G202" s="257" t="s">
        <v>502</v>
      </c>
      <c r="H202" s="258">
        <v>27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</v>
      </c>
      <c r="R202" s="245">
        <f>Q202*H202</f>
        <v>0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443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543</v>
      </c>
    </row>
    <row r="203" s="2" customFormat="1" ht="23.4566" customHeight="1">
      <c r="A203" s="35"/>
      <c r="B203" s="36"/>
      <c r="C203" s="235" t="s">
        <v>677</v>
      </c>
      <c r="D203" s="235" t="s">
        <v>382</v>
      </c>
      <c r="E203" s="236" t="s">
        <v>545</v>
      </c>
      <c r="F203" s="237" t="s">
        <v>546</v>
      </c>
      <c r="G203" s="238" t="s">
        <v>502</v>
      </c>
      <c r="H203" s="239">
        <v>3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0.41064</v>
      </c>
      <c r="R203" s="245">
        <f>Q203*H203</f>
        <v>1.2319200000000001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547</v>
      </c>
    </row>
    <row r="204" s="2" customFormat="1" ht="23.4566" customHeight="1">
      <c r="A204" s="35"/>
      <c r="B204" s="36"/>
      <c r="C204" s="235" t="s">
        <v>681</v>
      </c>
      <c r="D204" s="235" t="s">
        <v>382</v>
      </c>
      <c r="E204" s="236" t="s">
        <v>549</v>
      </c>
      <c r="F204" s="237" t="s">
        <v>550</v>
      </c>
      <c r="G204" s="238" t="s">
        <v>502</v>
      </c>
      <c r="H204" s="239">
        <v>5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0.30587999999999999</v>
      </c>
      <c r="R204" s="245">
        <f>Q204*H204</f>
        <v>1.5293999999999999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551</v>
      </c>
    </row>
    <row r="205" s="2" customFormat="1" ht="16.30189" customHeight="1">
      <c r="A205" s="35"/>
      <c r="B205" s="36"/>
      <c r="C205" s="254" t="s">
        <v>685</v>
      </c>
      <c r="D205" s="254" t="s">
        <v>457</v>
      </c>
      <c r="E205" s="255" t="s">
        <v>553</v>
      </c>
      <c r="F205" s="256" t="s">
        <v>554</v>
      </c>
      <c r="G205" s="257" t="s">
        <v>502</v>
      </c>
      <c r="H205" s="258">
        <v>3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0.0074999999999999997</v>
      </c>
      <c r="R205" s="245">
        <f>Q205*H205</f>
        <v>0.022499999999999999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555</v>
      </c>
    </row>
    <row r="206" s="2" customFormat="1" ht="16.30189" customHeight="1">
      <c r="A206" s="35"/>
      <c r="B206" s="36"/>
      <c r="C206" s="254" t="s">
        <v>689</v>
      </c>
      <c r="D206" s="254" t="s">
        <v>457</v>
      </c>
      <c r="E206" s="255" t="s">
        <v>557</v>
      </c>
      <c r="F206" s="256" t="s">
        <v>558</v>
      </c>
      <c r="G206" s="257" t="s">
        <v>502</v>
      </c>
      <c r="H206" s="258">
        <v>2</v>
      </c>
      <c r="I206" s="259"/>
      <c r="J206" s="260">
        <f>ROUND(I206*H206,2)</f>
        <v>0</v>
      </c>
      <c r="K206" s="261"/>
      <c r="L206" s="262"/>
      <c r="M206" s="263" t="s">
        <v>1</v>
      </c>
      <c r="N206" s="264" t="s">
        <v>42</v>
      </c>
      <c r="O206" s="94"/>
      <c r="P206" s="245">
        <f>O206*H206</f>
        <v>0</v>
      </c>
      <c r="Q206" s="245">
        <v>0.032000000000000001</v>
      </c>
      <c r="R206" s="245">
        <f>Q206*H206</f>
        <v>0.064000000000000001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443</v>
      </c>
      <c r="AT206" s="247" t="s">
        <v>457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559</v>
      </c>
    </row>
    <row r="207" s="2" customFormat="1" ht="23.4566" customHeight="1">
      <c r="A207" s="35"/>
      <c r="B207" s="36"/>
      <c r="C207" s="235" t="s">
        <v>693</v>
      </c>
      <c r="D207" s="235" t="s">
        <v>382</v>
      </c>
      <c r="E207" s="236" t="s">
        <v>845</v>
      </c>
      <c r="F207" s="237" t="s">
        <v>846</v>
      </c>
      <c r="G207" s="238" t="s">
        <v>430</v>
      </c>
      <c r="H207" s="239">
        <v>14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2.19407</v>
      </c>
      <c r="R207" s="245">
        <f>Q207*H207</f>
        <v>30.71698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396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847</v>
      </c>
    </row>
    <row r="208" s="2" customFormat="1" ht="23.4566" customHeight="1">
      <c r="A208" s="35"/>
      <c r="B208" s="36"/>
      <c r="C208" s="235" t="s">
        <v>697</v>
      </c>
      <c r="D208" s="235" t="s">
        <v>382</v>
      </c>
      <c r="E208" s="236" t="s">
        <v>848</v>
      </c>
      <c r="F208" s="237" t="s">
        <v>849</v>
      </c>
      <c r="G208" s="238" t="s">
        <v>430</v>
      </c>
      <c r="H208" s="239">
        <v>0.161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2.3223400000000001</v>
      </c>
      <c r="R208" s="245">
        <f>Q208*H208</f>
        <v>0.37389674000000001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850</v>
      </c>
    </row>
    <row r="209" s="2" customFormat="1" ht="21.0566" customHeight="1">
      <c r="A209" s="35"/>
      <c r="B209" s="36"/>
      <c r="C209" s="235" t="s">
        <v>701</v>
      </c>
      <c r="D209" s="235" t="s">
        <v>382</v>
      </c>
      <c r="E209" s="236" t="s">
        <v>851</v>
      </c>
      <c r="F209" s="237" t="s">
        <v>852</v>
      </c>
      <c r="G209" s="238" t="s">
        <v>419</v>
      </c>
      <c r="H209" s="239">
        <v>0.57199999999999995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0.0041799999999999997</v>
      </c>
      <c r="R209" s="245">
        <f>Q209*H209</f>
        <v>0.0023909599999999997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396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853</v>
      </c>
    </row>
    <row r="210" s="12" customFormat="1" ht="22.8" customHeight="1">
      <c r="A210" s="12"/>
      <c r="B210" s="219"/>
      <c r="C210" s="220"/>
      <c r="D210" s="221" t="s">
        <v>75</v>
      </c>
      <c r="E210" s="233" t="s">
        <v>447</v>
      </c>
      <c r="F210" s="233" t="s">
        <v>560</v>
      </c>
      <c r="G210" s="220"/>
      <c r="H210" s="220"/>
      <c r="I210" s="223"/>
      <c r="J210" s="234">
        <f>BK210</f>
        <v>0</v>
      </c>
      <c r="K210" s="220"/>
      <c r="L210" s="225"/>
      <c r="M210" s="226"/>
      <c r="N210" s="227"/>
      <c r="O210" s="227"/>
      <c r="P210" s="228">
        <f>SUM(P211:P282)</f>
        <v>0</v>
      </c>
      <c r="Q210" s="227"/>
      <c r="R210" s="228">
        <f>SUM(R211:R282)</f>
        <v>634.76631300000008</v>
      </c>
      <c r="S210" s="227"/>
      <c r="T210" s="229">
        <f>SUM(T211:T282)</f>
        <v>152.167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30" t="s">
        <v>84</v>
      </c>
      <c r="AT210" s="231" t="s">
        <v>75</v>
      </c>
      <c r="AU210" s="231" t="s">
        <v>84</v>
      </c>
      <c r="AY210" s="230" t="s">
        <v>379</v>
      </c>
      <c r="BK210" s="232">
        <f>SUM(BK211:BK282)</f>
        <v>0</v>
      </c>
    </row>
    <row r="211" s="2" customFormat="1" ht="36.72453" customHeight="1">
      <c r="A211" s="35"/>
      <c r="B211" s="36"/>
      <c r="C211" s="235" t="s">
        <v>705</v>
      </c>
      <c r="D211" s="235" t="s">
        <v>382</v>
      </c>
      <c r="E211" s="236" t="s">
        <v>854</v>
      </c>
      <c r="F211" s="237" t="s">
        <v>855</v>
      </c>
      <c r="G211" s="238" t="s">
        <v>426</v>
      </c>
      <c r="H211" s="239">
        <v>606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396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856</v>
      </c>
    </row>
    <row r="212" s="2" customFormat="1" ht="16.30189" customHeight="1">
      <c r="A212" s="35"/>
      <c r="B212" s="36"/>
      <c r="C212" s="254" t="s">
        <v>709</v>
      </c>
      <c r="D212" s="254" t="s">
        <v>457</v>
      </c>
      <c r="E212" s="255" t="s">
        <v>857</v>
      </c>
      <c r="F212" s="256" t="s">
        <v>858</v>
      </c>
      <c r="G212" s="257" t="s">
        <v>426</v>
      </c>
      <c r="H212" s="258">
        <v>606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0.02504</v>
      </c>
      <c r="R212" s="245">
        <f>Q212*H212</f>
        <v>15.174239999999999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443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859</v>
      </c>
    </row>
    <row r="213" s="2" customFormat="1" ht="23.4566" customHeight="1">
      <c r="A213" s="35"/>
      <c r="B213" s="36"/>
      <c r="C213" s="235" t="s">
        <v>713</v>
      </c>
      <c r="D213" s="235" t="s">
        <v>382</v>
      </c>
      <c r="E213" s="236" t="s">
        <v>860</v>
      </c>
      <c r="F213" s="237" t="s">
        <v>861</v>
      </c>
      <c r="G213" s="238" t="s">
        <v>502</v>
      </c>
      <c r="H213" s="239">
        <v>32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0.15756000000000001</v>
      </c>
      <c r="R213" s="245">
        <f>Q213*H213</f>
        <v>5.0419200000000002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862</v>
      </c>
    </row>
    <row r="214" s="2" customFormat="1" ht="21.0566" customHeight="1">
      <c r="A214" s="35"/>
      <c r="B214" s="36"/>
      <c r="C214" s="254" t="s">
        <v>717</v>
      </c>
      <c r="D214" s="254" t="s">
        <v>457</v>
      </c>
      <c r="E214" s="255" t="s">
        <v>863</v>
      </c>
      <c r="F214" s="256" t="s">
        <v>864</v>
      </c>
      <c r="G214" s="257" t="s">
        <v>502</v>
      </c>
      <c r="H214" s="258">
        <v>32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0.0015</v>
      </c>
      <c r="R214" s="245">
        <f>Q214*H214</f>
        <v>0.048000000000000001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443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865</v>
      </c>
    </row>
    <row r="215" s="2" customFormat="1" ht="23.4566" customHeight="1">
      <c r="A215" s="35"/>
      <c r="B215" s="36"/>
      <c r="C215" s="235" t="s">
        <v>723</v>
      </c>
      <c r="D215" s="235" t="s">
        <v>382</v>
      </c>
      <c r="E215" s="236" t="s">
        <v>866</v>
      </c>
      <c r="F215" s="237" t="s">
        <v>867</v>
      </c>
      <c r="G215" s="238" t="s">
        <v>502</v>
      </c>
      <c r="H215" s="239">
        <v>32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0.00025000000000000001</v>
      </c>
      <c r="R215" s="245">
        <f>Q215*H215</f>
        <v>0.0080000000000000002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868</v>
      </c>
    </row>
    <row r="216" s="2" customFormat="1" ht="31.92453" customHeight="1">
      <c r="A216" s="35"/>
      <c r="B216" s="36"/>
      <c r="C216" s="254" t="s">
        <v>869</v>
      </c>
      <c r="D216" s="254" t="s">
        <v>457</v>
      </c>
      <c r="E216" s="255" t="s">
        <v>870</v>
      </c>
      <c r="F216" s="256" t="s">
        <v>871</v>
      </c>
      <c r="G216" s="257" t="s">
        <v>502</v>
      </c>
      <c r="H216" s="258">
        <v>32</v>
      </c>
      <c r="I216" s="259"/>
      <c r="J216" s="260">
        <f>ROUND(I216*H216,2)</f>
        <v>0</v>
      </c>
      <c r="K216" s="261"/>
      <c r="L216" s="262"/>
      <c r="M216" s="263" t="s">
        <v>1</v>
      </c>
      <c r="N216" s="264" t="s">
        <v>42</v>
      </c>
      <c r="O216" s="94"/>
      <c r="P216" s="245">
        <f>O216*H216</f>
        <v>0</v>
      </c>
      <c r="Q216" s="245">
        <v>0.00084999999999999995</v>
      </c>
      <c r="R216" s="245">
        <f>Q216*H216</f>
        <v>0.027199999999999998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443</v>
      </c>
      <c r="AT216" s="247" t="s">
        <v>457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872</v>
      </c>
    </row>
    <row r="217" s="2" customFormat="1" ht="16.30189" customHeight="1">
      <c r="A217" s="35"/>
      <c r="B217" s="36"/>
      <c r="C217" s="235" t="s">
        <v>873</v>
      </c>
      <c r="D217" s="235" t="s">
        <v>382</v>
      </c>
      <c r="E217" s="236" t="s">
        <v>874</v>
      </c>
      <c r="F217" s="237" t="s">
        <v>875</v>
      </c>
      <c r="G217" s="238" t="s">
        <v>502</v>
      </c>
      <c r="H217" s="239">
        <v>192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0.00010000000000000001</v>
      </c>
      <c r="R217" s="245">
        <f>Q217*H217</f>
        <v>0.019200000000000002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876</v>
      </c>
    </row>
    <row r="218" s="2" customFormat="1" ht="23.4566" customHeight="1">
      <c r="A218" s="35"/>
      <c r="B218" s="36"/>
      <c r="C218" s="254" t="s">
        <v>877</v>
      </c>
      <c r="D218" s="254" t="s">
        <v>457</v>
      </c>
      <c r="E218" s="255" t="s">
        <v>878</v>
      </c>
      <c r="F218" s="256" t="s">
        <v>879</v>
      </c>
      <c r="G218" s="257" t="s">
        <v>502</v>
      </c>
      <c r="H218" s="258">
        <v>128</v>
      </c>
      <c r="I218" s="259"/>
      <c r="J218" s="260">
        <f>ROUND(I218*H218,2)</f>
        <v>0</v>
      </c>
      <c r="K218" s="261"/>
      <c r="L218" s="262"/>
      <c r="M218" s="263" t="s">
        <v>1</v>
      </c>
      <c r="N218" s="264" t="s">
        <v>42</v>
      </c>
      <c r="O218" s="94"/>
      <c r="P218" s="245">
        <f>O218*H218</f>
        <v>0</v>
      </c>
      <c r="Q218" s="245">
        <v>0.00010000000000000001</v>
      </c>
      <c r="R218" s="245">
        <f>Q218*H218</f>
        <v>0.012800000000000001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443</v>
      </c>
      <c r="AT218" s="247" t="s">
        <v>457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880</v>
      </c>
    </row>
    <row r="219" s="2" customFormat="1" ht="23.4566" customHeight="1">
      <c r="A219" s="35"/>
      <c r="B219" s="36"/>
      <c r="C219" s="254" t="s">
        <v>881</v>
      </c>
      <c r="D219" s="254" t="s">
        <v>457</v>
      </c>
      <c r="E219" s="255" t="s">
        <v>882</v>
      </c>
      <c r="F219" s="256" t="s">
        <v>883</v>
      </c>
      <c r="G219" s="257" t="s">
        <v>502</v>
      </c>
      <c r="H219" s="258">
        <v>64</v>
      </c>
      <c r="I219" s="259"/>
      <c r="J219" s="260">
        <f>ROUND(I219*H219,2)</f>
        <v>0</v>
      </c>
      <c r="K219" s="261"/>
      <c r="L219" s="262"/>
      <c r="M219" s="263" t="s">
        <v>1</v>
      </c>
      <c r="N219" s="264" t="s">
        <v>42</v>
      </c>
      <c r="O219" s="94"/>
      <c r="P219" s="245">
        <f>O219*H219</f>
        <v>0</v>
      </c>
      <c r="Q219" s="245">
        <v>5.0000000000000002E-05</v>
      </c>
      <c r="R219" s="245">
        <f>Q219*H219</f>
        <v>0.0032000000000000002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443</v>
      </c>
      <c r="AT219" s="247" t="s">
        <v>457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884</v>
      </c>
    </row>
    <row r="220" s="2" customFormat="1" ht="23.4566" customHeight="1">
      <c r="A220" s="35"/>
      <c r="B220" s="36"/>
      <c r="C220" s="235" t="s">
        <v>885</v>
      </c>
      <c r="D220" s="235" t="s">
        <v>382</v>
      </c>
      <c r="E220" s="236" t="s">
        <v>562</v>
      </c>
      <c r="F220" s="237" t="s">
        <v>563</v>
      </c>
      <c r="G220" s="238" t="s">
        <v>502</v>
      </c>
      <c r="H220" s="239">
        <v>1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0.22133</v>
      </c>
      <c r="R220" s="245">
        <f>Q220*H220</f>
        <v>0.22133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564</v>
      </c>
    </row>
    <row r="221" s="2" customFormat="1" ht="23.4566" customHeight="1">
      <c r="A221" s="35"/>
      <c r="B221" s="36"/>
      <c r="C221" s="235" t="s">
        <v>886</v>
      </c>
      <c r="D221" s="235" t="s">
        <v>382</v>
      </c>
      <c r="E221" s="236" t="s">
        <v>566</v>
      </c>
      <c r="F221" s="237" t="s">
        <v>567</v>
      </c>
      <c r="G221" s="238" t="s">
        <v>502</v>
      </c>
      <c r="H221" s="239">
        <v>20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0.22133</v>
      </c>
      <c r="R221" s="245">
        <f>Q221*H221</f>
        <v>4.4265999999999996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396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887</v>
      </c>
    </row>
    <row r="222" s="2" customFormat="1" ht="31.92453" customHeight="1">
      <c r="A222" s="35"/>
      <c r="B222" s="36"/>
      <c r="C222" s="235" t="s">
        <v>888</v>
      </c>
      <c r="D222" s="235" t="s">
        <v>382</v>
      </c>
      <c r="E222" s="236" t="s">
        <v>570</v>
      </c>
      <c r="F222" s="237" t="s">
        <v>571</v>
      </c>
      <c r="G222" s="238" t="s">
        <v>502</v>
      </c>
      <c r="H222" s="239">
        <v>29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3.0000000000000001E-05</v>
      </c>
      <c r="R222" s="245">
        <f>Q222*H222</f>
        <v>0.00087000000000000001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889</v>
      </c>
    </row>
    <row r="223" s="2" customFormat="1" ht="31.92453" customHeight="1">
      <c r="A223" s="35"/>
      <c r="B223" s="36"/>
      <c r="C223" s="254" t="s">
        <v>890</v>
      </c>
      <c r="D223" s="254" t="s">
        <v>457</v>
      </c>
      <c r="E223" s="255" t="s">
        <v>891</v>
      </c>
      <c r="F223" s="256" t="s">
        <v>892</v>
      </c>
      <c r="G223" s="257" t="s">
        <v>502</v>
      </c>
      <c r="H223" s="258">
        <v>1</v>
      </c>
      <c r="I223" s="259"/>
      <c r="J223" s="260">
        <f>ROUND(I223*H223,2)</f>
        <v>0</v>
      </c>
      <c r="K223" s="261"/>
      <c r="L223" s="262"/>
      <c r="M223" s="263" t="s">
        <v>1</v>
      </c>
      <c r="N223" s="264" t="s">
        <v>42</v>
      </c>
      <c r="O223" s="94"/>
      <c r="P223" s="245">
        <f>O223*H223</f>
        <v>0</v>
      </c>
      <c r="Q223" s="245">
        <v>0.0011999999999999999</v>
      </c>
      <c r="R223" s="245">
        <f>Q223*H223</f>
        <v>0.0011999999999999999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443</v>
      </c>
      <c r="AT223" s="247" t="s">
        <v>457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893</v>
      </c>
    </row>
    <row r="224" s="2" customFormat="1" ht="23.4566" customHeight="1">
      <c r="A224" s="35"/>
      <c r="B224" s="36"/>
      <c r="C224" s="254" t="s">
        <v>894</v>
      </c>
      <c r="D224" s="254" t="s">
        <v>457</v>
      </c>
      <c r="E224" s="255" t="s">
        <v>574</v>
      </c>
      <c r="F224" s="256" t="s">
        <v>575</v>
      </c>
      <c r="G224" s="257" t="s">
        <v>502</v>
      </c>
      <c r="H224" s="258">
        <v>1</v>
      </c>
      <c r="I224" s="259"/>
      <c r="J224" s="260">
        <f>ROUND(I224*H224,2)</f>
        <v>0</v>
      </c>
      <c r="K224" s="261"/>
      <c r="L224" s="262"/>
      <c r="M224" s="263" t="s">
        <v>1</v>
      </c>
      <c r="N224" s="264" t="s">
        <v>42</v>
      </c>
      <c r="O224" s="94"/>
      <c r="P224" s="245">
        <f>O224*H224</f>
        <v>0</v>
      </c>
      <c r="Q224" s="245">
        <v>0.0011999999999999999</v>
      </c>
      <c r="R224" s="245">
        <f>Q224*H224</f>
        <v>0.0011999999999999999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443</v>
      </c>
      <c r="AT224" s="247" t="s">
        <v>457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895</v>
      </c>
    </row>
    <row r="225" s="2" customFormat="1" ht="31.92453" customHeight="1">
      <c r="A225" s="35"/>
      <c r="B225" s="36"/>
      <c r="C225" s="254" t="s">
        <v>896</v>
      </c>
      <c r="D225" s="254" t="s">
        <v>457</v>
      </c>
      <c r="E225" s="255" t="s">
        <v>897</v>
      </c>
      <c r="F225" s="256" t="s">
        <v>898</v>
      </c>
      <c r="G225" s="257" t="s">
        <v>502</v>
      </c>
      <c r="H225" s="258">
        <v>3</v>
      </c>
      <c r="I225" s="259"/>
      <c r="J225" s="260">
        <f>ROUND(I225*H225,2)</f>
        <v>0</v>
      </c>
      <c r="K225" s="261"/>
      <c r="L225" s="262"/>
      <c r="M225" s="263" t="s">
        <v>1</v>
      </c>
      <c r="N225" s="264" t="s">
        <v>42</v>
      </c>
      <c r="O225" s="94"/>
      <c r="P225" s="245">
        <f>O225*H225</f>
        <v>0</v>
      </c>
      <c r="Q225" s="245">
        <v>0.0011999999999999999</v>
      </c>
      <c r="R225" s="245">
        <f>Q225*H225</f>
        <v>0.0035999999999999999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443</v>
      </c>
      <c r="AT225" s="247" t="s">
        <v>457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899</v>
      </c>
    </row>
    <row r="226" s="2" customFormat="1" ht="31.92453" customHeight="1">
      <c r="A226" s="35"/>
      <c r="B226" s="36"/>
      <c r="C226" s="254" t="s">
        <v>900</v>
      </c>
      <c r="D226" s="254" t="s">
        <v>457</v>
      </c>
      <c r="E226" s="255" t="s">
        <v>901</v>
      </c>
      <c r="F226" s="256" t="s">
        <v>902</v>
      </c>
      <c r="G226" s="257" t="s">
        <v>502</v>
      </c>
      <c r="H226" s="258">
        <v>1</v>
      </c>
      <c r="I226" s="259"/>
      <c r="J226" s="260">
        <f>ROUND(I226*H226,2)</f>
        <v>0</v>
      </c>
      <c r="K226" s="261"/>
      <c r="L226" s="262"/>
      <c r="M226" s="263" t="s">
        <v>1</v>
      </c>
      <c r="N226" s="264" t="s">
        <v>42</v>
      </c>
      <c r="O226" s="94"/>
      <c r="P226" s="245">
        <f>O226*H226</f>
        <v>0</v>
      </c>
      <c r="Q226" s="245">
        <v>0.0011999999999999999</v>
      </c>
      <c r="R226" s="245">
        <f>Q226*H226</f>
        <v>0.0011999999999999999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443</v>
      </c>
      <c r="AT226" s="247" t="s">
        <v>457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903</v>
      </c>
    </row>
    <row r="227" s="2" customFormat="1" ht="31.92453" customHeight="1">
      <c r="A227" s="35"/>
      <c r="B227" s="36"/>
      <c r="C227" s="254" t="s">
        <v>904</v>
      </c>
      <c r="D227" s="254" t="s">
        <v>457</v>
      </c>
      <c r="E227" s="255" t="s">
        <v>905</v>
      </c>
      <c r="F227" s="256" t="s">
        <v>906</v>
      </c>
      <c r="G227" s="257" t="s">
        <v>502</v>
      </c>
      <c r="H227" s="258">
        <v>1</v>
      </c>
      <c r="I227" s="259"/>
      <c r="J227" s="260">
        <f>ROUND(I227*H227,2)</f>
        <v>0</v>
      </c>
      <c r="K227" s="261"/>
      <c r="L227" s="262"/>
      <c r="M227" s="263" t="s">
        <v>1</v>
      </c>
      <c r="N227" s="264" t="s">
        <v>42</v>
      </c>
      <c r="O227" s="94"/>
      <c r="P227" s="245">
        <f>O227*H227</f>
        <v>0</v>
      </c>
      <c r="Q227" s="245">
        <v>0.0011999999999999999</v>
      </c>
      <c r="R227" s="245">
        <f>Q227*H227</f>
        <v>0.0011999999999999999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443</v>
      </c>
      <c r="AT227" s="247" t="s">
        <v>457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907</v>
      </c>
    </row>
    <row r="228" s="2" customFormat="1" ht="31.92453" customHeight="1">
      <c r="A228" s="35"/>
      <c r="B228" s="36"/>
      <c r="C228" s="254" t="s">
        <v>908</v>
      </c>
      <c r="D228" s="254" t="s">
        <v>457</v>
      </c>
      <c r="E228" s="255" t="s">
        <v>909</v>
      </c>
      <c r="F228" s="256" t="s">
        <v>910</v>
      </c>
      <c r="G228" s="257" t="s">
        <v>502</v>
      </c>
      <c r="H228" s="258">
        <v>1</v>
      </c>
      <c r="I228" s="259"/>
      <c r="J228" s="260">
        <f>ROUND(I228*H228,2)</f>
        <v>0</v>
      </c>
      <c r="K228" s="261"/>
      <c r="L228" s="262"/>
      <c r="M228" s="263" t="s">
        <v>1</v>
      </c>
      <c r="N228" s="264" t="s">
        <v>42</v>
      </c>
      <c r="O228" s="94"/>
      <c r="P228" s="245">
        <f>O228*H228</f>
        <v>0</v>
      </c>
      <c r="Q228" s="245">
        <v>0.0011999999999999999</v>
      </c>
      <c r="R228" s="245">
        <f>Q228*H228</f>
        <v>0.0011999999999999999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443</v>
      </c>
      <c r="AT228" s="247" t="s">
        <v>457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911</v>
      </c>
    </row>
    <row r="229" s="2" customFormat="1" ht="23.4566" customHeight="1">
      <c r="A229" s="35"/>
      <c r="B229" s="36"/>
      <c r="C229" s="254" t="s">
        <v>912</v>
      </c>
      <c r="D229" s="254" t="s">
        <v>457</v>
      </c>
      <c r="E229" s="255" t="s">
        <v>586</v>
      </c>
      <c r="F229" s="256" t="s">
        <v>587</v>
      </c>
      <c r="G229" s="257" t="s">
        <v>502</v>
      </c>
      <c r="H229" s="258">
        <v>3</v>
      </c>
      <c r="I229" s="259"/>
      <c r="J229" s="260">
        <f>ROUND(I229*H229,2)</f>
        <v>0</v>
      </c>
      <c r="K229" s="261"/>
      <c r="L229" s="262"/>
      <c r="M229" s="263" t="s">
        <v>1</v>
      </c>
      <c r="N229" s="264" t="s">
        <v>42</v>
      </c>
      <c r="O229" s="94"/>
      <c r="P229" s="245">
        <f>O229*H229</f>
        <v>0</v>
      </c>
      <c r="Q229" s="245">
        <v>0.0011999999999999999</v>
      </c>
      <c r="R229" s="245">
        <f>Q229*H229</f>
        <v>0.0035999999999999999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443</v>
      </c>
      <c r="AT229" s="247" t="s">
        <v>457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913</v>
      </c>
    </row>
    <row r="230" s="2" customFormat="1" ht="31.92453" customHeight="1">
      <c r="A230" s="35"/>
      <c r="B230" s="36"/>
      <c r="C230" s="254" t="s">
        <v>914</v>
      </c>
      <c r="D230" s="254" t="s">
        <v>457</v>
      </c>
      <c r="E230" s="255" t="s">
        <v>915</v>
      </c>
      <c r="F230" s="256" t="s">
        <v>916</v>
      </c>
      <c r="G230" s="257" t="s">
        <v>502</v>
      </c>
      <c r="H230" s="258">
        <v>1</v>
      </c>
      <c r="I230" s="259"/>
      <c r="J230" s="260">
        <f>ROUND(I230*H230,2)</f>
        <v>0</v>
      </c>
      <c r="K230" s="261"/>
      <c r="L230" s="262"/>
      <c r="M230" s="263" t="s">
        <v>1</v>
      </c>
      <c r="N230" s="264" t="s">
        <v>42</v>
      </c>
      <c r="O230" s="94"/>
      <c r="P230" s="245">
        <f>O230*H230</f>
        <v>0</v>
      </c>
      <c r="Q230" s="245">
        <v>0.0011999999999999999</v>
      </c>
      <c r="R230" s="245">
        <f>Q230*H230</f>
        <v>0.0011999999999999999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443</v>
      </c>
      <c r="AT230" s="247" t="s">
        <v>457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917</v>
      </c>
    </row>
    <row r="231" s="2" customFormat="1" ht="31.92453" customHeight="1">
      <c r="A231" s="35"/>
      <c r="B231" s="36"/>
      <c r="C231" s="254" t="s">
        <v>918</v>
      </c>
      <c r="D231" s="254" t="s">
        <v>457</v>
      </c>
      <c r="E231" s="255" t="s">
        <v>590</v>
      </c>
      <c r="F231" s="256" t="s">
        <v>591</v>
      </c>
      <c r="G231" s="257" t="s">
        <v>502</v>
      </c>
      <c r="H231" s="258">
        <v>6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42</v>
      </c>
      <c r="O231" s="94"/>
      <c r="P231" s="245">
        <f>O231*H231</f>
        <v>0</v>
      </c>
      <c r="Q231" s="245">
        <v>0.0025999999999999999</v>
      </c>
      <c r="R231" s="245">
        <f>Q231*H231</f>
        <v>0.015599999999999999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443</v>
      </c>
      <c r="AT231" s="247" t="s">
        <v>457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919</v>
      </c>
    </row>
    <row r="232" s="2" customFormat="1" ht="31.92453" customHeight="1">
      <c r="A232" s="35"/>
      <c r="B232" s="36"/>
      <c r="C232" s="254" t="s">
        <v>920</v>
      </c>
      <c r="D232" s="254" t="s">
        <v>457</v>
      </c>
      <c r="E232" s="255" t="s">
        <v>594</v>
      </c>
      <c r="F232" s="256" t="s">
        <v>595</v>
      </c>
      <c r="G232" s="257" t="s">
        <v>502</v>
      </c>
      <c r="H232" s="258">
        <v>9</v>
      </c>
      <c r="I232" s="259"/>
      <c r="J232" s="260">
        <f>ROUND(I232*H232,2)</f>
        <v>0</v>
      </c>
      <c r="K232" s="261"/>
      <c r="L232" s="262"/>
      <c r="M232" s="263" t="s">
        <v>1</v>
      </c>
      <c r="N232" s="264" t="s">
        <v>42</v>
      </c>
      <c r="O232" s="94"/>
      <c r="P232" s="245">
        <f>O232*H232</f>
        <v>0</v>
      </c>
      <c r="Q232" s="245">
        <v>0.0025999999999999999</v>
      </c>
      <c r="R232" s="245">
        <f>Q232*H232</f>
        <v>0.023399999999999997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443</v>
      </c>
      <c r="AT232" s="247" t="s">
        <v>457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921</v>
      </c>
    </row>
    <row r="233" s="2" customFormat="1" ht="31.92453" customHeight="1">
      <c r="A233" s="35"/>
      <c r="B233" s="36"/>
      <c r="C233" s="254" t="s">
        <v>922</v>
      </c>
      <c r="D233" s="254" t="s">
        <v>457</v>
      </c>
      <c r="E233" s="255" t="s">
        <v>598</v>
      </c>
      <c r="F233" s="256" t="s">
        <v>599</v>
      </c>
      <c r="G233" s="257" t="s">
        <v>502</v>
      </c>
      <c r="H233" s="258">
        <v>4</v>
      </c>
      <c r="I233" s="259"/>
      <c r="J233" s="260">
        <f>ROUND(I233*H233,2)</f>
        <v>0</v>
      </c>
      <c r="K233" s="261"/>
      <c r="L233" s="262"/>
      <c r="M233" s="263" t="s">
        <v>1</v>
      </c>
      <c r="N233" s="264" t="s">
        <v>42</v>
      </c>
      <c r="O233" s="94"/>
      <c r="P233" s="245">
        <f>O233*H233</f>
        <v>0</v>
      </c>
      <c r="Q233" s="245">
        <v>0.0025999999999999999</v>
      </c>
      <c r="R233" s="245">
        <f>Q233*H233</f>
        <v>0.0104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443</v>
      </c>
      <c r="AT233" s="247" t="s">
        <v>457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923</v>
      </c>
    </row>
    <row r="234" s="2" customFormat="1" ht="36.72453" customHeight="1">
      <c r="A234" s="35"/>
      <c r="B234" s="36"/>
      <c r="C234" s="254" t="s">
        <v>924</v>
      </c>
      <c r="D234" s="254" t="s">
        <v>457</v>
      </c>
      <c r="E234" s="255" t="s">
        <v>925</v>
      </c>
      <c r="F234" s="256" t="s">
        <v>926</v>
      </c>
      <c r="G234" s="257" t="s">
        <v>502</v>
      </c>
      <c r="H234" s="258">
        <v>1</v>
      </c>
      <c r="I234" s="259"/>
      <c r="J234" s="260">
        <f>ROUND(I234*H234,2)</f>
        <v>0</v>
      </c>
      <c r="K234" s="261"/>
      <c r="L234" s="262"/>
      <c r="M234" s="263" t="s">
        <v>1</v>
      </c>
      <c r="N234" s="264" t="s">
        <v>42</v>
      </c>
      <c r="O234" s="94"/>
      <c r="P234" s="245">
        <f>O234*H234</f>
        <v>0</v>
      </c>
      <c r="Q234" s="245">
        <v>0.0030999999999999999</v>
      </c>
      <c r="R234" s="245">
        <f>Q234*H234</f>
        <v>0.0030999999999999999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443</v>
      </c>
      <c r="AT234" s="247" t="s">
        <v>457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927</v>
      </c>
    </row>
    <row r="235" s="2" customFormat="1" ht="36.72453" customHeight="1">
      <c r="A235" s="35"/>
      <c r="B235" s="36"/>
      <c r="C235" s="254" t="s">
        <v>928</v>
      </c>
      <c r="D235" s="254" t="s">
        <v>457</v>
      </c>
      <c r="E235" s="255" t="s">
        <v>929</v>
      </c>
      <c r="F235" s="256" t="s">
        <v>930</v>
      </c>
      <c r="G235" s="257" t="s">
        <v>502</v>
      </c>
      <c r="H235" s="258">
        <v>1</v>
      </c>
      <c r="I235" s="259"/>
      <c r="J235" s="260">
        <f>ROUND(I235*H235,2)</f>
        <v>0</v>
      </c>
      <c r="K235" s="261"/>
      <c r="L235" s="262"/>
      <c r="M235" s="263" t="s">
        <v>1</v>
      </c>
      <c r="N235" s="264" t="s">
        <v>42</v>
      </c>
      <c r="O235" s="94"/>
      <c r="P235" s="245">
        <f>O235*H235</f>
        <v>0</v>
      </c>
      <c r="Q235" s="245">
        <v>0.0030999999999999999</v>
      </c>
      <c r="R235" s="245">
        <f>Q235*H235</f>
        <v>0.0030999999999999999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443</v>
      </c>
      <c r="AT235" s="247" t="s">
        <v>457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931</v>
      </c>
    </row>
    <row r="236" s="2" customFormat="1" ht="42.79245" customHeight="1">
      <c r="A236" s="35"/>
      <c r="B236" s="36"/>
      <c r="C236" s="254" t="s">
        <v>932</v>
      </c>
      <c r="D236" s="254" t="s">
        <v>457</v>
      </c>
      <c r="E236" s="255" t="s">
        <v>606</v>
      </c>
      <c r="F236" s="256" t="s">
        <v>607</v>
      </c>
      <c r="G236" s="257" t="s">
        <v>502</v>
      </c>
      <c r="H236" s="258">
        <v>1</v>
      </c>
      <c r="I236" s="259"/>
      <c r="J236" s="260">
        <f>ROUND(I236*H236,2)</f>
        <v>0</v>
      </c>
      <c r="K236" s="261"/>
      <c r="L236" s="262"/>
      <c r="M236" s="263" t="s">
        <v>1</v>
      </c>
      <c r="N236" s="264" t="s">
        <v>42</v>
      </c>
      <c r="O236" s="94"/>
      <c r="P236" s="245">
        <f>O236*H236</f>
        <v>0</v>
      </c>
      <c r="Q236" s="245">
        <v>0.0224</v>
      </c>
      <c r="R236" s="245">
        <f>Q236*H236</f>
        <v>0.0224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443</v>
      </c>
      <c r="AT236" s="247" t="s">
        <v>457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933</v>
      </c>
    </row>
    <row r="237" s="2" customFormat="1" ht="53.66038" customHeight="1">
      <c r="A237" s="35"/>
      <c r="B237" s="36"/>
      <c r="C237" s="254" t="s">
        <v>934</v>
      </c>
      <c r="D237" s="254" t="s">
        <v>457</v>
      </c>
      <c r="E237" s="255" t="s">
        <v>935</v>
      </c>
      <c r="F237" s="256" t="s">
        <v>936</v>
      </c>
      <c r="G237" s="257" t="s">
        <v>502</v>
      </c>
      <c r="H237" s="258">
        <v>1</v>
      </c>
      <c r="I237" s="259"/>
      <c r="J237" s="260">
        <f>ROUND(I237*H237,2)</f>
        <v>0</v>
      </c>
      <c r="K237" s="261"/>
      <c r="L237" s="262"/>
      <c r="M237" s="263" t="s">
        <v>1</v>
      </c>
      <c r="N237" s="264" t="s">
        <v>42</v>
      </c>
      <c r="O237" s="94"/>
      <c r="P237" s="245">
        <f>O237*H237</f>
        <v>0</v>
      </c>
      <c r="Q237" s="245">
        <v>0.0224</v>
      </c>
      <c r="R237" s="245">
        <f>Q237*H237</f>
        <v>0.0224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443</v>
      </c>
      <c r="AT237" s="247" t="s">
        <v>457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937</v>
      </c>
    </row>
    <row r="238" s="2" customFormat="1" ht="42.79245" customHeight="1">
      <c r="A238" s="35"/>
      <c r="B238" s="36"/>
      <c r="C238" s="254" t="s">
        <v>721</v>
      </c>
      <c r="D238" s="254" t="s">
        <v>457</v>
      </c>
      <c r="E238" s="255" t="s">
        <v>938</v>
      </c>
      <c r="F238" s="256" t="s">
        <v>939</v>
      </c>
      <c r="G238" s="257" t="s">
        <v>502</v>
      </c>
      <c r="H238" s="258">
        <v>2</v>
      </c>
      <c r="I238" s="259"/>
      <c r="J238" s="260">
        <f>ROUND(I238*H238,2)</f>
        <v>0</v>
      </c>
      <c r="K238" s="261"/>
      <c r="L238" s="262"/>
      <c r="M238" s="263" t="s">
        <v>1</v>
      </c>
      <c r="N238" s="264" t="s">
        <v>42</v>
      </c>
      <c r="O238" s="94"/>
      <c r="P238" s="245">
        <f>O238*H238</f>
        <v>0</v>
      </c>
      <c r="Q238" s="245">
        <v>0.0061000000000000004</v>
      </c>
      <c r="R238" s="245">
        <f>Q238*H238</f>
        <v>0.012200000000000001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443</v>
      </c>
      <c r="AT238" s="247" t="s">
        <v>457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940</v>
      </c>
    </row>
    <row r="239" s="2" customFormat="1" ht="36.72453" customHeight="1">
      <c r="A239" s="35"/>
      <c r="B239" s="36"/>
      <c r="C239" s="254" t="s">
        <v>941</v>
      </c>
      <c r="D239" s="254" t="s">
        <v>457</v>
      </c>
      <c r="E239" s="255" t="s">
        <v>942</v>
      </c>
      <c r="F239" s="256" t="s">
        <v>943</v>
      </c>
      <c r="G239" s="257" t="s">
        <v>502</v>
      </c>
      <c r="H239" s="258">
        <v>1</v>
      </c>
      <c r="I239" s="259"/>
      <c r="J239" s="260">
        <f>ROUND(I239*H239,2)</f>
        <v>0</v>
      </c>
      <c r="K239" s="261"/>
      <c r="L239" s="262"/>
      <c r="M239" s="263" t="s">
        <v>1</v>
      </c>
      <c r="N239" s="264" t="s">
        <v>42</v>
      </c>
      <c r="O239" s="94"/>
      <c r="P239" s="245">
        <f>O239*H239</f>
        <v>0</v>
      </c>
      <c r="Q239" s="245">
        <v>0.015299999999999999</v>
      </c>
      <c r="R239" s="245">
        <f>Q239*H239</f>
        <v>0.015299999999999999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443</v>
      </c>
      <c r="AT239" s="247" t="s">
        <v>457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944</v>
      </c>
    </row>
    <row r="240" s="2" customFormat="1" ht="42.79245" customHeight="1">
      <c r="A240" s="35"/>
      <c r="B240" s="36"/>
      <c r="C240" s="254" t="s">
        <v>945</v>
      </c>
      <c r="D240" s="254" t="s">
        <v>457</v>
      </c>
      <c r="E240" s="255" t="s">
        <v>946</v>
      </c>
      <c r="F240" s="256" t="s">
        <v>947</v>
      </c>
      <c r="G240" s="257" t="s">
        <v>502</v>
      </c>
      <c r="H240" s="258">
        <v>1</v>
      </c>
      <c r="I240" s="259"/>
      <c r="J240" s="260">
        <f>ROUND(I240*H240,2)</f>
        <v>0</v>
      </c>
      <c r="K240" s="261"/>
      <c r="L240" s="262"/>
      <c r="M240" s="263" t="s">
        <v>1</v>
      </c>
      <c r="N240" s="264" t="s">
        <v>42</v>
      </c>
      <c r="O240" s="94"/>
      <c r="P240" s="245">
        <f>O240*H240</f>
        <v>0</v>
      </c>
      <c r="Q240" s="245">
        <v>0.015299999999999999</v>
      </c>
      <c r="R240" s="245">
        <f>Q240*H240</f>
        <v>0.015299999999999999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443</v>
      </c>
      <c r="AT240" s="247" t="s">
        <v>457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948</v>
      </c>
    </row>
    <row r="241" s="2" customFormat="1" ht="42.79245" customHeight="1">
      <c r="A241" s="35"/>
      <c r="B241" s="36"/>
      <c r="C241" s="254" t="s">
        <v>949</v>
      </c>
      <c r="D241" s="254" t="s">
        <v>457</v>
      </c>
      <c r="E241" s="255" t="s">
        <v>950</v>
      </c>
      <c r="F241" s="256" t="s">
        <v>951</v>
      </c>
      <c r="G241" s="257" t="s">
        <v>502</v>
      </c>
      <c r="H241" s="258">
        <v>1</v>
      </c>
      <c r="I241" s="259"/>
      <c r="J241" s="260">
        <f>ROUND(I241*H241,2)</f>
        <v>0</v>
      </c>
      <c r="K241" s="261"/>
      <c r="L241" s="262"/>
      <c r="M241" s="263" t="s">
        <v>1</v>
      </c>
      <c r="N241" s="264" t="s">
        <v>42</v>
      </c>
      <c r="O241" s="94"/>
      <c r="P241" s="245">
        <f>O241*H241</f>
        <v>0</v>
      </c>
      <c r="Q241" s="245">
        <v>0.0030999999999999999</v>
      </c>
      <c r="R241" s="245">
        <f>Q241*H241</f>
        <v>0.0030999999999999999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443</v>
      </c>
      <c r="AT241" s="247" t="s">
        <v>457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952</v>
      </c>
    </row>
    <row r="242" s="2" customFormat="1" ht="42.79245" customHeight="1">
      <c r="A242" s="35"/>
      <c r="B242" s="36"/>
      <c r="C242" s="254" t="s">
        <v>953</v>
      </c>
      <c r="D242" s="254" t="s">
        <v>457</v>
      </c>
      <c r="E242" s="255" t="s">
        <v>954</v>
      </c>
      <c r="F242" s="256" t="s">
        <v>955</v>
      </c>
      <c r="G242" s="257" t="s">
        <v>502</v>
      </c>
      <c r="H242" s="258">
        <v>4</v>
      </c>
      <c r="I242" s="259"/>
      <c r="J242" s="260">
        <f>ROUND(I242*H242,2)</f>
        <v>0</v>
      </c>
      <c r="K242" s="261"/>
      <c r="L242" s="262"/>
      <c r="M242" s="263" t="s">
        <v>1</v>
      </c>
      <c r="N242" s="264" t="s">
        <v>42</v>
      </c>
      <c r="O242" s="94"/>
      <c r="P242" s="245">
        <f>O242*H242</f>
        <v>0</v>
      </c>
      <c r="Q242" s="245">
        <v>0.0080999999999999996</v>
      </c>
      <c r="R242" s="245">
        <f>Q242*H242</f>
        <v>0.032399999999999998</v>
      </c>
      <c r="S242" s="245">
        <v>0</v>
      </c>
      <c r="T242" s="24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443</v>
      </c>
      <c r="AT242" s="247" t="s">
        <v>457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956</v>
      </c>
    </row>
    <row r="243" s="2" customFormat="1" ht="36.72453" customHeight="1">
      <c r="A243" s="35"/>
      <c r="B243" s="36"/>
      <c r="C243" s="254" t="s">
        <v>957</v>
      </c>
      <c r="D243" s="254" t="s">
        <v>457</v>
      </c>
      <c r="E243" s="255" t="s">
        <v>958</v>
      </c>
      <c r="F243" s="256" t="s">
        <v>959</v>
      </c>
      <c r="G243" s="257" t="s">
        <v>502</v>
      </c>
      <c r="H243" s="258">
        <v>2</v>
      </c>
      <c r="I243" s="259"/>
      <c r="J243" s="260">
        <f>ROUND(I243*H243,2)</f>
        <v>0</v>
      </c>
      <c r="K243" s="261"/>
      <c r="L243" s="262"/>
      <c r="M243" s="263" t="s">
        <v>1</v>
      </c>
      <c r="N243" s="264" t="s">
        <v>42</v>
      </c>
      <c r="O243" s="94"/>
      <c r="P243" s="245">
        <f>O243*H243</f>
        <v>0</v>
      </c>
      <c r="Q243" s="245">
        <v>0.0030999999999999999</v>
      </c>
      <c r="R243" s="245">
        <f>Q243*H243</f>
        <v>0.0061999999999999998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443</v>
      </c>
      <c r="AT243" s="247" t="s">
        <v>457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960</v>
      </c>
    </row>
    <row r="244" s="2" customFormat="1" ht="42.79245" customHeight="1">
      <c r="A244" s="35"/>
      <c r="B244" s="36"/>
      <c r="C244" s="254" t="s">
        <v>961</v>
      </c>
      <c r="D244" s="254" t="s">
        <v>457</v>
      </c>
      <c r="E244" s="255" t="s">
        <v>614</v>
      </c>
      <c r="F244" s="256" t="s">
        <v>615</v>
      </c>
      <c r="G244" s="257" t="s">
        <v>502</v>
      </c>
      <c r="H244" s="258">
        <v>3</v>
      </c>
      <c r="I244" s="259"/>
      <c r="J244" s="260">
        <f>ROUND(I244*H244,2)</f>
        <v>0</v>
      </c>
      <c r="K244" s="261"/>
      <c r="L244" s="262"/>
      <c r="M244" s="263" t="s">
        <v>1</v>
      </c>
      <c r="N244" s="264" t="s">
        <v>42</v>
      </c>
      <c r="O244" s="94"/>
      <c r="P244" s="245">
        <f>O244*H244</f>
        <v>0</v>
      </c>
      <c r="Q244" s="245">
        <v>0.017100000000000001</v>
      </c>
      <c r="R244" s="245">
        <f>Q244*H244</f>
        <v>0.051299999999999998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443</v>
      </c>
      <c r="AT244" s="247" t="s">
        <v>457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962</v>
      </c>
    </row>
    <row r="245" s="2" customFormat="1" ht="21.0566" customHeight="1">
      <c r="A245" s="35"/>
      <c r="B245" s="36"/>
      <c r="C245" s="254" t="s">
        <v>963</v>
      </c>
      <c r="D245" s="254" t="s">
        <v>457</v>
      </c>
      <c r="E245" s="255" t="s">
        <v>618</v>
      </c>
      <c r="F245" s="256" t="s">
        <v>619</v>
      </c>
      <c r="G245" s="257" t="s">
        <v>502</v>
      </c>
      <c r="H245" s="258">
        <v>24</v>
      </c>
      <c r="I245" s="259"/>
      <c r="J245" s="260">
        <f>ROUND(I245*H245,2)</f>
        <v>0</v>
      </c>
      <c r="K245" s="261"/>
      <c r="L245" s="262"/>
      <c r="M245" s="263" t="s">
        <v>1</v>
      </c>
      <c r="N245" s="264" t="s">
        <v>42</v>
      </c>
      <c r="O245" s="94"/>
      <c r="P245" s="245">
        <f>O245*H245</f>
        <v>0</v>
      </c>
      <c r="Q245" s="245">
        <v>0.0044000000000000003</v>
      </c>
      <c r="R245" s="245">
        <f>Q245*H245</f>
        <v>0.1056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443</v>
      </c>
      <c r="AT245" s="247" t="s">
        <v>457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964</v>
      </c>
    </row>
    <row r="246" s="2" customFormat="1" ht="21.0566" customHeight="1">
      <c r="A246" s="35"/>
      <c r="B246" s="36"/>
      <c r="C246" s="254" t="s">
        <v>965</v>
      </c>
      <c r="D246" s="254" t="s">
        <v>457</v>
      </c>
      <c r="E246" s="255" t="s">
        <v>966</v>
      </c>
      <c r="F246" s="256" t="s">
        <v>967</v>
      </c>
      <c r="G246" s="257" t="s">
        <v>502</v>
      </c>
      <c r="H246" s="258">
        <v>2</v>
      </c>
      <c r="I246" s="259"/>
      <c r="J246" s="260">
        <f>ROUND(I246*H246,2)</f>
        <v>0</v>
      </c>
      <c r="K246" s="261"/>
      <c r="L246" s="262"/>
      <c r="M246" s="263" t="s">
        <v>1</v>
      </c>
      <c r="N246" s="264" t="s">
        <v>42</v>
      </c>
      <c r="O246" s="94"/>
      <c r="P246" s="245">
        <f>O246*H246</f>
        <v>0</v>
      </c>
      <c r="Q246" s="245">
        <v>0.0028</v>
      </c>
      <c r="R246" s="245">
        <f>Q246*H246</f>
        <v>0.0055999999999999999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443</v>
      </c>
      <c r="AT246" s="247" t="s">
        <v>457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968</v>
      </c>
    </row>
    <row r="247" s="2" customFormat="1" ht="16.30189" customHeight="1">
      <c r="A247" s="35"/>
      <c r="B247" s="36"/>
      <c r="C247" s="254" t="s">
        <v>969</v>
      </c>
      <c r="D247" s="254" t="s">
        <v>457</v>
      </c>
      <c r="E247" s="255" t="s">
        <v>622</v>
      </c>
      <c r="F247" s="256" t="s">
        <v>623</v>
      </c>
      <c r="G247" s="257" t="s">
        <v>502</v>
      </c>
      <c r="H247" s="258">
        <v>24</v>
      </c>
      <c r="I247" s="259"/>
      <c r="J247" s="260">
        <f>ROUND(I247*H247,2)</f>
        <v>0</v>
      </c>
      <c r="K247" s="261"/>
      <c r="L247" s="262"/>
      <c r="M247" s="263" t="s">
        <v>1</v>
      </c>
      <c r="N247" s="264" t="s">
        <v>42</v>
      </c>
      <c r="O247" s="94"/>
      <c r="P247" s="245">
        <f>O247*H247</f>
        <v>0</v>
      </c>
      <c r="Q247" s="245">
        <v>0</v>
      </c>
      <c r="R247" s="245">
        <f>Q247*H247</f>
        <v>0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443</v>
      </c>
      <c r="AT247" s="247" t="s">
        <v>457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970</v>
      </c>
    </row>
    <row r="248" s="2" customFormat="1" ht="16.30189" customHeight="1">
      <c r="A248" s="35"/>
      <c r="B248" s="36"/>
      <c r="C248" s="254" t="s">
        <v>971</v>
      </c>
      <c r="D248" s="254" t="s">
        <v>457</v>
      </c>
      <c r="E248" s="255" t="s">
        <v>626</v>
      </c>
      <c r="F248" s="256" t="s">
        <v>627</v>
      </c>
      <c r="G248" s="257" t="s">
        <v>502</v>
      </c>
      <c r="H248" s="258">
        <v>106</v>
      </c>
      <c r="I248" s="259"/>
      <c r="J248" s="260">
        <f>ROUND(I248*H248,2)</f>
        <v>0</v>
      </c>
      <c r="K248" s="261"/>
      <c r="L248" s="262"/>
      <c r="M248" s="263" t="s">
        <v>1</v>
      </c>
      <c r="N248" s="264" t="s">
        <v>42</v>
      </c>
      <c r="O248" s="94"/>
      <c r="P248" s="245">
        <f>O248*H248</f>
        <v>0</v>
      </c>
      <c r="Q248" s="245">
        <v>1.0000000000000001E-05</v>
      </c>
      <c r="R248" s="245">
        <f>Q248*H248</f>
        <v>0.0010600000000000002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443</v>
      </c>
      <c r="AT248" s="247" t="s">
        <v>457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972</v>
      </c>
    </row>
    <row r="249" s="2" customFormat="1" ht="23.4566" customHeight="1">
      <c r="A249" s="35"/>
      <c r="B249" s="36"/>
      <c r="C249" s="235" t="s">
        <v>973</v>
      </c>
      <c r="D249" s="235" t="s">
        <v>382</v>
      </c>
      <c r="E249" s="236" t="s">
        <v>630</v>
      </c>
      <c r="F249" s="237" t="s">
        <v>631</v>
      </c>
      <c r="G249" s="238" t="s">
        <v>426</v>
      </c>
      <c r="H249" s="239">
        <v>18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0.0025500000000000002</v>
      </c>
      <c r="R249" s="245">
        <f>Q249*H249</f>
        <v>0.045900000000000003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632</v>
      </c>
    </row>
    <row r="250" s="2" customFormat="1" ht="31.92453" customHeight="1">
      <c r="A250" s="35"/>
      <c r="B250" s="36"/>
      <c r="C250" s="235" t="s">
        <v>974</v>
      </c>
      <c r="D250" s="235" t="s">
        <v>382</v>
      </c>
      <c r="E250" s="236" t="s">
        <v>975</v>
      </c>
      <c r="F250" s="237" t="s">
        <v>976</v>
      </c>
      <c r="G250" s="238" t="s">
        <v>426</v>
      </c>
      <c r="H250" s="239">
        <v>795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0.00025000000000000001</v>
      </c>
      <c r="R250" s="245">
        <f>Q250*H250</f>
        <v>0.19875000000000001</v>
      </c>
      <c r="S250" s="245">
        <v>0</v>
      </c>
      <c r="T250" s="24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977</v>
      </c>
    </row>
    <row r="251" s="2" customFormat="1" ht="36.72453" customHeight="1">
      <c r="A251" s="35"/>
      <c r="B251" s="36"/>
      <c r="C251" s="235" t="s">
        <v>978</v>
      </c>
      <c r="D251" s="235" t="s">
        <v>382</v>
      </c>
      <c r="E251" s="236" t="s">
        <v>634</v>
      </c>
      <c r="F251" s="237" t="s">
        <v>635</v>
      </c>
      <c r="G251" s="238" t="s">
        <v>426</v>
      </c>
      <c r="H251" s="239">
        <v>747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9.0000000000000006E-05</v>
      </c>
      <c r="R251" s="245">
        <f>Q251*H251</f>
        <v>0.067229999999999998</v>
      </c>
      <c r="S251" s="245">
        <v>0</v>
      </c>
      <c r="T251" s="24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636</v>
      </c>
    </row>
    <row r="252" s="2" customFormat="1" ht="31.92453" customHeight="1">
      <c r="A252" s="35"/>
      <c r="B252" s="36"/>
      <c r="C252" s="235" t="s">
        <v>979</v>
      </c>
      <c r="D252" s="235" t="s">
        <v>382</v>
      </c>
      <c r="E252" s="236" t="s">
        <v>638</v>
      </c>
      <c r="F252" s="237" t="s">
        <v>639</v>
      </c>
      <c r="G252" s="238" t="s">
        <v>426</v>
      </c>
      <c r="H252" s="239">
        <v>2481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0.00051000000000000004</v>
      </c>
      <c r="R252" s="245">
        <f>Q252*H252</f>
        <v>1.2653100000000002</v>
      </c>
      <c r="S252" s="245">
        <v>0</v>
      </c>
      <c r="T252" s="24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640</v>
      </c>
    </row>
    <row r="253" s="2" customFormat="1" ht="36.72453" customHeight="1">
      <c r="A253" s="35"/>
      <c r="B253" s="36"/>
      <c r="C253" s="235" t="s">
        <v>980</v>
      </c>
      <c r="D253" s="235" t="s">
        <v>382</v>
      </c>
      <c r="E253" s="236" t="s">
        <v>642</v>
      </c>
      <c r="F253" s="237" t="s">
        <v>643</v>
      </c>
      <c r="G253" s="238" t="s">
        <v>426</v>
      </c>
      <c r="H253" s="239">
        <v>475</v>
      </c>
      <c r="I253" s="240"/>
      <c r="J253" s="241">
        <f>ROUND(I253*H253,2)</f>
        <v>0</v>
      </c>
      <c r="K253" s="242"/>
      <c r="L253" s="41"/>
      <c r="M253" s="243" t="s">
        <v>1</v>
      </c>
      <c r="N253" s="244" t="s">
        <v>42</v>
      </c>
      <c r="O253" s="94"/>
      <c r="P253" s="245">
        <f>O253*H253</f>
        <v>0</v>
      </c>
      <c r="Q253" s="245">
        <v>0.00017000000000000001</v>
      </c>
      <c r="R253" s="245">
        <f>Q253*H253</f>
        <v>0.080750000000000002</v>
      </c>
      <c r="S253" s="245">
        <v>0</v>
      </c>
      <c r="T253" s="24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396</v>
      </c>
      <c r="AT253" s="247" t="s">
        <v>382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396</v>
      </c>
      <c r="BM253" s="247" t="s">
        <v>644</v>
      </c>
    </row>
    <row r="254" s="2" customFormat="1" ht="31.92453" customHeight="1">
      <c r="A254" s="35"/>
      <c r="B254" s="36"/>
      <c r="C254" s="235" t="s">
        <v>981</v>
      </c>
      <c r="D254" s="235" t="s">
        <v>382</v>
      </c>
      <c r="E254" s="236" t="s">
        <v>646</v>
      </c>
      <c r="F254" s="237" t="s">
        <v>647</v>
      </c>
      <c r="G254" s="238" t="s">
        <v>419</v>
      </c>
      <c r="H254" s="239">
        <v>72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0.00089999999999999998</v>
      </c>
      <c r="R254" s="245">
        <f>Q254*H254</f>
        <v>0.064799999999999996</v>
      </c>
      <c r="S254" s="245">
        <v>0</v>
      </c>
      <c r="T254" s="24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648</v>
      </c>
    </row>
    <row r="255" s="2" customFormat="1" ht="23.4566" customHeight="1">
      <c r="A255" s="35"/>
      <c r="B255" s="36"/>
      <c r="C255" s="235" t="s">
        <v>982</v>
      </c>
      <c r="D255" s="235" t="s">
        <v>382</v>
      </c>
      <c r="E255" s="236" t="s">
        <v>650</v>
      </c>
      <c r="F255" s="237" t="s">
        <v>651</v>
      </c>
      <c r="G255" s="238" t="s">
        <v>426</v>
      </c>
      <c r="H255" s="239">
        <v>4498</v>
      </c>
      <c r="I255" s="240"/>
      <c r="J255" s="241">
        <f>ROUND(I255*H255,2)</f>
        <v>0</v>
      </c>
      <c r="K255" s="242"/>
      <c r="L255" s="41"/>
      <c r="M255" s="243" t="s">
        <v>1</v>
      </c>
      <c r="N255" s="244" t="s">
        <v>42</v>
      </c>
      <c r="O255" s="94"/>
      <c r="P255" s="245">
        <f>O255*H255</f>
        <v>0</v>
      </c>
      <c r="Q255" s="245">
        <v>0</v>
      </c>
      <c r="R255" s="245">
        <f>Q255*H255</f>
        <v>0</v>
      </c>
      <c r="S255" s="245">
        <v>0</v>
      </c>
      <c r="T255" s="24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396</v>
      </c>
      <c r="AT255" s="247" t="s">
        <v>382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396</v>
      </c>
      <c r="BM255" s="247" t="s">
        <v>652</v>
      </c>
    </row>
    <row r="256" s="2" customFormat="1" ht="23.4566" customHeight="1">
      <c r="A256" s="35"/>
      <c r="B256" s="36"/>
      <c r="C256" s="235" t="s">
        <v>983</v>
      </c>
      <c r="D256" s="235" t="s">
        <v>382</v>
      </c>
      <c r="E256" s="236" t="s">
        <v>654</v>
      </c>
      <c r="F256" s="237" t="s">
        <v>655</v>
      </c>
      <c r="G256" s="238" t="s">
        <v>419</v>
      </c>
      <c r="H256" s="239">
        <v>72</v>
      </c>
      <c r="I256" s="240"/>
      <c r="J256" s="241">
        <f>ROUND(I256*H256,2)</f>
        <v>0</v>
      </c>
      <c r="K256" s="242"/>
      <c r="L256" s="41"/>
      <c r="M256" s="243" t="s">
        <v>1</v>
      </c>
      <c r="N256" s="244" t="s">
        <v>42</v>
      </c>
      <c r="O256" s="94"/>
      <c r="P256" s="245">
        <f>O256*H256</f>
        <v>0</v>
      </c>
      <c r="Q256" s="245">
        <v>1.0000000000000001E-05</v>
      </c>
      <c r="R256" s="245">
        <f>Q256*H256</f>
        <v>0.00072000000000000005</v>
      </c>
      <c r="S256" s="245">
        <v>0</v>
      </c>
      <c r="T256" s="24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7" t="s">
        <v>396</v>
      </c>
      <c r="AT256" s="247" t="s">
        <v>382</v>
      </c>
      <c r="AU256" s="247" t="s">
        <v>92</v>
      </c>
      <c r="AY256" s="14" t="s">
        <v>379</v>
      </c>
      <c r="BE256" s="248">
        <f>IF(N256="základná",J256,0)</f>
        <v>0</v>
      </c>
      <c r="BF256" s="248">
        <f>IF(N256="znížená",J256,0)</f>
        <v>0</v>
      </c>
      <c r="BG256" s="248">
        <f>IF(N256="zákl. prenesená",J256,0)</f>
        <v>0</v>
      </c>
      <c r="BH256" s="248">
        <f>IF(N256="zníž. prenesená",J256,0)</f>
        <v>0</v>
      </c>
      <c r="BI256" s="248">
        <f>IF(N256="nulová",J256,0)</f>
        <v>0</v>
      </c>
      <c r="BJ256" s="14" t="s">
        <v>92</v>
      </c>
      <c r="BK256" s="248">
        <f>ROUND(I256*H256,2)</f>
        <v>0</v>
      </c>
      <c r="BL256" s="14" t="s">
        <v>396</v>
      </c>
      <c r="BM256" s="247" t="s">
        <v>656</v>
      </c>
    </row>
    <row r="257" s="2" customFormat="1" ht="31.92453" customHeight="1">
      <c r="A257" s="35"/>
      <c r="B257" s="36"/>
      <c r="C257" s="235" t="s">
        <v>984</v>
      </c>
      <c r="D257" s="235" t="s">
        <v>382</v>
      </c>
      <c r="E257" s="236" t="s">
        <v>658</v>
      </c>
      <c r="F257" s="237" t="s">
        <v>659</v>
      </c>
      <c r="G257" s="238" t="s">
        <v>426</v>
      </c>
      <c r="H257" s="239">
        <v>631</v>
      </c>
      <c r="I257" s="240"/>
      <c r="J257" s="241">
        <f>ROUND(I257*H257,2)</f>
        <v>0</v>
      </c>
      <c r="K257" s="242"/>
      <c r="L257" s="41"/>
      <c r="M257" s="243" t="s">
        <v>1</v>
      </c>
      <c r="N257" s="244" t="s">
        <v>42</v>
      </c>
      <c r="O257" s="94"/>
      <c r="P257" s="245">
        <f>O257*H257</f>
        <v>0</v>
      </c>
      <c r="Q257" s="245">
        <v>0.15112999999999999</v>
      </c>
      <c r="R257" s="245">
        <f>Q257*H257</f>
        <v>95.363029999999995</v>
      </c>
      <c r="S257" s="245">
        <v>0</v>
      </c>
      <c r="T257" s="24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396</v>
      </c>
      <c r="AT257" s="247" t="s">
        <v>382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396</v>
      </c>
      <c r="BM257" s="247" t="s">
        <v>660</v>
      </c>
    </row>
    <row r="258" s="2" customFormat="1" ht="21.0566" customHeight="1">
      <c r="A258" s="35"/>
      <c r="B258" s="36"/>
      <c r="C258" s="254" t="s">
        <v>985</v>
      </c>
      <c r="D258" s="254" t="s">
        <v>457</v>
      </c>
      <c r="E258" s="255" t="s">
        <v>662</v>
      </c>
      <c r="F258" s="256" t="s">
        <v>663</v>
      </c>
      <c r="G258" s="257" t="s">
        <v>502</v>
      </c>
      <c r="H258" s="258">
        <v>637.30999999999995</v>
      </c>
      <c r="I258" s="259"/>
      <c r="J258" s="260">
        <f>ROUND(I258*H258,2)</f>
        <v>0</v>
      </c>
      <c r="K258" s="261"/>
      <c r="L258" s="262"/>
      <c r="M258" s="263" t="s">
        <v>1</v>
      </c>
      <c r="N258" s="264" t="s">
        <v>42</v>
      </c>
      <c r="O258" s="94"/>
      <c r="P258" s="245">
        <f>O258*H258</f>
        <v>0</v>
      </c>
      <c r="Q258" s="245">
        <v>0.085000000000000006</v>
      </c>
      <c r="R258" s="245">
        <f>Q258*H258</f>
        <v>54.171349999999997</v>
      </c>
      <c r="S258" s="245">
        <v>0</v>
      </c>
      <c r="T258" s="24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443</v>
      </c>
      <c r="AT258" s="247" t="s">
        <v>457</v>
      </c>
      <c r="AU258" s="247" t="s">
        <v>92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396</v>
      </c>
      <c r="BM258" s="247" t="s">
        <v>664</v>
      </c>
    </row>
    <row r="259" s="2" customFormat="1" ht="23.4566" customHeight="1">
      <c r="A259" s="35"/>
      <c r="B259" s="36"/>
      <c r="C259" s="235" t="s">
        <v>986</v>
      </c>
      <c r="D259" s="235" t="s">
        <v>382</v>
      </c>
      <c r="E259" s="236" t="s">
        <v>987</v>
      </c>
      <c r="F259" s="237" t="s">
        <v>988</v>
      </c>
      <c r="G259" s="238" t="s">
        <v>426</v>
      </c>
      <c r="H259" s="239">
        <v>2.3999999999999999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0.099250000000000005</v>
      </c>
      <c r="R259" s="245">
        <f>Q259*H259</f>
        <v>0.2382</v>
      </c>
      <c r="S259" s="245">
        <v>0</v>
      </c>
      <c r="T259" s="24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396</v>
      </c>
      <c r="AT259" s="247" t="s">
        <v>382</v>
      </c>
      <c r="AU259" s="247" t="s">
        <v>92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396</v>
      </c>
      <c r="BM259" s="247" t="s">
        <v>989</v>
      </c>
    </row>
    <row r="260" s="2" customFormat="1" ht="23.4566" customHeight="1">
      <c r="A260" s="35"/>
      <c r="B260" s="36"/>
      <c r="C260" s="254" t="s">
        <v>990</v>
      </c>
      <c r="D260" s="254" t="s">
        <v>457</v>
      </c>
      <c r="E260" s="255" t="s">
        <v>991</v>
      </c>
      <c r="F260" s="256" t="s">
        <v>992</v>
      </c>
      <c r="G260" s="257" t="s">
        <v>502</v>
      </c>
      <c r="H260" s="258">
        <v>4.04</v>
      </c>
      <c r="I260" s="259"/>
      <c r="J260" s="260">
        <f>ROUND(I260*H260,2)</f>
        <v>0</v>
      </c>
      <c r="K260" s="261"/>
      <c r="L260" s="262"/>
      <c r="M260" s="263" t="s">
        <v>1</v>
      </c>
      <c r="N260" s="264" t="s">
        <v>42</v>
      </c>
      <c r="O260" s="94"/>
      <c r="P260" s="245">
        <f>O260*H260</f>
        <v>0</v>
      </c>
      <c r="Q260" s="245">
        <v>0.034000000000000002</v>
      </c>
      <c r="R260" s="245">
        <f>Q260*H260</f>
        <v>0.13736000000000001</v>
      </c>
      <c r="S260" s="245">
        <v>0</v>
      </c>
      <c r="T260" s="24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443</v>
      </c>
      <c r="AT260" s="247" t="s">
        <v>457</v>
      </c>
      <c r="AU260" s="247" t="s">
        <v>92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396</v>
      </c>
      <c r="BM260" s="247" t="s">
        <v>993</v>
      </c>
    </row>
    <row r="261" s="2" customFormat="1" ht="36.72453" customHeight="1">
      <c r="A261" s="35"/>
      <c r="B261" s="36"/>
      <c r="C261" s="235" t="s">
        <v>994</v>
      </c>
      <c r="D261" s="235" t="s">
        <v>382</v>
      </c>
      <c r="E261" s="236" t="s">
        <v>666</v>
      </c>
      <c r="F261" s="237" t="s">
        <v>667</v>
      </c>
      <c r="G261" s="238" t="s">
        <v>426</v>
      </c>
      <c r="H261" s="239">
        <v>1478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396</v>
      </c>
      <c r="AT261" s="247" t="s">
        <v>382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396</v>
      </c>
      <c r="BM261" s="247" t="s">
        <v>668</v>
      </c>
    </row>
    <row r="262" s="2" customFormat="1" ht="31.92453" customHeight="1">
      <c r="A262" s="35"/>
      <c r="B262" s="36"/>
      <c r="C262" s="235" t="s">
        <v>995</v>
      </c>
      <c r="D262" s="235" t="s">
        <v>382</v>
      </c>
      <c r="E262" s="236" t="s">
        <v>670</v>
      </c>
      <c r="F262" s="237" t="s">
        <v>671</v>
      </c>
      <c r="G262" s="238" t="s">
        <v>426</v>
      </c>
      <c r="H262" s="239">
        <v>1478</v>
      </c>
      <c r="I262" s="240"/>
      <c r="J262" s="241">
        <f>ROUND(I262*H262,2)</f>
        <v>0</v>
      </c>
      <c r="K262" s="242"/>
      <c r="L262" s="41"/>
      <c r="M262" s="243" t="s">
        <v>1</v>
      </c>
      <c r="N262" s="244" t="s">
        <v>42</v>
      </c>
      <c r="O262" s="94"/>
      <c r="P262" s="245">
        <f>O262*H262</f>
        <v>0</v>
      </c>
      <c r="Q262" s="245">
        <v>0.00011</v>
      </c>
      <c r="R262" s="245">
        <f>Q262*H262</f>
        <v>0.16258</v>
      </c>
      <c r="S262" s="245">
        <v>0</v>
      </c>
      <c r="T262" s="24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396</v>
      </c>
      <c r="AT262" s="247" t="s">
        <v>382</v>
      </c>
      <c r="AU262" s="247" t="s">
        <v>92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396</v>
      </c>
      <c r="BM262" s="247" t="s">
        <v>672</v>
      </c>
    </row>
    <row r="263" s="2" customFormat="1" ht="23.4566" customHeight="1">
      <c r="A263" s="35"/>
      <c r="B263" s="36"/>
      <c r="C263" s="235" t="s">
        <v>996</v>
      </c>
      <c r="D263" s="235" t="s">
        <v>382</v>
      </c>
      <c r="E263" s="236" t="s">
        <v>674</v>
      </c>
      <c r="F263" s="237" t="s">
        <v>675</v>
      </c>
      <c r="G263" s="238" t="s">
        <v>426</v>
      </c>
      <c r="H263" s="239">
        <v>214.40000000000001</v>
      </c>
      <c r="I263" s="240"/>
      <c r="J263" s="241">
        <f>ROUND(I263*H263,2)</f>
        <v>0</v>
      </c>
      <c r="K263" s="242"/>
      <c r="L263" s="41"/>
      <c r="M263" s="243" t="s">
        <v>1</v>
      </c>
      <c r="N263" s="244" t="s">
        <v>42</v>
      </c>
      <c r="O263" s="94"/>
      <c r="P263" s="245">
        <f>O263*H263</f>
        <v>0</v>
      </c>
      <c r="Q263" s="245">
        <v>0</v>
      </c>
      <c r="R263" s="245">
        <f>Q263*H263</f>
        <v>0</v>
      </c>
      <c r="S263" s="245">
        <v>0</v>
      </c>
      <c r="T263" s="24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396</v>
      </c>
      <c r="AT263" s="247" t="s">
        <v>382</v>
      </c>
      <c r="AU263" s="247" t="s">
        <v>92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396</v>
      </c>
      <c r="BM263" s="247" t="s">
        <v>676</v>
      </c>
    </row>
    <row r="264" s="2" customFormat="1" ht="16.30189" customHeight="1">
      <c r="A264" s="35"/>
      <c r="B264" s="36"/>
      <c r="C264" s="235" t="s">
        <v>997</v>
      </c>
      <c r="D264" s="235" t="s">
        <v>382</v>
      </c>
      <c r="E264" s="236" t="s">
        <v>678</v>
      </c>
      <c r="F264" s="237" t="s">
        <v>679</v>
      </c>
      <c r="G264" s="238" t="s">
        <v>426</v>
      </c>
      <c r="H264" s="239">
        <v>214.40000000000001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2.0000000000000002E-05</v>
      </c>
      <c r="R264" s="245">
        <f>Q264*H264</f>
        <v>0.0042880000000000001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396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396</v>
      </c>
      <c r="BM264" s="247" t="s">
        <v>680</v>
      </c>
    </row>
    <row r="265" s="2" customFormat="1" ht="31.92453" customHeight="1">
      <c r="A265" s="35"/>
      <c r="B265" s="36"/>
      <c r="C265" s="235" t="s">
        <v>998</v>
      </c>
      <c r="D265" s="235" t="s">
        <v>382</v>
      </c>
      <c r="E265" s="236" t="s">
        <v>682</v>
      </c>
      <c r="F265" s="237" t="s">
        <v>683</v>
      </c>
      <c r="G265" s="238" t="s">
        <v>502</v>
      </c>
      <c r="H265" s="239">
        <v>40.5</v>
      </c>
      <c r="I265" s="240"/>
      <c r="J265" s="241">
        <f>ROUND(I265*H265,2)</f>
        <v>0</v>
      </c>
      <c r="K265" s="242"/>
      <c r="L265" s="41"/>
      <c r="M265" s="243" t="s">
        <v>1</v>
      </c>
      <c r="N265" s="244" t="s">
        <v>42</v>
      </c>
      <c r="O265" s="94"/>
      <c r="P265" s="245">
        <f>O265*H265</f>
        <v>0</v>
      </c>
      <c r="Q265" s="245">
        <v>1.61679</v>
      </c>
      <c r="R265" s="245">
        <f>Q265*H265</f>
        <v>65.479995000000002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396</v>
      </c>
      <c r="AT265" s="247" t="s">
        <v>382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396</v>
      </c>
      <c r="BM265" s="247" t="s">
        <v>684</v>
      </c>
    </row>
    <row r="266" s="2" customFormat="1" ht="23.4566" customHeight="1">
      <c r="A266" s="35"/>
      <c r="B266" s="36"/>
      <c r="C266" s="235" t="s">
        <v>999</v>
      </c>
      <c r="D266" s="235" t="s">
        <v>382</v>
      </c>
      <c r="E266" s="236" t="s">
        <v>1000</v>
      </c>
      <c r="F266" s="237" t="s">
        <v>1001</v>
      </c>
      <c r="G266" s="238" t="s">
        <v>419</v>
      </c>
      <c r="H266" s="239">
        <v>797.5</v>
      </c>
      <c r="I266" s="240"/>
      <c r="J266" s="241">
        <f>ROUND(I266*H266,2)</f>
        <v>0</v>
      </c>
      <c r="K266" s="242"/>
      <c r="L266" s="41"/>
      <c r="M266" s="243" t="s">
        <v>1</v>
      </c>
      <c r="N266" s="244" t="s">
        <v>42</v>
      </c>
      <c r="O266" s="94"/>
      <c r="P266" s="245">
        <f>O266*H266</f>
        <v>0</v>
      </c>
      <c r="Q266" s="245">
        <v>0.27382000000000001</v>
      </c>
      <c r="R266" s="245">
        <f>Q266*H266</f>
        <v>218.37145000000001</v>
      </c>
      <c r="S266" s="245">
        <v>0</v>
      </c>
      <c r="T266" s="24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396</v>
      </c>
      <c r="AT266" s="247" t="s">
        <v>382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396</v>
      </c>
      <c r="BM266" s="247" t="s">
        <v>1002</v>
      </c>
    </row>
    <row r="267" s="2" customFormat="1" ht="23.4566" customHeight="1">
      <c r="A267" s="35"/>
      <c r="B267" s="36"/>
      <c r="C267" s="254" t="s">
        <v>1003</v>
      </c>
      <c r="D267" s="254" t="s">
        <v>457</v>
      </c>
      <c r="E267" s="255" t="s">
        <v>1004</v>
      </c>
      <c r="F267" s="256" t="s">
        <v>1005</v>
      </c>
      <c r="G267" s="257" t="s">
        <v>502</v>
      </c>
      <c r="H267" s="258">
        <v>6443.8000000000002</v>
      </c>
      <c r="I267" s="259"/>
      <c r="J267" s="260">
        <f>ROUND(I267*H267,2)</f>
        <v>0</v>
      </c>
      <c r="K267" s="261"/>
      <c r="L267" s="262"/>
      <c r="M267" s="263" t="s">
        <v>1</v>
      </c>
      <c r="N267" s="264" t="s">
        <v>42</v>
      </c>
      <c r="O267" s="94"/>
      <c r="P267" s="245">
        <f>O267*H267</f>
        <v>0</v>
      </c>
      <c r="Q267" s="245">
        <v>0.024</v>
      </c>
      <c r="R267" s="245">
        <f>Q267*H267</f>
        <v>154.65120000000002</v>
      </c>
      <c r="S267" s="245">
        <v>0</v>
      </c>
      <c r="T267" s="24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443</v>
      </c>
      <c r="AT267" s="247" t="s">
        <v>457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396</v>
      </c>
      <c r="BM267" s="247" t="s">
        <v>1006</v>
      </c>
    </row>
    <row r="268" s="2" customFormat="1" ht="31.92453" customHeight="1">
      <c r="A268" s="35"/>
      <c r="B268" s="36"/>
      <c r="C268" s="235" t="s">
        <v>1007</v>
      </c>
      <c r="D268" s="235" t="s">
        <v>382</v>
      </c>
      <c r="E268" s="236" t="s">
        <v>1008</v>
      </c>
      <c r="F268" s="237" t="s">
        <v>1009</v>
      </c>
      <c r="G268" s="238" t="s">
        <v>419</v>
      </c>
      <c r="H268" s="239">
        <v>797.5</v>
      </c>
      <c r="I268" s="240"/>
      <c r="J268" s="241">
        <f>ROUND(I268*H268,2)</f>
        <v>0</v>
      </c>
      <c r="K268" s="242"/>
      <c r="L268" s="41"/>
      <c r="M268" s="243" t="s">
        <v>1</v>
      </c>
      <c r="N268" s="244" t="s">
        <v>42</v>
      </c>
      <c r="O268" s="94"/>
      <c r="P268" s="245">
        <f>O268*H268</f>
        <v>0</v>
      </c>
      <c r="Q268" s="245">
        <v>0.023380000000000001</v>
      </c>
      <c r="R268" s="245">
        <f>Q268*H268</f>
        <v>18.64555</v>
      </c>
      <c r="S268" s="245">
        <v>0</v>
      </c>
      <c r="T268" s="24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396</v>
      </c>
      <c r="AT268" s="247" t="s">
        <v>382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396</v>
      </c>
      <c r="BM268" s="247" t="s">
        <v>1010</v>
      </c>
    </row>
    <row r="269" s="2" customFormat="1" ht="23.4566" customHeight="1">
      <c r="A269" s="35"/>
      <c r="B269" s="36"/>
      <c r="C269" s="235" t="s">
        <v>1011</v>
      </c>
      <c r="D269" s="235" t="s">
        <v>382</v>
      </c>
      <c r="E269" s="236" t="s">
        <v>1012</v>
      </c>
      <c r="F269" s="237" t="s">
        <v>1013</v>
      </c>
      <c r="G269" s="238" t="s">
        <v>426</v>
      </c>
      <c r="H269" s="239">
        <v>1</v>
      </c>
      <c r="I269" s="240"/>
      <c r="J269" s="241">
        <f>ROUND(I269*H269,2)</f>
        <v>0</v>
      </c>
      <c r="K269" s="242"/>
      <c r="L269" s="41"/>
      <c r="M269" s="243" t="s">
        <v>1</v>
      </c>
      <c r="N269" s="244" t="s">
        <v>42</v>
      </c>
      <c r="O269" s="94"/>
      <c r="P269" s="245">
        <f>O269*H269</f>
        <v>0</v>
      </c>
      <c r="Q269" s="245">
        <v>0.15992999999999999</v>
      </c>
      <c r="R269" s="245">
        <f>Q269*H269</f>
        <v>0.15992999999999999</v>
      </c>
      <c r="S269" s="245">
        <v>0</v>
      </c>
      <c r="T269" s="24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7" t="s">
        <v>396</v>
      </c>
      <c r="AT269" s="247" t="s">
        <v>382</v>
      </c>
      <c r="AU269" s="247" t="s">
        <v>92</v>
      </c>
      <c r="AY269" s="14" t="s">
        <v>379</v>
      </c>
      <c r="BE269" s="248">
        <f>IF(N269="základná",J269,0)</f>
        <v>0</v>
      </c>
      <c r="BF269" s="248">
        <f>IF(N269="znížená",J269,0)</f>
        <v>0</v>
      </c>
      <c r="BG269" s="248">
        <f>IF(N269="zákl. prenesená",J269,0)</f>
        <v>0</v>
      </c>
      <c r="BH269" s="248">
        <f>IF(N269="zníž. prenesená",J269,0)</f>
        <v>0</v>
      </c>
      <c r="BI269" s="248">
        <f>IF(N269="nulová",J269,0)</f>
        <v>0</v>
      </c>
      <c r="BJ269" s="14" t="s">
        <v>92</v>
      </c>
      <c r="BK269" s="248">
        <f>ROUND(I269*H269,2)</f>
        <v>0</v>
      </c>
      <c r="BL269" s="14" t="s">
        <v>396</v>
      </c>
      <c r="BM269" s="247" t="s">
        <v>1014</v>
      </c>
    </row>
    <row r="270" s="2" customFormat="1" ht="23.4566" customHeight="1">
      <c r="A270" s="35"/>
      <c r="B270" s="36"/>
      <c r="C270" s="254" t="s">
        <v>1015</v>
      </c>
      <c r="D270" s="254" t="s">
        <v>457</v>
      </c>
      <c r="E270" s="255" t="s">
        <v>991</v>
      </c>
      <c r="F270" s="256" t="s">
        <v>992</v>
      </c>
      <c r="G270" s="257" t="s">
        <v>502</v>
      </c>
      <c r="H270" s="258">
        <v>3.3599999999999999</v>
      </c>
      <c r="I270" s="259"/>
      <c r="J270" s="260">
        <f>ROUND(I270*H270,2)</f>
        <v>0</v>
      </c>
      <c r="K270" s="261"/>
      <c r="L270" s="262"/>
      <c r="M270" s="263" t="s">
        <v>1</v>
      </c>
      <c r="N270" s="264" t="s">
        <v>42</v>
      </c>
      <c r="O270" s="94"/>
      <c r="P270" s="245">
        <f>O270*H270</f>
        <v>0</v>
      </c>
      <c r="Q270" s="245">
        <v>0.034000000000000002</v>
      </c>
      <c r="R270" s="245">
        <f>Q270*H270</f>
        <v>0.11424000000000001</v>
      </c>
      <c r="S270" s="245">
        <v>0</v>
      </c>
      <c r="T270" s="24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7" t="s">
        <v>443</v>
      </c>
      <c r="AT270" s="247" t="s">
        <v>457</v>
      </c>
      <c r="AU270" s="247" t="s">
        <v>92</v>
      </c>
      <c r="AY270" s="14" t="s">
        <v>379</v>
      </c>
      <c r="BE270" s="248">
        <f>IF(N270="základná",J270,0)</f>
        <v>0</v>
      </c>
      <c r="BF270" s="248">
        <f>IF(N270="znížená",J270,0)</f>
        <v>0</v>
      </c>
      <c r="BG270" s="248">
        <f>IF(N270="zákl. prenesená",J270,0)</f>
        <v>0</v>
      </c>
      <c r="BH270" s="248">
        <f>IF(N270="zníž. prenesená",J270,0)</f>
        <v>0</v>
      </c>
      <c r="BI270" s="248">
        <f>IF(N270="nulová",J270,0)</f>
        <v>0</v>
      </c>
      <c r="BJ270" s="14" t="s">
        <v>92</v>
      </c>
      <c r="BK270" s="248">
        <f>ROUND(I270*H270,2)</f>
        <v>0</v>
      </c>
      <c r="BL270" s="14" t="s">
        <v>396</v>
      </c>
      <c r="BM270" s="247" t="s">
        <v>1016</v>
      </c>
    </row>
    <row r="271" s="2" customFormat="1" ht="21.0566" customHeight="1">
      <c r="A271" s="35"/>
      <c r="B271" s="36"/>
      <c r="C271" s="235" t="s">
        <v>1017</v>
      </c>
      <c r="D271" s="235" t="s">
        <v>382</v>
      </c>
      <c r="E271" s="236" t="s">
        <v>686</v>
      </c>
      <c r="F271" s="237" t="s">
        <v>687</v>
      </c>
      <c r="G271" s="238" t="s">
        <v>426</v>
      </c>
      <c r="H271" s="239">
        <v>81</v>
      </c>
      <c r="I271" s="240"/>
      <c r="J271" s="241">
        <f>ROUND(I271*H271,2)</f>
        <v>0</v>
      </c>
      <c r="K271" s="242"/>
      <c r="L271" s="41"/>
      <c r="M271" s="243" t="s">
        <v>1</v>
      </c>
      <c r="N271" s="244" t="s">
        <v>42</v>
      </c>
      <c r="O271" s="94"/>
      <c r="P271" s="245">
        <f>O271*H271</f>
        <v>0</v>
      </c>
      <c r="Q271" s="245">
        <v>0.0017799999999999999</v>
      </c>
      <c r="R271" s="245">
        <f>Q271*H271</f>
        <v>0.14418</v>
      </c>
      <c r="S271" s="245">
        <v>0</v>
      </c>
      <c r="T271" s="24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7" t="s">
        <v>396</v>
      </c>
      <c r="AT271" s="247" t="s">
        <v>382</v>
      </c>
      <c r="AU271" s="247" t="s">
        <v>92</v>
      </c>
      <c r="AY271" s="14" t="s">
        <v>379</v>
      </c>
      <c r="BE271" s="248">
        <f>IF(N271="základná",J271,0)</f>
        <v>0</v>
      </c>
      <c r="BF271" s="248">
        <f>IF(N271="znížená",J271,0)</f>
        <v>0</v>
      </c>
      <c r="BG271" s="248">
        <f>IF(N271="zákl. prenesená",J271,0)</f>
        <v>0</v>
      </c>
      <c r="BH271" s="248">
        <f>IF(N271="zníž. prenesená",J271,0)</f>
        <v>0</v>
      </c>
      <c r="BI271" s="248">
        <f>IF(N271="nulová",J271,0)</f>
        <v>0</v>
      </c>
      <c r="BJ271" s="14" t="s">
        <v>92</v>
      </c>
      <c r="BK271" s="248">
        <f>ROUND(I271*H271,2)</f>
        <v>0</v>
      </c>
      <c r="BL271" s="14" t="s">
        <v>396</v>
      </c>
      <c r="BM271" s="247" t="s">
        <v>1018</v>
      </c>
    </row>
    <row r="272" s="2" customFormat="1" ht="31.92453" customHeight="1">
      <c r="A272" s="35"/>
      <c r="B272" s="36"/>
      <c r="C272" s="235" t="s">
        <v>1019</v>
      </c>
      <c r="D272" s="235" t="s">
        <v>382</v>
      </c>
      <c r="E272" s="236" t="s">
        <v>690</v>
      </c>
      <c r="F272" s="237" t="s">
        <v>691</v>
      </c>
      <c r="G272" s="238" t="s">
        <v>419</v>
      </c>
      <c r="H272" s="239">
        <v>7837</v>
      </c>
      <c r="I272" s="240"/>
      <c r="J272" s="241">
        <f>ROUND(I272*H272,2)</f>
        <v>0</v>
      </c>
      <c r="K272" s="242"/>
      <c r="L272" s="41"/>
      <c r="M272" s="243" t="s">
        <v>1</v>
      </c>
      <c r="N272" s="244" t="s">
        <v>42</v>
      </c>
      <c r="O272" s="94"/>
      <c r="P272" s="245">
        <f>O272*H272</f>
        <v>0</v>
      </c>
      <c r="Q272" s="245">
        <v>0</v>
      </c>
      <c r="R272" s="245">
        <f>Q272*H272</f>
        <v>0</v>
      </c>
      <c r="S272" s="245">
        <v>0</v>
      </c>
      <c r="T272" s="24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7" t="s">
        <v>396</v>
      </c>
      <c r="AT272" s="247" t="s">
        <v>382</v>
      </c>
      <c r="AU272" s="247" t="s">
        <v>92</v>
      </c>
      <c r="AY272" s="14" t="s">
        <v>379</v>
      </c>
      <c r="BE272" s="248">
        <f>IF(N272="základná",J272,0)</f>
        <v>0</v>
      </c>
      <c r="BF272" s="248">
        <f>IF(N272="znížená",J272,0)</f>
        <v>0</v>
      </c>
      <c r="BG272" s="248">
        <f>IF(N272="zákl. prenesená",J272,0)</f>
        <v>0</v>
      </c>
      <c r="BH272" s="248">
        <f>IF(N272="zníž. prenesená",J272,0)</f>
        <v>0</v>
      </c>
      <c r="BI272" s="248">
        <f>IF(N272="nulová",J272,0)</f>
        <v>0</v>
      </c>
      <c r="BJ272" s="14" t="s">
        <v>92</v>
      </c>
      <c r="BK272" s="248">
        <f>ROUND(I272*H272,2)</f>
        <v>0</v>
      </c>
      <c r="BL272" s="14" t="s">
        <v>396</v>
      </c>
      <c r="BM272" s="247" t="s">
        <v>692</v>
      </c>
    </row>
    <row r="273" s="2" customFormat="1" ht="23.4566" customHeight="1">
      <c r="A273" s="35"/>
      <c r="B273" s="36"/>
      <c r="C273" s="235" t="s">
        <v>1020</v>
      </c>
      <c r="D273" s="235" t="s">
        <v>382</v>
      </c>
      <c r="E273" s="236" t="s">
        <v>1021</v>
      </c>
      <c r="F273" s="237" t="s">
        <v>1022</v>
      </c>
      <c r="G273" s="238" t="s">
        <v>419</v>
      </c>
      <c r="H273" s="239">
        <v>960</v>
      </c>
      <c r="I273" s="240"/>
      <c r="J273" s="241">
        <f>ROUND(I273*H273,2)</f>
        <v>0</v>
      </c>
      <c r="K273" s="242"/>
      <c r="L273" s="41"/>
      <c r="M273" s="243" t="s">
        <v>1</v>
      </c>
      <c r="N273" s="244" t="s">
        <v>42</v>
      </c>
      <c r="O273" s="94"/>
      <c r="P273" s="245">
        <f>O273*H273</f>
        <v>0</v>
      </c>
      <c r="Q273" s="245">
        <v>0</v>
      </c>
      <c r="R273" s="245">
        <f>Q273*H273</f>
        <v>0</v>
      </c>
      <c r="S273" s="245">
        <v>0.126</v>
      </c>
      <c r="T273" s="246">
        <f>S273*H273</f>
        <v>120.96000000000001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7" t="s">
        <v>396</v>
      </c>
      <c r="AT273" s="247" t="s">
        <v>382</v>
      </c>
      <c r="AU273" s="247" t="s">
        <v>92</v>
      </c>
      <c r="AY273" s="14" t="s">
        <v>379</v>
      </c>
      <c r="BE273" s="248">
        <f>IF(N273="základná",J273,0)</f>
        <v>0</v>
      </c>
      <c r="BF273" s="248">
        <f>IF(N273="znížená",J273,0)</f>
        <v>0</v>
      </c>
      <c r="BG273" s="248">
        <f>IF(N273="zákl. prenesená",J273,0)</f>
        <v>0</v>
      </c>
      <c r="BH273" s="248">
        <f>IF(N273="zníž. prenesená",J273,0)</f>
        <v>0</v>
      </c>
      <c r="BI273" s="248">
        <f>IF(N273="nulová",J273,0)</f>
        <v>0</v>
      </c>
      <c r="BJ273" s="14" t="s">
        <v>92</v>
      </c>
      <c r="BK273" s="248">
        <f>ROUND(I273*H273,2)</f>
        <v>0</v>
      </c>
      <c r="BL273" s="14" t="s">
        <v>396</v>
      </c>
      <c r="BM273" s="247" t="s">
        <v>1023</v>
      </c>
    </row>
    <row r="274" s="2" customFormat="1" ht="23.4566" customHeight="1">
      <c r="A274" s="35"/>
      <c r="B274" s="36"/>
      <c r="C274" s="235" t="s">
        <v>1024</v>
      </c>
      <c r="D274" s="235" t="s">
        <v>382</v>
      </c>
      <c r="E274" s="236" t="s">
        <v>1025</v>
      </c>
      <c r="F274" s="237" t="s">
        <v>1026</v>
      </c>
      <c r="G274" s="238" t="s">
        <v>426</v>
      </c>
      <c r="H274" s="239">
        <v>592</v>
      </c>
      <c r="I274" s="240"/>
      <c r="J274" s="241">
        <f>ROUND(I274*H274,2)</f>
        <v>0</v>
      </c>
      <c r="K274" s="242"/>
      <c r="L274" s="41"/>
      <c r="M274" s="243" t="s">
        <v>1</v>
      </c>
      <c r="N274" s="244" t="s">
        <v>42</v>
      </c>
      <c r="O274" s="94"/>
      <c r="P274" s="245">
        <f>O274*H274</f>
        <v>0</v>
      </c>
      <c r="Q274" s="245">
        <v>9.0000000000000006E-05</v>
      </c>
      <c r="R274" s="245">
        <f>Q274*H274</f>
        <v>0.053280000000000001</v>
      </c>
      <c r="S274" s="245">
        <v>0.042000000000000003</v>
      </c>
      <c r="T274" s="246">
        <f>S274*H274</f>
        <v>24.864000000000001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7" t="s">
        <v>396</v>
      </c>
      <c r="AT274" s="247" t="s">
        <v>382</v>
      </c>
      <c r="AU274" s="247" t="s">
        <v>92</v>
      </c>
      <c r="AY274" s="14" t="s">
        <v>379</v>
      </c>
      <c r="BE274" s="248">
        <f>IF(N274="základná",J274,0)</f>
        <v>0</v>
      </c>
      <c r="BF274" s="248">
        <f>IF(N274="znížená",J274,0)</f>
        <v>0</v>
      </c>
      <c r="BG274" s="248">
        <f>IF(N274="zákl. prenesená",J274,0)</f>
        <v>0</v>
      </c>
      <c r="BH274" s="248">
        <f>IF(N274="zníž. prenesená",J274,0)</f>
        <v>0</v>
      </c>
      <c r="BI274" s="248">
        <f>IF(N274="nulová",J274,0)</f>
        <v>0</v>
      </c>
      <c r="BJ274" s="14" t="s">
        <v>92</v>
      </c>
      <c r="BK274" s="248">
        <f>ROUND(I274*H274,2)</f>
        <v>0</v>
      </c>
      <c r="BL274" s="14" t="s">
        <v>396</v>
      </c>
      <c r="BM274" s="247" t="s">
        <v>1027</v>
      </c>
    </row>
    <row r="275" s="2" customFormat="1" ht="23.4566" customHeight="1">
      <c r="A275" s="35"/>
      <c r="B275" s="36"/>
      <c r="C275" s="235" t="s">
        <v>1028</v>
      </c>
      <c r="D275" s="235" t="s">
        <v>382</v>
      </c>
      <c r="E275" s="236" t="s">
        <v>694</v>
      </c>
      <c r="F275" s="237" t="s">
        <v>695</v>
      </c>
      <c r="G275" s="238" t="s">
        <v>502</v>
      </c>
      <c r="H275" s="239">
        <v>23</v>
      </c>
      <c r="I275" s="240"/>
      <c r="J275" s="241">
        <f>ROUND(I275*H275,2)</f>
        <v>0</v>
      </c>
      <c r="K275" s="242"/>
      <c r="L275" s="41"/>
      <c r="M275" s="243" t="s">
        <v>1</v>
      </c>
      <c r="N275" s="244" t="s">
        <v>42</v>
      </c>
      <c r="O275" s="94"/>
      <c r="P275" s="245">
        <f>O275*H275</f>
        <v>0</v>
      </c>
      <c r="Q275" s="245">
        <v>0</v>
      </c>
      <c r="R275" s="245">
        <f>Q275*H275</f>
        <v>0</v>
      </c>
      <c r="S275" s="245">
        <v>0.082000000000000003</v>
      </c>
      <c r="T275" s="246">
        <f>S275*H275</f>
        <v>1.8860000000000001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7" t="s">
        <v>396</v>
      </c>
      <c r="AT275" s="247" t="s">
        <v>382</v>
      </c>
      <c r="AU275" s="247" t="s">
        <v>92</v>
      </c>
      <c r="AY275" s="14" t="s">
        <v>379</v>
      </c>
      <c r="BE275" s="248">
        <f>IF(N275="základná",J275,0)</f>
        <v>0</v>
      </c>
      <c r="BF275" s="248">
        <f>IF(N275="znížená",J275,0)</f>
        <v>0</v>
      </c>
      <c r="BG275" s="248">
        <f>IF(N275="zákl. prenesená",J275,0)</f>
        <v>0</v>
      </c>
      <c r="BH275" s="248">
        <f>IF(N275="zníž. prenesená",J275,0)</f>
        <v>0</v>
      </c>
      <c r="BI275" s="248">
        <f>IF(N275="nulová",J275,0)</f>
        <v>0</v>
      </c>
      <c r="BJ275" s="14" t="s">
        <v>92</v>
      </c>
      <c r="BK275" s="248">
        <f>ROUND(I275*H275,2)</f>
        <v>0</v>
      </c>
      <c r="BL275" s="14" t="s">
        <v>396</v>
      </c>
      <c r="BM275" s="247" t="s">
        <v>696</v>
      </c>
    </row>
    <row r="276" s="2" customFormat="1" ht="31.92453" customHeight="1">
      <c r="A276" s="35"/>
      <c r="B276" s="36"/>
      <c r="C276" s="235" t="s">
        <v>1029</v>
      </c>
      <c r="D276" s="235" t="s">
        <v>382</v>
      </c>
      <c r="E276" s="236" t="s">
        <v>698</v>
      </c>
      <c r="F276" s="237" t="s">
        <v>699</v>
      </c>
      <c r="G276" s="238" t="s">
        <v>502</v>
      </c>
      <c r="H276" s="239">
        <v>50</v>
      </c>
      <c r="I276" s="240"/>
      <c r="J276" s="241">
        <f>ROUND(I276*H276,2)</f>
        <v>0</v>
      </c>
      <c r="K276" s="242"/>
      <c r="L276" s="41"/>
      <c r="M276" s="243" t="s">
        <v>1</v>
      </c>
      <c r="N276" s="244" t="s">
        <v>42</v>
      </c>
      <c r="O276" s="94"/>
      <c r="P276" s="245">
        <f>O276*H276</f>
        <v>0</v>
      </c>
      <c r="Q276" s="245">
        <v>0</v>
      </c>
      <c r="R276" s="245">
        <f>Q276*H276</f>
        <v>0</v>
      </c>
      <c r="S276" s="245">
        <v>0.036999999999999998</v>
      </c>
      <c r="T276" s="246">
        <f>S276*H276</f>
        <v>1.8499999999999999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7" t="s">
        <v>396</v>
      </c>
      <c r="AT276" s="247" t="s">
        <v>382</v>
      </c>
      <c r="AU276" s="247" t="s">
        <v>92</v>
      </c>
      <c r="AY276" s="14" t="s">
        <v>379</v>
      </c>
      <c r="BE276" s="248">
        <f>IF(N276="základná",J276,0)</f>
        <v>0</v>
      </c>
      <c r="BF276" s="248">
        <f>IF(N276="znížená",J276,0)</f>
        <v>0</v>
      </c>
      <c r="BG276" s="248">
        <f>IF(N276="zákl. prenesená",J276,0)</f>
        <v>0</v>
      </c>
      <c r="BH276" s="248">
        <f>IF(N276="zníž. prenesená",J276,0)</f>
        <v>0</v>
      </c>
      <c r="BI276" s="248">
        <f>IF(N276="nulová",J276,0)</f>
        <v>0</v>
      </c>
      <c r="BJ276" s="14" t="s">
        <v>92</v>
      </c>
      <c r="BK276" s="248">
        <f>ROUND(I276*H276,2)</f>
        <v>0</v>
      </c>
      <c r="BL276" s="14" t="s">
        <v>396</v>
      </c>
      <c r="BM276" s="247" t="s">
        <v>700</v>
      </c>
    </row>
    <row r="277" s="2" customFormat="1" ht="23.4566" customHeight="1">
      <c r="A277" s="35"/>
      <c r="B277" s="36"/>
      <c r="C277" s="235" t="s">
        <v>1030</v>
      </c>
      <c r="D277" s="235" t="s">
        <v>382</v>
      </c>
      <c r="E277" s="236" t="s">
        <v>702</v>
      </c>
      <c r="F277" s="237" t="s">
        <v>703</v>
      </c>
      <c r="G277" s="238" t="s">
        <v>502</v>
      </c>
      <c r="H277" s="239">
        <v>24</v>
      </c>
      <c r="I277" s="240"/>
      <c r="J277" s="241">
        <f>ROUND(I277*H277,2)</f>
        <v>0</v>
      </c>
      <c r="K277" s="242"/>
      <c r="L277" s="41"/>
      <c r="M277" s="243" t="s">
        <v>1</v>
      </c>
      <c r="N277" s="244" t="s">
        <v>42</v>
      </c>
      <c r="O277" s="94"/>
      <c r="P277" s="245">
        <f>O277*H277</f>
        <v>0</v>
      </c>
      <c r="Q277" s="245">
        <v>0</v>
      </c>
      <c r="R277" s="245">
        <f>Q277*H277</f>
        <v>0</v>
      </c>
      <c r="S277" s="245">
        <v>0.0040000000000000001</v>
      </c>
      <c r="T277" s="246">
        <f>S277*H277</f>
        <v>0.096000000000000002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7" t="s">
        <v>396</v>
      </c>
      <c r="AT277" s="247" t="s">
        <v>382</v>
      </c>
      <c r="AU277" s="247" t="s">
        <v>92</v>
      </c>
      <c r="AY277" s="14" t="s">
        <v>379</v>
      </c>
      <c r="BE277" s="248">
        <f>IF(N277="základná",J277,0)</f>
        <v>0</v>
      </c>
      <c r="BF277" s="248">
        <f>IF(N277="znížená",J277,0)</f>
        <v>0</v>
      </c>
      <c r="BG277" s="248">
        <f>IF(N277="zákl. prenesená",J277,0)</f>
        <v>0</v>
      </c>
      <c r="BH277" s="248">
        <f>IF(N277="zníž. prenesená",J277,0)</f>
        <v>0</v>
      </c>
      <c r="BI277" s="248">
        <f>IF(N277="nulová",J277,0)</f>
        <v>0</v>
      </c>
      <c r="BJ277" s="14" t="s">
        <v>92</v>
      </c>
      <c r="BK277" s="248">
        <f>ROUND(I277*H277,2)</f>
        <v>0</v>
      </c>
      <c r="BL277" s="14" t="s">
        <v>396</v>
      </c>
      <c r="BM277" s="247" t="s">
        <v>704</v>
      </c>
    </row>
    <row r="278" s="2" customFormat="1" ht="16.30189" customHeight="1">
      <c r="A278" s="35"/>
      <c r="B278" s="36"/>
      <c r="C278" s="235" t="s">
        <v>1031</v>
      </c>
      <c r="D278" s="235" t="s">
        <v>382</v>
      </c>
      <c r="E278" s="236" t="s">
        <v>706</v>
      </c>
      <c r="F278" s="237" t="s">
        <v>707</v>
      </c>
      <c r="G278" s="238" t="s">
        <v>502</v>
      </c>
      <c r="H278" s="239">
        <v>27</v>
      </c>
      <c r="I278" s="240"/>
      <c r="J278" s="241">
        <f>ROUND(I278*H278,2)</f>
        <v>0</v>
      </c>
      <c r="K278" s="242"/>
      <c r="L278" s="41"/>
      <c r="M278" s="243" t="s">
        <v>1</v>
      </c>
      <c r="N278" s="244" t="s">
        <v>42</v>
      </c>
      <c r="O278" s="94"/>
      <c r="P278" s="245">
        <f>O278*H278</f>
        <v>0</v>
      </c>
      <c r="Q278" s="245">
        <v>0</v>
      </c>
      <c r="R278" s="245">
        <f>Q278*H278</f>
        <v>0</v>
      </c>
      <c r="S278" s="245">
        <v>0.092999999999999999</v>
      </c>
      <c r="T278" s="246">
        <f>S278*H278</f>
        <v>2.5110000000000001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7" t="s">
        <v>396</v>
      </c>
      <c r="AT278" s="247" t="s">
        <v>382</v>
      </c>
      <c r="AU278" s="247" t="s">
        <v>92</v>
      </c>
      <c r="AY278" s="14" t="s">
        <v>379</v>
      </c>
      <c r="BE278" s="248">
        <f>IF(N278="základná",J278,0)</f>
        <v>0</v>
      </c>
      <c r="BF278" s="248">
        <f>IF(N278="znížená",J278,0)</f>
        <v>0</v>
      </c>
      <c r="BG278" s="248">
        <f>IF(N278="zákl. prenesená",J278,0)</f>
        <v>0</v>
      </c>
      <c r="BH278" s="248">
        <f>IF(N278="zníž. prenesená",J278,0)</f>
        <v>0</v>
      </c>
      <c r="BI278" s="248">
        <f>IF(N278="nulová",J278,0)</f>
        <v>0</v>
      </c>
      <c r="BJ278" s="14" t="s">
        <v>92</v>
      </c>
      <c r="BK278" s="248">
        <f>ROUND(I278*H278,2)</f>
        <v>0</v>
      </c>
      <c r="BL278" s="14" t="s">
        <v>396</v>
      </c>
      <c r="BM278" s="247" t="s">
        <v>708</v>
      </c>
    </row>
    <row r="279" s="2" customFormat="1" ht="23.4566" customHeight="1">
      <c r="A279" s="35"/>
      <c r="B279" s="36"/>
      <c r="C279" s="235" t="s">
        <v>1032</v>
      </c>
      <c r="D279" s="235" t="s">
        <v>382</v>
      </c>
      <c r="E279" s="236" t="s">
        <v>710</v>
      </c>
      <c r="F279" s="237" t="s">
        <v>711</v>
      </c>
      <c r="G279" s="238" t="s">
        <v>450</v>
      </c>
      <c r="H279" s="239">
        <v>3539.9189999999999</v>
      </c>
      <c r="I279" s="240"/>
      <c r="J279" s="241">
        <f>ROUND(I279*H279,2)</f>
        <v>0</v>
      </c>
      <c r="K279" s="242"/>
      <c r="L279" s="41"/>
      <c r="M279" s="243" t="s">
        <v>1</v>
      </c>
      <c r="N279" s="244" t="s">
        <v>42</v>
      </c>
      <c r="O279" s="94"/>
      <c r="P279" s="245">
        <f>O279*H279</f>
        <v>0</v>
      </c>
      <c r="Q279" s="245">
        <v>0</v>
      </c>
      <c r="R279" s="245">
        <f>Q279*H279</f>
        <v>0</v>
      </c>
      <c r="S279" s="245">
        <v>0</v>
      </c>
      <c r="T279" s="24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7" t="s">
        <v>396</v>
      </c>
      <c r="AT279" s="247" t="s">
        <v>382</v>
      </c>
      <c r="AU279" s="247" t="s">
        <v>92</v>
      </c>
      <c r="AY279" s="14" t="s">
        <v>379</v>
      </c>
      <c r="BE279" s="248">
        <f>IF(N279="základná",J279,0)</f>
        <v>0</v>
      </c>
      <c r="BF279" s="248">
        <f>IF(N279="znížená",J279,0)</f>
        <v>0</v>
      </c>
      <c r="BG279" s="248">
        <f>IF(N279="zákl. prenesená",J279,0)</f>
        <v>0</v>
      </c>
      <c r="BH279" s="248">
        <f>IF(N279="zníž. prenesená",J279,0)</f>
        <v>0</v>
      </c>
      <c r="BI279" s="248">
        <f>IF(N279="nulová",J279,0)</f>
        <v>0</v>
      </c>
      <c r="BJ279" s="14" t="s">
        <v>92</v>
      </c>
      <c r="BK279" s="248">
        <f>ROUND(I279*H279,2)</f>
        <v>0</v>
      </c>
      <c r="BL279" s="14" t="s">
        <v>396</v>
      </c>
      <c r="BM279" s="247" t="s">
        <v>712</v>
      </c>
    </row>
    <row r="280" s="2" customFormat="1" ht="23.4566" customHeight="1">
      <c r="A280" s="35"/>
      <c r="B280" s="36"/>
      <c r="C280" s="235" t="s">
        <v>1033</v>
      </c>
      <c r="D280" s="235" t="s">
        <v>382</v>
      </c>
      <c r="E280" s="236" t="s">
        <v>714</v>
      </c>
      <c r="F280" s="237" t="s">
        <v>715</v>
      </c>
      <c r="G280" s="238" t="s">
        <v>450</v>
      </c>
      <c r="H280" s="239">
        <v>66048.861000000004</v>
      </c>
      <c r="I280" s="240"/>
      <c r="J280" s="241">
        <f>ROUND(I280*H280,2)</f>
        <v>0</v>
      </c>
      <c r="K280" s="242"/>
      <c r="L280" s="41"/>
      <c r="M280" s="243" t="s">
        <v>1</v>
      </c>
      <c r="N280" s="244" t="s">
        <v>42</v>
      </c>
      <c r="O280" s="94"/>
      <c r="P280" s="245">
        <f>O280*H280</f>
        <v>0</v>
      </c>
      <c r="Q280" s="245">
        <v>0</v>
      </c>
      <c r="R280" s="245">
        <f>Q280*H280</f>
        <v>0</v>
      </c>
      <c r="S280" s="245">
        <v>0</v>
      </c>
      <c r="T280" s="24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7" t="s">
        <v>396</v>
      </c>
      <c r="AT280" s="247" t="s">
        <v>382</v>
      </c>
      <c r="AU280" s="247" t="s">
        <v>92</v>
      </c>
      <c r="AY280" s="14" t="s">
        <v>379</v>
      </c>
      <c r="BE280" s="248">
        <f>IF(N280="základná",J280,0)</f>
        <v>0</v>
      </c>
      <c r="BF280" s="248">
        <f>IF(N280="znížená",J280,0)</f>
        <v>0</v>
      </c>
      <c r="BG280" s="248">
        <f>IF(N280="zákl. prenesená",J280,0)</f>
        <v>0</v>
      </c>
      <c r="BH280" s="248">
        <f>IF(N280="zníž. prenesená",J280,0)</f>
        <v>0</v>
      </c>
      <c r="BI280" s="248">
        <f>IF(N280="nulová",J280,0)</f>
        <v>0</v>
      </c>
      <c r="BJ280" s="14" t="s">
        <v>92</v>
      </c>
      <c r="BK280" s="248">
        <f>ROUND(I280*H280,2)</f>
        <v>0</v>
      </c>
      <c r="BL280" s="14" t="s">
        <v>396</v>
      </c>
      <c r="BM280" s="247" t="s">
        <v>716</v>
      </c>
    </row>
    <row r="281" s="2" customFormat="1" ht="23.4566" customHeight="1">
      <c r="A281" s="35"/>
      <c r="B281" s="36"/>
      <c r="C281" s="235" t="s">
        <v>1034</v>
      </c>
      <c r="D281" s="235" t="s">
        <v>382</v>
      </c>
      <c r="E281" s="236" t="s">
        <v>718</v>
      </c>
      <c r="F281" s="237" t="s">
        <v>719</v>
      </c>
      <c r="G281" s="238" t="s">
        <v>450</v>
      </c>
      <c r="H281" s="239">
        <v>442.39499999999998</v>
      </c>
      <c r="I281" s="240"/>
      <c r="J281" s="241">
        <f>ROUND(I281*H281,2)</f>
        <v>0</v>
      </c>
      <c r="K281" s="242"/>
      <c r="L281" s="41"/>
      <c r="M281" s="243" t="s">
        <v>1</v>
      </c>
      <c r="N281" s="244" t="s">
        <v>42</v>
      </c>
      <c r="O281" s="94"/>
      <c r="P281" s="245">
        <f>O281*H281</f>
        <v>0</v>
      </c>
      <c r="Q281" s="245">
        <v>0</v>
      </c>
      <c r="R281" s="245">
        <f>Q281*H281</f>
        <v>0</v>
      </c>
      <c r="S281" s="245">
        <v>0</v>
      </c>
      <c r="T281" s="24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7" t="s">
        <v>396</v>
      </c>
      <c r="AT281" s="247" t="s">
        <v>382</v>
      </c>
      <c r="AU281" s="247" t="s">
        <v>92</v>
      </c>
      <c r="AY281" s="14" t="s">
        <v>379</v>
      </c>
      <c r="BE281" s="248">
        <f>IF(N281="základná",J281,0)</f>
        <v>0</v>
      </c>
      <c r="BF281" s="248">
        <f>IF(N281="znížená",J281,0)</f>
        <v>0</v>
      </c>
      <c r="BG281" s="248">
        <f>IF(N281="zákl. prenesená",J281,0)</f>
        <v>0</v>
      </c>
      <c r="BH281" s="248">
        <f>IF(N281="zníž. prenesená",J281,0)</f>
        <v>0</v>
      </c>
      <c r="BI281" s="248">
        <f>IF(N281="nulová",J281,0)</f>
        <v>0</v>
      </c>
      <c r="BJ281" s="14" t="s">
        <v>92</v>
      </c>
      <c r="BK281" s="248">
        <f>ROUND(I281*H281,2)</f>
        <v>0</v>
      </c>
      <c r="BL281" s="14" t="s">
        <v>396</v>
      </c>
      <c r="BM281" s="247" t="s">
        <v>720</v>
      </c>
    </row>
    <row r="282" s="2" customFormat="1" ht="31.92453" customHeight="1">
      <c r="A282" s="35"/>
      <c r="B282" s="36"/>
      <c r="C282" s="235" t="s">
        <v>1035</v>
      </c>
      <c r="D282" s="235" t="s">
        <v>382</v>
      </c>
      <c r="E282" s="236" t="s">
        <v>1036</v>
      </c>
      <c r="F282" s="237" t="s">
        <v>1037</v>
      </c>
      <c r="G282" s="238" t="s">
        <v>450</v>
      </c>
      <c r="H282" s="239">
        <v>62.524000000000001</v>
      </c>
      <c r="I282" s="240"/>
      <c r="J282" s="241">
        <f>ROUND(I282*H282,2)</f>
        <v>0</v>
      </c>
      <c r="K282" s="242"/>
      <c r="L282" s="41"/>
      <c r="M282" s="243" t="s">
        <v>1</v>
      </c>
      <c r="N282" s="244" t="s">
        <v>42</v>
      </c>
      <c r="O282" s="94"/>
      <c r="P282" s="245">
        <f>O282*H282</f>
        <v>0</v>
      </c>
      <c r="Q282" s="245">
        <v>0</v>
      </c>
      <c r="R282" s="245">
        <f>Q282*H282</f>
        <v>0</v>
      </c>
      <c r="S282" s="245">
        <v>0</v>
      </c>
      <c r="T282" s="24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7" t="s">
        <v>396</v>
      </c>
      <c r="AT282" s="247" t="s">
        <v>382</v>
      </c>
      <c r="AU282" s="247" t="s">
        <v>92</v>
      </c>
      <c r="AY282" s="14" t="s">
        <v>379</v>
      </c>
      <c r="BE282" s="248">
        <f>IF(N282="základná",J282,0)</f>
        <v>0</v>
      </c>
      <c r="BF282" s="248">
        <f>IF(N282="znížená",J282,0)</f>
        <v>0</v>
      </c>
      <c r="BG282" s="248">
        <f>IF(N282="zákl. prenesená",J282,0)</f>
        <v>0</v>
      </c>
      <c r="BH282" s="248">
        <f>IF(N282="zníž. prenesená",J282,0)</f>
        <v>0</v>
      </c>
      <c r="BI282" s="248">
        <f>IF(N282="nulová",J282,0)</f>
        <v>0</v>
      </c>
      <c r="BJ282" s="14" t="s">
        <v>92</v>
      </c>
      <c r="BK282" s="248">
        <f>ROUND(I282*H282,2)</f>
        <v>0</v>
      </c>
      <c r="BL282" s="14" t="s">
        <v>396</v>
      </c>
      <c r="BM282" s="247" t="s">
        <v>1038</v>
      </c>
    </row>
    <row r="283" s="12" customFormat="1" ht="22.8" customHeight="1">
      <c r="A283" s="12"/>
      <c r="B283" s="219"/>
      <c r="C283" s="220"/>
      <c r="D283" s="221" t="s">
        <v>75</v>
      </c>
      <c r="E283" s="233" t="s">
        <v>721</v>
      </c>
      <c r="F283" s="233" t="s">
        <v>722</v>
      </c>
      <c r="G283" s="220"/>
      <c r="H283" s="220"/>
      <c r="I283" s="223"/>
      <c r="J283" s="234">
        <f>BK283</f>
        <v>0</v>
      </c>
      <c r="K283" s="220"/>
      <c r="L283" s="225"/>
      <c r="M283" s="226"/>
      <c r="N283" s="227"/>
      <c r="O283" s="227"/>
      <c r="P283" s="228">
        <f>P284</f>
        <v>0</v>
      </c>
      <c r="Q283" s="227"/>
      <c r="R283" s="228">
        <f>R284</f>
        <v>0</v>
      </c>
      <c r="S283" s="227"/>
      <c r="T283" s="229">
        <f>T284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0" t="s">
        <v>84</v>
      </c>
      <c r="AT283" s="231" t="s">
        <v>75</v>
      </c>
      <c r="AU283" s="231" t="s">
        <v>84</v>
      </c>
      <c r="AY283" s="230" t="s">
        <v>379</v>
      </c>
      <c r="BK283" s="232">
        <f>BK284</f>
        <v>0</v>
      </c>
    </row>
    <row r="284" s="2" customFormat="1" ht="23.4566" customHeight="1">
      <c r="A284" s="35"/>
      <c r="B284" s="36"/>
      <c r="C284" s="235" t="s">
        <v>1039</v>
      </c>
      <c r="D284" s="235" t="s">
        <v>382</v>
      </c>
      <c r="E284" s="236" t="s">
        <v>724</v>
      </c>
      <c r="F284" s="237" t="s">
        <v>725</v>
      </c>
      <c r="G284" s="238" t="s">
        <v>450</v>
      </c>
      <c r="H284" s="239">
        <v>5030.0600000000004</v>
      </c>
      <c r="I284" s="240"/>
      <c r="J284" s="241">
        <f>ROUND(I284*H284,2)</f>
        <v>0</v>
      </c>
      <c r="K284" s="242"/>
      <c r="L284" s="41"/>
      <c r="M284" s="243" t="s">
        <v>1</v>
      </c>
      <c r="N284" s="244" t="s">
        <v>42</v>
      </c>
      <c r="O284" s="94"/>
      <c r="P284" s="245">
        <f>O284*H284</f>
        <v>0</v>
      </c>
      <c r="Q284" s="245">
        <v>0</v>
      </c>
      <c r="R284" s="245">
        <f>Q284*H284</f>
        <v>0</v>
      </c>
      <c r="S284" s="245">
        <v>0</v>
      </c>
      <c r="T284" s="246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7" t="s">
        <v>396</v>
      </c>
      <c r="AT284" s="247" t="s">
        <v>382</v>
      </c>
      <c r="AU284" s="247" t="s">
        <v>92</v>
      </c>
      <c r="AY284" s="14" t="s">
        <v>379</v>
      </c>
      <c r="BE284" s="248">
        <f>IF(N284="základná",J284,0)</f>
        <v>0</v>
      </c>
      <c r="BF284" s="248">
        <f>IF(N284="znížená",J284,0)</f>
        <v>0</v>
      </c>
      <c r="BG284" s="248">
        <f>IF(N284="zákl. prenesená",J284,0)</f>
        <v>0</v>
      </c>
      <c r="BH284" s="248">
        <f>IF(N284="zníž. prenesená",J284,0)</f>
        <v>0</v>
      </c>
      <c r="BI284" s="248">
        <f>IF(N284="nulová",J284,0)</f>
        <v>0</v>
      </c>
      <c r="BJ284" s="14" t="s">
        <v>92</v>
      </c>
      <c r="BK284" s="248">
        <f>ROUND(I284*H284,2)</f>
        <v>0</v>
      </c>
      <c r="BL284" s="14" t="s">
        <v>396</v>
      </c>
      <c r="BM284" s="247" t="s">
        <v>726</v>
      </c>
    </row>
    <row r="285" s="12" customFormat="1" ht="25.92" customHeight="1">
      <c r="A285" s="12"/>
      <c r="B285" s="219"/>
      <c r="C285" s="220"/>
      <c r="D285" s="221" t="s">
        <v>75</v>
      </c>
      <c r="E285" s="222" t="s">
        <v>1040</v>
      </c>
      <c r="F285" s="222" t="s">
        <v>1041</v>
      </c>
      <c r="G285" s="220"/>
      <c r="H285" s="220"/>
      <c r="I285" s="223"/>
      <c r="J285" s="224">
        <f>BK285</f>
        <v>0</v>
      </c>
      <c r="K285" s="220"/>
      <c r="L285" s="225"/>
      <c r="M285" s="226"/>
      <c r="N285" s="227"/>
      <c r="O285" s="227"/>
      <c r="P285" s="228">
        <f>P286</f>
        <v>0</v>
      </c>
      <c r="Q285" s="227"/>
      <c r="R285" s="228">
        <f>R286</f>
        <v>0.042773599999999995</v>
      </c>
      <c r="S285" s="227"/>
      <c r="T285" s="229">
        <f>T286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30" t="s">
        <v>92</v>
      </c>
      <c r="AT285" s="231" t="s">
        <v>75</v>
      </c>
      <c r="AU285" s="231" t="s">
        <v>76</v>
      </c>
      <c r="AY285" s="230" t="s">
        <v>379</v>
      </c>
      <c r="BK285" s="232">
        <f>BK286</f>
        <v>0</v>
      </c>
    </row>
    <row r="286" s="12" customFormat="1" ht="22.8" customHeight="1">
      <c r="A286" s="12"/>
      <c r="B286" s="219"/>
      <c r="C286" s="220"/>
      <c r="D286" s="221" t="s">
        <v>75</v>
      </c>
      <c r="E286" s="233" t="s">
        <v>1042</v>
      </c>
      <c r="F286" s="233" t="s">
        <v>1043</v>
      </c>
      <c r="G286" s="220"/>
      <c r="H286" s="220"/>
      <c r="I286" s="223"/>
      <c r="J286" s="234">
        <f>BK286</f>
        <v>0</v>
      </c>
      <c r="K286" s="220"/>
      <c r="L286" s="225"/>
      <c r="M286" s="226"/>
      <c r="N286" s="227"/>
      <c r="O286" s="227"/>
      <c r="P286" s="228">
        <f>SUM(P287:P290)</f>
        <v>0</v>
      </c>
      <c r="Q286" s="227"/>
      <c r="R286" s="228">
        <f>SUM(R287:R290)</f>
        <v>0.042773599999999995</v>
      </c>
      <c r="S286" s="227"/>
      <c r="T286" s="229">
        <f>SUM(T287:T290)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30" t="s">
        <v>92</v>
      </c>
      <c r="AT286" s="231" t="s">
        <v>75</v>
      </c>
      <c r="AU286" s="231" t="s">
        <v>84</v>
      </c>
      <c r="AY286" s="230" t="s">
        <v>379</v>
      </c>
      <c r="BK286" s="232">
        <f>SUM(BK287:BK290)</f>
        <v>0</v>
      </c>
    </row>
    <row r="287" s="2" customFormat="1" ht="23.4566" customHeight="1">
      <c r="A287" s="35"/>
      <c r="B287" s="36"/>
      <c r="C287" s="235" t="s">
        <v>1044</v>
      </c>
      <c r="D287" s="235" t="s">
        <v>382</v>
      </c>
      <c r="E287" s="236" t="s">
        <v>1045</v>
      </c>
      <c r="F287" s="237" t="s">
        <v>1046</v>
      </c>
      <c r="G287" s="238" t="s">
        <v>419</v>
      </c>
      <c r="H287" s="239">
        <v>9.1799999999999997</v>
      </c>
      <c r="I287" s="240"/>
      <c r="J287" s="241">
        <f>ROUND(I287*H287,2)</f>
        <v>0</v>
      </c>
      <c r="K287" s="242"/>
      <c r="L287" s="41"/>
      <c r="M287" s="243" t="s">
        <v>1</v>
      </c>
      <c r="N287" s="244" t="s">
        <v>42</v>
      </c>
      <c r="O287" s="94"/>
      <c r="P287" s="245">
        <f>O287*H287</f>
        <v>0</v>
      </c>
      <c r="Q287" s="245">
        <v>0</v>
      </c>
      <c r="R287" s="245">
        <f>Q287*H287</f>
        <v>0</v>
      </c>
      <c r="S287" s="245">
        <v>0</v>
      </c>
      <c r="T287" s="246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7" t="s">
        <v>479</v>
      </c>
      <c r="AT287" s="247" t="s">
        <v>382</v>
      </c>
      <c r="AU287" s="247" t="s">
        <v>92</v>
      </c>
      <c r="AY287" s="14" t="s">
        <v>379</v>
      </c>
      <c r="BE287" s="248">
        <f>IF(N287="základná",J287,0)</f>
        <v>0</v>
      </c>
      <c r="BF287" s="248">
        <f>IF(N287="znížená",J287,0)</f>
        <v>0</v>
      </c>
      <c r="BG287" s="248">
        <f>IF(N287="zákl. prenesená",J287,0)</f>
        <v>0</v>
      </c>
      <c r="BH287" s="248">
        <f>IF(N287="zníž. prenesená",J287,0)</f>
        <v>0</v>
      </c>
      <c r="BI287" s="248">
        <f>IF(N287="nulová",J287,0)</f>
        <v>0</v>
      </c>
      <c r="BJ287" s="14" t="s">
        <v>92</v>
      </c>
      <c r="BK287" s="248">
        <f>ROUND(I287*H287,2)</f>
        <v>0</v>
      </c>
      <c r="BL287" s="14" t="s">
        <v>479</v>
      </c>
      <c r="BM287" s="247" t="s">
        <v>1047</v>
      </c>
    </row>
    <row r="288" s="2" customFormat="1" ht="16.30189" customHeight="1">
      <c r="A288" s="35"/>
      <c r="B288" s="36"/>
      <c r="C288" s="254" t="s">
        <v>1048</v>
      </c>
      <c r="D288" s="254" t="s">
        <v>457</v>
      </c>
      <c r="E288" s="255" t="s">
        <v>1049</v>
      </c>
      <c r="F288" s="256" t="s">
        <v>1050</v>
      </c>
      <c r="G288" s="257" t="s">
        <v>450</v>
      </c>
      <c r="H288" s="258">
        <v>0.0070000000000000001</v>
      </c>
      <c r="I288" s="259"/>
      <c r="J288" s="260">
        <f>ROUND(I288*H288,2)</f>
        <v>0</v>
      </c>
      <c r="K288" s="261"/>
      <c r="L288" s="262"/>
      <c r="M288" s="263" t="s">
        <v>1</v>
      </c>
      <c r="N288" s="264" t="s">
        <v>42</v>
      </c>
      <c r="O288" s="94"/>
      <c r="P288" s="245">
        <f>O288*H288</f>
        <v>0</v>
      </c>
      <c r="Q288" s="245">
        <v>1</v>
      </c>
      <c r="R288" s="245">
        <f>Q288*H288</f>
        <v>0.0070000000000000001</v>
      </c>
      <c r="S288" s="245">
        <v>0</v>
      </c>
      <c r="T288" s="246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7" t="s">
        <v>544</v>
      </c>
      <c r="AT288" s="247" t="s">
        <v>457</v>
      </c>
      <c r="AU288" s="247" t="s">
        <v>92</v>
      </c>
      <c r="AY288" s="14" t="s">
        <v>379</v>
      </c>
      <c r="BE288" s="248">
        <f>IF(N288="základná",J288,0)</f>
        <v>0</v>
      </c>
      <c r="BF288" s="248">
        <f>IF(N288="znížená",J288,0)</f>
        <v>0</v>
      </c>
      <c r="BG288" s="248">
        <f>IF(N288="zákl. prenesená",J288,0)</f>
        <v>0</v>
      </c>
      <c r="BH288" s="248">
        <f>IF(N288="zníž. prenesená",J288,0)</f>
        <v>0</v>
      </c>
      <c r="BI288" s="248">
        <f>IF(N288="nulová",J288,0)</f>
        <v>0</v>
      </c>
      <c r="BJ288" s="14" t="s">
        <v>92</v>
      </c>
      <c r="BK288" s="248">
        <f>ROUND(I288*H288,2)</f>
        <v>0</v>
      </c>
      <c r="BL288" s="14" t="s">
        <v>479</v>
      </c>
      <c r="BM288" s="247" t="s">
        <v>1051</v>
      </c>
    </row>
    <row r="289" s="2" customFormat="1" ht="23.4566" customHeight="1">
      <c r="A289" s="35"/>
      <c r="B289" s="36"/>
      <c r="C289" s="235" t="s">
        <v>1052</v>
      </c>
      <c r="D289" s="235" t="s">
        <v>382</v>
      </c>
      <c r="E289" s="236" t="s">
        <v>1053</v>
      </c>
      <c r="F289" s="237" t="s">
        <v>1054</v>
      </c>
      <c r="G289" s="238" t="s">
        <v>419</v>
      </c>
      <c r="H289" s="239">
        <v>18.359999999999999</v>
      </c>
      <c r="I289" s="240"/>
      <c r="J289" s="241">
        <f>ROUND(I289*H289,2)</f>
        <v>0</v>
      </c>
      <c r="K289" s="242"/>
      <c r="L289" s="41"/>
      <c r="M289" s="243" t="s">
        <v>1</v>
      </c>
      <c r="N289" s="244" t="s">
        <v>42</v>
      </c>
      <c r="O289" s="94"/>
      <c r="P289" s="245">
        <f>O289*H289</f>
        <v>0</v>
      </c>
      <c r="Q289" s="245">
        <v>0.00025999999999999998</v>
      </c>
      <c r="R289" s="245">
        <f>Q289*H289</f>
        <v>0.0047735999999999994</v>
      </c>
      <c r="S289" s="245">
        <v>0</v>
      </c>
      <c r="T289" s="246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7" t="s">
        <v>479</v>
      </c>
      <c r="AT289" s="247" t="s">
        <v>382</v>
      </c>
      <c r="AU289" s="247" t="s">
        <v>92</v>
      </c>
      <c r="AY289" s="14" t="s">
        <v>379</v>
      </c>
      <c r="BE289" s="248">
        <f>IF(N289="základná",J289,0)</f>
        <v>0</v>
      </c>
      <c r="BF289" s="248">
        <f>IF(N289="znížená",J289,0)</f>
        <v>0</v>
      </c>
      <c r="BG289" s="248">
        <f>IF(N289="zákl. prenesená",J289,0)</f>
        <v>0</v>
      </c>
      <c r="BH289" s="248">
        <f>IF(N289="zníž. prenesená",J289,0)</f>
        <v>0</v>
      </c>
      <c r="BI289" s="248">
        <f>IF(N289="nulová",J289,0)</f>
        <v>0</v>
      </c>
      <c r="BJ289" s="14" t="s">
        <v>92</v>
      </c>
      <c r="BK289" s="248">
        <f>ROUND(I289*H289,2)</f>
        <v>0</v>
      </c>
      <c r="BL289" s="14" t="s">
        <v>479</v>
      </c>
      <c r="BM289" s="247" t="s">
        <v>1055</v>
      </c>
    </row>
    <row r="290" s="2" customFormat="1" ht="16.30189" customHeight="1">
      <c r="A290" s="35"/>
      <c r="B290" s="36"/>
      <c r="C290" s="254" t="s">
        <v>1056</v>
      </c>
      <c r="D290" s="254" t="s">
        <v>457</v>
      </c>
      <c r="E290" s="255" t="s">
        <v>1057</v>
      </c>
      <c r="F290" s="256" t="s">
        <v>1058</v>
      </c>
      <c r="G290" s="257" t="s">
        <v>450</v>
      </c>
      <c r="H290" s="258">
        <v>0.031</v>
      </c>
      <c r="I290" s="259"/>
      <c r="J290" s="260">
        <f>ROUND(I290*H290,2)</f>
        <v>0</v>
      </c>
      <c r="K290" s="261"/>
      <c r="L290" s="262"/>
      <c r="M290" s="265" t="s">
        <v>1</v>
      </c>
      <c r="N290" s="266" t="s">
        <v>42</v>
      </c>
      <c r="O290" s="251"/>
      <c r="P290" s="252">
        <f>O290*H290</f>
        <v>0</v>
      </c>
      <c r="Q290" s="252">
        <v>1</v>
      </c>
      <c r="R290" s="252">
        <f>Q290*H290</f>
        <v>0.031</v>
      </c>
      <c r="S290" s="252">
        <v>0</v>
      </c>
      <c r="T290" s="25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7" t="s">
        <v>544</v>
      </c>
      <c r="AT290" s="247" t="s">
        <v>457</v>
      </c>
      <c r="AU290" s="247" t="s">
        <v>92</v>
      </c>
      <c r="AY290" s="14" t="s">
        <v>379</v>
      </c>
      <c r="BE290" s="248">
        <f>IF(N290="základná",J290,0)</f>
        <v>0</v>
      </c>
      <c r="BF290" s="248">
        <f>IF(N290="znížená",J290,0)</f>
        <v>0</v>
      </c>
      <c r="BG290" s="248">
        <f>IF(N290="zákl. prenesená",J290,0)</f>
        <v>0</v>
      </c>
      <c r="BH290" s="248">
        <f>IF(N290="zníž. prenesená",J290,0)</f>
        <v>0</v>
      </c>
      <c r="BI290" s="248">
        <f>IF(N290="nulová",J290,0)</f>
        <v>0</v>
      </c>
      <c r="BJ290" s="14" t="s">
        <v>92</v>
      </c>
      <c r="BK290" s="248">
        <f>ROUND(I290*H290,2)</f>
        <v>0</v>
      </c>
      <c r="BL290" s="14" t="s">
        <v>479</v>
      </c>
      <c r="BM290" s="247" t="s">
        <v>1059</v>
      </c>
    </row>
    <row r="291" s="2" customFormat="1" ht="6.96" customHeight="1">
      <c r="A291" s="35"/>
      <c r="B291" s="69"/>
      <c r="C291" s="70"/>
      <c r="D291" s="70"/>
      <c r="E291" s="70"/>
      <c r="F291" s="70"/>
      <c r="G291" s="70"/>
      <c r="H291" s="70"/>
      <c r="I291" s="70"/>
      <c r="J291" s="70"/>
      <c r="K291" s="70"/>
      <c r="L291" s="41"/>
      <c r="M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</row>
  </sheetData>
  <sheetProtection sheet="1" autoFilter="0" formatColumns="0" formatRows="0" objects="1" scenarios="1" spinCount="100000" saltValue="VLkhMeinOz3WZ/v5+oe/whXzkHuy/04Tw8YnYUxwS60qxFOOyfT7eqB/SW/wn3tm17ucSEEt/FT1PxTRh9yBcA==" hashValue="1TOUuXuCnkbSAin5sSBQAc1fOXmEKkL/U80zoYp7dlJxsiX307Hvca17ABbJn1Ke4VWN+DcvTeafoiBIQ6kLpQ==" algorithmName="SHA-512" password="CC35"/>
  <autoFilter ref="C130:K29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9:H119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2336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2372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2373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ROUND(J132,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ROUND((SUM(BE132:BE180)),  2)</f>
        <v>0</v>
      </c>
      <c r="G37" s="169"/>
      <c r="H37" s="169"/>
      <c r="I37" s="170">
        <v>0.20000000000000001</v>
      </c>
      <c r="J37" s="168">
        <f>ROUND(((SUM(BE132:BE180))*I37),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ROUND((SUM(BF132:BF180)),  2)</f>
        <v>0</v>
      </c>
      <c r="G38" s="169"/>
      <c r="H38" s="169"/>
      <c r="I38" s="170">
        <v>0.20000000000000001</v>
      </c>
      <c r="J38" s="168">
        <f>ROUND(((SUM(BF132:BF180))*I38),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ROUND((SUM(BG132:BG180)),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ROUND((SUM(BH132:BH180)),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ROUND((SUM(BI132:BI180)),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2336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2372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03628 - Priepust č.28 v km 9,766 - P18918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J132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J133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J164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J179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364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7.84906" customHeight="1">
      <c r="A118" s="35"/>
      <c r="B118" s="36"/>
      <c r="C118" s="37"/>
      <c r="D118" s="37"/>
      <c r="E118" s="191" t="str">
        <f>E7</f>
        <v>Rekonštrukcia cesty a mostov II/591 Banská Bystrica - hr. okr. BB/ZV - Zvolenská Slatina , I. etapa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353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1" customFormat="1" ht="16.30189" customHeight="1">
      <c r="B120" s="18"/>
      <c r="C120" s="19"/>
      <c r="D120" s="19"/>
      <c r="E120" s="191" t="s">
        <v>2336</v>
      </c>
      <c r="F120" s="19"/>
      <c r="G120" s="19"/>
      <c r="H120" s="19"/>
      <c r="I120" s="19"/>
      <c r="J120" s="19"/>
      <c r="K120" s="19"/>
      <c r="L120" s="17"/>
    </row>
    <row r="121" s="1" customFormat="1" ht="12" customHeight="1">
      <c r="B121" s="18"/>
      <c r="C121" s="29" t="s">
        <v>404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30189" customHeight="1">
      <c r="A122" s="35"/>
      <c r="B122" s="36"/>
      <c r="C122" s="37"/>
      <c r="D122" s="37"/>
      <c r="E122" s="267" t="s">
        <v>2372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1061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30189" customHeight="1">
      <c r="A124" s="35"/>
      <c r="B124" s="36"/>
      <c r="C124" s="37"/>
      <c r="D124" s="37"/>
      <c r="E124" s="79" t="str">
        <f>E13</f>
        <v>03628 - Priepust č.28 v km 9,766 - P18918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19</v>
      </c>
      <c r="D126" s="37"/>
      <c r="E126" s="37"/>
      <c r="F126" s="24" t="str">
        <f>F16</f>
        <v>k. ú. Banská Bystrica</v>
      </c>
      <c r="G126" s="37"/>
      <c r="H126" s="37"/>
      <c r="I126" s="29" t="s">
        <v>21</v>
      </c>
      <c r="J126" s="82" t="str">
        <f>IF(J16="","",J16)</f>
        <v>30. 12. 2020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4.81509" customHeight="1">
      <c r="A128" s="35"/>
      <c r="B128" s="36"/>
      <c r="C128" s="29" t="s">
        <v>23</v>
      </c>
      <c r="D128" s="37"/>
      <c r="E128" s="37"/>
      <c r="F128" s="24" t="str">
        <f>E19</f>
        <v xml:space="preserve">BANSKOBYSTRICKÝ SAMOSPRÁVNY KRAJ </v>
      </c>
      <c r="G128" s="37"/>
      <c r="H128" s="37"/>
      <c r="I128" s="29" t="s">
        <v>29</v>
      </c>
      <c r="J128" s="33" t="str">
        <f>E25</f>
        <v>ISPO spol.s r.o. , Prešov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30566" customHeight="1">
      <c r="A129" s="35"/>
      <c r="B129" s="36"/>
      <c r="C129" s="29" t="s">
        <v>27</v>
      </c>
      <c r="D129" s="37"/>
      <c r="E129" s="37"/>
      <c r="F129" s="24" t="str">
        <f>IF(E22="","",E22)</f>
        <v>Vyplň údaj</v>
      </c>
      <c r="G129" s="37"/>
      <c r="H129" s="37"/>
      <c r="I129" s="29" t="s">
        <v>33</v>
      </c>
      <c r="J129" s="33" t="str">
        <f>E28</f>
        <v>Macura M.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7"/>
      <c r="B131" s="208"/>
      <c r="C131" s="209" t="s">
        <v>365</v>
      </c>
      <c r="D131" s="210" t="s">
        <v>61</v>
      </c>
      <c r="E131" s="210" t="s">
        <v>57</v>
      </c>
      <c r="F131" s="210" t="s">
        <v>58</v>
      </c>
      <c r="G131" s="210" t="s">
        <v>366</v>
      </c>
      <c r="H131" s="210" t="s">
        <v>367</v>
      </c>
      <c r="I131" s="210" t="s">
        <v>368</v>
      </c>
      <c r="J131" s="211" t="s">
        <v>358</v>
      </c>
      <c r="K131" s="212" t="s">
        <v>369</v>
      </c>
      <c r="L131" s="213"/>
      <c r="M131" s="103" t="s">
        <v>1</v>
      </c>
      <c r="N131" s="104" t="s">
        <v>40</v>
      </c>
      <c r="O131" s="104" t="s">
        <v>370</v>
      </c>
      <c r="P131" s="104" t="s">
        <v>371</v>
      </c>
      <c r="Q131" s="104" t="s">
        <v>372</v>
      </c>
      <c r="R131" s="104" t="s">
        <v>373</v>
      </c>
      <c r="S131" s="104" t="s">
        <v>374</v>
      </c>
      <c r="T131" s="105" t="s">
        <v>375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5"/>
      <c r="B132" s="36"/>
      <c r="C132" s="110" t="s">
        <v>359</v>
      </c>
      <c r="D132" s="37"/>
      <c r="E132" s="37"/>
      <c r="F132" s="37"/>
      <c r="G132" s="37"/>
      <c r="H132" s="37"/>
      <c r="I132" s="37"/>
      <c r="J132" s="214">
        <f>BK132</f>
        <v>0</v>
      </c>
      <c r="K132" s="37"/>
      <c r="L132" s="41"/>
      <c r="M132" s="106"/>
      <c r="N132" s="215"/>
      <c r="O132" s="107"/>
      <c r="P132" s="216">
        <f>P133</f>
        <v>0</v>
      </c>
      <c r="Q132" s="107"/>
      <c r="R132" s="216">
        <f>R133</f>
        <v>10.392155480000003</v>
      </c>
      <c r="S132" s="107"/>
      <c r="T132" s="217">
        <f>T133</f>
        <v>2.06064275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75</v>
      </c>
      <c r="AU132" s="14" t="s">
        <v>360</v>
      </c>
      <c r="BK132" s="218">
        <f>BK133</f>
        <v>0</v>
      </c>
    </row>
    <row r="133" s="12" customFormat="1" ht="25.92" customHeight="1">
      <c r="A133" s="12"/>
      <c r="B133" s="219"/>
      <c r="C133" s="220"/>
      <c r="D133" s="221" t="s">
        <v>75</v>
      </c>
      <c r="E133" s="222" t="s">
        <v>414</v>
      </c>
      <c r="F133" s="222" t="s">
        <v>415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P134+P141+P152+P157+P160+P164+P179</f>
        <v>0</v>
      </c>
      <c r="Q133" s="227"/>
      <c r="R133" s="228">
        <f>R134+R141+R152+R157+R160+R164+R179</f>
        <v>10.392155480000003</v>
      </c>
      <c r="S133" s="227"/>
      <c r="T133" s="229">
        <f>T134+T141+T152+T157+T160+T164+T179</f>
        <v>2.06064275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76</v>
      </c>
      <c r="AY133" s="230" t="s">
        <v>379</v>
      </c>
      <c r="BK133" s="232">
        <f>BK134+BK141+BK152+BK157+BK160+BK164+BK179</f>
        <v>0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84</v>
      </c>
      <c r="F134" s="233" t="s">
        <v>416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SUM(P135:P140)</f>
        <v>0</v>
      </c>
      <c r="Q134" s="227"/>
      <c r="R134" s="228">
        <f>SUM(R135:R140)</f>
        <v>0</v>
      </c>
      <c r="S134" s="227"/>
      <c r="T134" s="229">
        <f>SUM(T135:T140)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84</v>
      </c>
      <c r="AY134" s="230" t="s">
        <v>379</v>
      </c>
      <c r="BK134" s="232">
        <f>SUM(BK135:BK140)</f>
        <v>0</v>
      </c>
    </row>
    <row r="135" s="2" customFormat="1" ht="16.30189" customHeight="1">
      <c r="A135" s="35"/>
      <c r="B135" s="36"/>
      <c r="C135" s="235" t="s">
        <v>84</v>
      </c>
      <c r="D135" s="235" t="s">
        <v>382</v>
      </c>
      <c r="E135" s="236" t="s">
        <v>428</v>
      </c>
      <c r="F135" s="237" t="s">
        <v>429</v>
      </c>
      <c r="G135" s="238" t="s">
        <v>430</v>
      </c>
      <c r="H135" s="239">
        <v>0.432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1072</v>
      </c>
    </row>
    <row r="136" s="2" customFormat="1" ht="36.72453" customHeight="1">
      <c r="A136" s="35"/>
      <c r="B136" s="36"/>
      <c r="C136" s="235" t="s">
        <v>92</v>
      </c>
      <c r="D136" s="235" t="s">
        <v>382</v>
      </c>
      <c r="E136" s="236" t="s">
        <v>432</v>
      </c>
      <c r="F136" s="237" t="s">
        <v>433</v>
      </c>
      <c r="G136" s="238" t="s">
        <v>430</v>
      </c>
      <c r="H136" s="239">
        <v>0.13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1073</v>
      </c>
    </row>
    <row r="137" s="2" customFormat="1" ht="31.92453" customHeight="1">
      <c r="A137" s="35"/>
      <c r="B137" s="36"/>
      <c r="C137" s="235" t="s">
        <v>102</v>
      </c>
      <c r="D137" s="235" t="s">
        <v>382</v>
      </c>
      <c r="E137" s="236" t="s">
        <v>1074</v>
      </c>
      <c r="F137" s="237" t="s">
        <v>1075</v>
      </c>
      <c r="G137" s="238" t="s">
        <v>430</v>
      </c>
      <c r="H137" s="239">
        <v>0.432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1076</v>
      </c>
    </row>
    <row r="138" s="2" customFormat="1" ht="36.72453" customHeight="1">
      <c r="A138" s="35"/>
      <c r="B138" s="36"/>
      <c r="C138" s="235" t="s">
        <v>396</v>
      </c>
      <c r="D138" s="235" t="s">
        <v>382</v>
      </c>
      <c r="E138" s="236" t="s">
        <v>1077</v>
      </c>
      <c r="F138" s="237" t="s">
        <v>1078</v>
      </c>
      <c r="G138" s="238" t="s">
        <v>430</v>
      </c>
      <c r="H138" s="239">
        <v>3.024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1079</v>
      </c>
    </row>
    <row r="139" s="2" customFormat="1" ht="16.30189" customHeight="1">
      <c r="A139" s="35"/>
      <c r="B139" s="36"/>
      <c r="C139" s="235" t="s">
        <v>378</v>
      </c>
      <c r="D139" s="235" t="s">
        <v>382</v>
      </c>
      <c r="E139" s="236" t="s">
        <v>1080</v>
      </c>
      <c r="F139" s="237" t="s">
        <v>1081</v>
      </c>
      <c r="G139" s="238" t="s">
        <v>430</v>
      </c>
      <c r="H139" s="239">
        <v>0.432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1082</v>
      </c>
    </row>
    <row r="140" s="2" customFormat="1" ht="23.4566" customHeight="1">
      <c r="A140" s="35"/>
      <c r="B140" s="36"/>
      <c r="C140" s="235" t="s">
        <v>435</v>
      </c>
      <c r="D140" s="235" t="s">
        <v>382</v>
      </c>
      <c r="E140" s="236" t="s">
        <v>1083</v>
      </c>
      <c r="F140" s="237" t="s">
        <v>449</v>
      </c>
      <c r="G140" s="238" t="s">
        <v>450</v>
      </c>
      <c r="H140" s="239">
        <v>2.177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1084</v>
      </c>
    </row>
    <row r="141" s="12" customFormat="1" ht="22.8" customHeight="1">
      <c r="A141" s="12"/>
      <c r="B141" s="219"/>
      <c r="C141" s="220"/>
      <c r="D141" s="221" t="s">
        <v>75</v>
      </c>
      <c r="E141" s="233" t="s">
        <v>102</v>
      </c>
      <c r="F141" s="233" t="s">
        <v>1087</v>
      </c>
      <c r="G141" s="220"/>
      <c r="H141" s="220"/>
      <c r="I141" s="223"/>
      <c r="J141" s="234">
        <f>BK141</f>
        <v>0</v>
      </c>
      <c r="K141" s="220"/>
      <c r="L141" s="225"/>
      <c r="M141" s="226"/>
      <c r="N141" s="227"/>
      <c r="O141" s="227"/>
      <c r="P141" s="228">
        <f>SUM(P142:P151)</f>
        <v>0</v>
      </c>
      <c r="Q141" s="227"/>
      <c r="R141" s="228">
        <f>SUM(R142:R151)</f>
        <v>4.0685990600000013</v>
      </c>
      <c r="S141" s="227"/>
      <c r="T141" s="229">
        <f>SUM(T142:T151)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84</v>
      </c>
      <c r="AT141" s="231" t="s">
        <v>75</v>
      </c>
      <c r="AU141" s="231" t="s">
        <v>84</v>
      </c>
      <c r="AY141" s="230" t="s">
        <v>379</v>
      </c>
      <c r="BK141" s="232">
        <f>SUM(BK142:BK151)</f>
        <v>0</v>
      </c>
    </row>
    <row r="142" s="2" customFormat="1" ht="21.0566" customHeight="1">
      <c r="A142" s="35"/>
      <c r="B142" s="36"/>
      <c r="C142" s="235" t="s">
        <v>439</v>
      </c>
      <c r="D142" s="235" t="s">
        <v>382</v>
      </c>
      <c r="E142" s="236" t="s">
        <v>1088</v>
      </c>
      <c r="F142" s="237" t="s">
        <v>1089</v>
      </c>
      <c r="G142" s="238" t="s">
        <v>430</v>
      </c>
      <c r="H142" s="239">
        <v>0.28599999999999998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2.3855499999999998</v>
      </c>
      <c r="R142" s="245">
        <f>Q142*H142</f>
        <v>0.68226729999999991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2374</v>
      </c>
    </row>
    <row r="143" s="2" customFormat="1" ht="21.0566" customHeight="1">
      <c r="A143" s="35"/>
      <c r="B143" s="36"/>
      <c r="C143" s="235" t="s">
        <v>443</v>
      </c>
      <c r="D143" s="235" t="s">
        <v>382</v>
      </c>
      <c r="E143" s="236" t="s">
        <v>1091</v>
      </c>
      <c r="F143" s="237" t="s">
        <v>1092</v>
      </c>
      <c r="G143" s="238" t="s">
        <v>419</v>
      </c>
      <c r="H143" s="239">
        <v>1.2749999999999999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0.038350000000000002</v>
      </c>
      <c r="R143" s="245">
        <f>Q143*H143</f>
        <v>0.048896250000000002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2375</v>
      </c>
    </row>
    <row r="144" s="2" customFormat="1" ht="21.0566" customHeight="1">
      <c r="A144" s="35"/>
      <c r="B144" s="36"/>
      <c r="C144" s="235" t="s">
        <v>447</v>
      </c>
      <c r="D144" s="235" t="s">
        <v>382</v>
      </c>
      <c r="E144" s="236" t="s">
        <v>1094</v>
      </c>
      <c r="F144" s="237" t="s">
        <v>1095</v>
      </c>
      <c r="G144" s="238" t="s">
        <v>419</v>
      </c>
      <c r="H144" s="239">
        <v>1.2749999999999999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1.0000000000000001E-05</v>
      </c>
      <c r="R144" s="245">
        <f>Q144*H144</f>
        <v>1.275E-05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2376</v>
      </c>
    </row>
    <row r="145" s="2" customFormat="1" ht="21.0566" customHeight="1">
      <c r="A145" s="35"/>
      <c r="B145" s="36"/>
      <c r="C145" s="235" t="s">
        <v>452</v>
      </c>
      <c r="D145" s="235" t="s">
        <v>382</v>
      </c>
      <c r="E145" s="236" t="s">
        <v>1097</v>
      </c>
      <c r="F145" s="237" t="s">
        <v>1098</v>
      </c>
      <c r="G145" s="238" t="s">
        <v>450</v>
      </c>
      <c r="H145" s="239">
        <v>0.048000000000000001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1.03704</v>
      </c>
      <c r="R145" s="245">
        <f>Q145*H145</f>
        <v>0.049777919999999996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2377</v>
      </c>
    </row>
    <row r="146" s="2" customFormat="1" ht="16.30189" customHeight="1">
      <c r="A146" s="35"/>
      <c r="B146" s="36"/>
      <c r="C146" s="254" t="s">
        <v>456</v>
      </c>
      <c r="D146" s="254" t="s">
        <v>457</v>
      </c>
      <c r="E146" s="255" t="s">
        <v>1100</v>
      </c>
      <c r="F146" s="256" t="s">
        <v>1101</v>
      </c>
      <c r="G146" s="257" t="s">
        <v>1102</v>
      </c>
      <c r="H146" s="258">
        <v>6.75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443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2378</v>
      </c>
    </row>
    <row r="147" s="2" customFormat="1" ht="16.30189" customHeight="1">
      <c r="A147" s="35"/>
      <c r="B147" s="36"/>
      <c r="C147" s="235" t="s">
        <v>461</v>
      </c>
      <c r="D147" s="235" t="s">
        <v>382</v>
      </c>
      <c r="E147" s="236" t="s">
        <v>1104</v>
      </c>
      <c r="F147" s="237" t="s">
        <v>1105</v>
      </c>
      <c r="G147" s="238" t="s">
        <v>430</v>
      </c>
      <c r="H147" s="239">
        <v>0.10100000000000001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2.3225600000000002</v>
      </c>
      <c r="R147" s="245">
        <f>Q147*H147</f>
        <v>0.23457856000000002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2379</v>
      </c>
    </row>
    <row r="148" s="2" customFormat="1" ht="23.4566" customHeight="1">
      <c r="A148" s="35"/>
      <c r="B148" s="36"/>
      <c r="C148" s="235" t="s">
        <v>466</v>
      </c>
      <c r="D148" s="235" t="s">
        <v>382</v>
      </c>
      <c r="E148" s="236" t="s">
        <v>1964</v>
      </c>
      <c r="F148" s="237" t="s">
        <v>1965</v>
      </c>
      <c r="G148" s="238" t="s">
        <v>430</v>
      </c>
      <c r="H148" s="239">
        <v>1.29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2.9961024000000003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1949</v>
      </c>
    </row>
    <row r="149" s="2" customFormat="1" ht="23.4566" customHeight="1">
      <c r="A149" s="35"/>
      <c r="B149" s="36"/>
      <c r="C149" s="235" t="s">
        <v>470</v>
      </c>
      <c r="D149" s="235" t="s">
        <v>382</v>
      </c>
      <c r="E149" s="236" t="s">
        <v>1107</v>
      </c>
      <c r="F149" s="237" t="s">
        <v>1108</v>
      </c>
      <c r="G149" s="238" t="s">
        <v>419</v>
      </c>
      <c r="H149" s="239">
        <v>6.3529999999999998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0.00346</v>
      </c>
      <c r="R149" s="245">
        <f>Q149*H149</f>
        <v>0.021981379999999998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1950</v>
      </c>
    </row>
    <row r="150" s="2" customFormat="1" ht="23.4566" customHeight="1">
      <c r="A150" s="35"/>
      <c r="B150" s="36"/>
      <c r="C150" s="235" t="s">
        <v>475</v>
      </c>
      <c r="D150" s="235" t="s">
        <v>382</v>
      </c>
      <c r="E150" s="236" t="s">
        <v>1110</v>
      </c>
      <c r="F150" s="237" t="s">
        <v>1111</v>
      </c>
      <c r="G150" s="238" t="s">
        <v>419</v>
      </c>
      <c r="H150" s="239">
        <v>6.3529999999999998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5.0000000000000002E-05</v>
      </c>
      <c r="R150" s="245">
        <f>Q150*H150</f>
        <v>0.00031765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1951</v>
      </c>
    </row>
    <row r="151" s="2" customFormat="1" ht="31.92453" customHeight="1">
      <c r="A151" s="35"/>
      <c r="B151" s="36"/>
      <c r="C151" s="235" t="s">
        <v>479</v>
      </c>
      <c r="D151" s="235" t="s">
        <v>382</v>
      </c>
      <c r="E151" s="236" t="s">
        <v>1966</v>
      </c>
      <c r="F151" s="237" t="s">
        <v>1967</v>
      </c>
      <c r="G151" s="238" t="s">
        <v>450</v>
      </c>
      <c r="H151" s="239">
        <v>0.033000000000000002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1.0504500000000001</v>
      </c>
      <c r="R151" s="245">
        <f>Q151*H151</f>
        <v>0.034664850000000004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1968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396</v>
      </c>
      <c r="F152" s="233" t="s">
        <v>465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SUM(P153:P156)</f>
        <v>0</v>
      </c>
      <c r="Q152" s="227"/>
      <c r="R152" s="228">
        <f>SUM(R153:R156)</f>
        <v>6.1978624</v>
      </c>
      <c r="S152" s="227"/>
      <c r="T152" s="229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SUM(BK153:BK156)</f>
        <v>0</v>
      </c>
    </row>
    <row r="153" s="2" customFormat="1" ht="31.92453" customHeight="1">
      <c r="A153" s="35"/>
      <c r="B153" s="36"/>
      <c r="C153" s="235" t="s">
        <v>483</v>
      </c>
      <c r="D153" s="235" t="s">
        <v>382</v>
      </c>
      <c r="E153" s="236" t="s">
        <v>1113</v>
      </c>
      <c r="F153" s="237" t="s">
        <v>1114</v>
      </c>
      <c r="G153" s="238" t="s">
        <v>419</v>
      </c>
      <c r="H153" s="239">
        <v>4.2800000000000002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0.23366999999999999</v>
      </c>
      <c r="R153" s="245">
        <f>Q153*H153</f>
        <v>1.0001076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1115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1119</v>
      </c>
      <c r="F154" s="237" t="s">
        <v>1120</v>
      </c>
      <c r="G154" s="238" t="s">
        <v>419</v>
      </c>
      <c r="H154" s="239">
        <v>3.2000000000000002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0.30059999999999998</v>
      </c>
      <c r="R154" s="245">
        <f>Q154*H154</f>
        <v>0.96192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1121</v>
      </c>
    </row>
    <row r="155" s="2" customFormat="1" ht="23.4566" customHeight="1">
      <c r="A155" s="35"/>
      <c r="B155" s="36"/>
      <c r="C155" s="235" t="s">
        <v>491</v>
      </c>
      <c r="D155" s="235" t="s">
        <v>382</v>
      </c>
      <c r="E155" s="236" t="s">
        <v>800</v>
      </c>
      <c r="F155" s="237" t="s">
        <v>801</v>
      </c>
      <c r="G155" s="238" t="s">
        <v>430</v>
      </c>
      <c r="H155" s="239">
        <v>0.46999999999999997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2.1922799999999998</v>
      </c>
      <c r="R155" s="245">
        <f>Q155*H155</f>
        <v>1.0303715999999998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2013</v>
      </c>
    </row>
    <row r="156" s="2" customFormat="1" ht="31.92453" customHeight="1">
      <c r="A156" s="35"/>
      <c r="B156" s="36"/>
      <c r="C156" s="235" t="s">
        <v>7</v>
      </c>
      <c r="D156" s="235" t="s">
        <v>382</v>
      </c>
      <c r="E156" s="236" t="s">
        <v>1129</v>
      </c>
      <c r="F156" s="237" t="s">
        <v>1130</v>
      </c>
      <c r="G156" s="238" t="s">
        <v>419</v>
      </c>
      <c r="H156" s="239">
        <v>4.2800000000000002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0.74894000000000005</v>
      </c>
      <c r="R156" s="245">
        <f>Q156*H156</f>
        <v>3.2054632000000005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1131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435</v>
      </c>
      <c r="F157" s="233" t="s">
        <v>1132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SUM(P158:P159)</f>
        <v>0</v>
      </c>
      <c r="Q157" s="227"/>
      <c r="R157" s="228">
        <f>SUM(R158:R159)</f>
        <v>0.0042633300000000001</v>
      </c>
      <c r="S157" s="227"/>
      <c r="T157" s="229">
        <f>SUM(T158:T159)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SUM(BK158:BK159)</f>
        <v>0</v>
      </c>
    </row>
    <row r="158" s="2" customFormat="1" ht="23.4566" customHeight="1">
      <c r="A158" s="35"/>
      <c r="B158" s="36"/>
      <c r="C158" s="235" t="s">
        <v>499</v>
      </c>
      <c r="D158" s="235" t="s">
        <v>382</v>
      </c>
      <c r="E158" s="236" t="s">
        <v>1133</v>
      </c>
      <c r="F158" s="237" t="s">
        <v>1134</v>
      </c>
      <c r="G158" s="238" t="s">
        <v>419</v>
      </c>
      <c r="H158" s="239">
        <v>1.0800000000000001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0.00081999999999999998</v>
      </c>
      <c r="R158" s="245">
        <f>Q158*H158</f>
        <v>0.00088560000000000006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2380</v>
      </c>
    </row>
    <row r="159" s="2" customFormat="1" ht="16.30189" customHeight="1">
      <c r="A159" s="35"/>
      <c r="B159" s="36"/>
      <c r="C159" s="235" t="s">
        <v>504</v>
      </c>
      <c r="D159" s="235" t="s">
        <v>382</v>
      </c>
      <c r="E159" s="236" t="s">
        <v>1136</v>
      </c>
      <c r="F159" s="237" t="s">
        <v>1137</v>
      </c>
      <c r="G159" s="238" t="s">
        <v>419</v>
      </c>
      <c r="H159" s="239">
        <v>6.6230000000000002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0.00051000000000000004</v>
      </c>
      <c r="R159" s="245">
        <f>Q159*H159</f>
        <v>0.0033777300000000002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1852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443</v>
      </c>
      <c r="F160" s="233" t="s">
        <v>495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SUM(P161:P163)</f>
        <v>0</v>
      </c>
      <c r="Q160" s="227"/>
      <c r="R160" s="228">
        <f>SUM(R161:R163)</f>
        <v>0.031399999999999997</v>
      </c>
      <c r="S160" s="227"/>
      <c r="T160" s="229">
        <f>SUM(T161:T163)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SUM(BK161:BK163)</f>
        <v>0</v>
      </c>
    </row>
    <row r="161" s="2" customFormat="1" ht="31.92453" customHeight="1">
      <c r="A161" s="35"/>
      <c r="B161" s="36"/>
      <c r="C161" s="235" t="s">
        <v>508</v>
      </c>
      <c r="D161" s="235" t="s">
        <v>382</v>
      </c>
      <c r="E161" s="236" t="s">
        <v>1142</v>
      </c>
      <c r="F161" s="237" t="s">
        <v>1143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0.0083999999999999995</v>
      </c>
      <c r="R161" s="245">
        <f>Q161*H161</f>
        <v>0.0083999999999999995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2381</v>
      </c>
    </row>
    <row r="162" s="2" customFormat="1" ht="16.30189" customHeight="1">
      <c r="A162" s="35"/>
      <c r="B162" s="36"/>
      <c r="C162" s="254" t="s">
        <v>512</v>
      </c>
      <c r="D162" s="254" t="s">
        <v>457</v>
      </c>
      <c r="E162" s="255" t="s">
        <v>1145</v>
      </c>
      <c r="F162" s="256" t="s">
        <v>1146</v>
      </c>
      <c r="G162" s="257" t="s">
        <v>502</v>
      </c>
      <c r="H162" s="258">
        <v>1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0.012999999999999999</v>
      </c>
      <c r="R162" s="245">
        <f>Q162*H162</f>
        <v>0.012999999999999999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2382</v>
      </c>
    </row>
    <row r="163" s="2" customFormat="1" ht="23.4566" customHeight="1">
      <c r="A163" s="35"/>
      <c r="B163" s="36"/>
      <c r="C163" s="235" t="s">
        <v>516</v>
      </c>
      <c r="D163" s="235" t="s">
        <v>382</v>
      </c>
      <c r="E163" s="236" t="s">
        <v>1148</v>
      </c>
      <c r="F163" s="237" t="s">
        <v>1149</v>
      </c>
      <c r="G163" s="238" t="s">
        <v>502</v>
      </c>
      <c r="H163" s="239">
        <v>5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0.002</v>
      </c>
      <c r="R163" s="245">
        <f>Q163*H163</f>
        <v>0.01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2383</v>
      </c>
    </row>
    <row r="164" s="12" customFormat="1" ht="22.8" customHeight="1">
      <c r="A164" s="12"/>
      <c r="B164" s="219"/>
      <c r="C164" s="220"/>
      <c r="D164" s="221" t="s">
        <v>75</v>
      </c>
      <c r="E164" s="233" t="s">
        <v>447</v>
      </c>
      <c r="F164" s="233" t="s">
        <v>560</v>
      </c>
      <c r="G164" s="220"/>
      <c r="H164" s="220"/>
      <c r="I164" s="223"/>
      <c r="J164" s="234">
        <f>BK164</f>
        <v>0</v>
      </c>
      <c r="K164" s="220"/>
      <c r="L164" s="225"/>
      <c r="M164" s="226"/>
      <c r="N164" s="227"/>
      <c r="O164" s="227"/>
      <c r="P164" s="228">
        <f>SUM(P165:P178)</f>
        <v>0</v>
      </c>
      <c r="Q164" s="227"/>
      <c r="R164" s="228">
        <f>SUM(R165:R178)</f>
        <v>0.090030689999999997</v>
      </c>
      <c r="S164" s="227"/>
      <c r="T164" s="229">
        <f>SUM(T165:T178)</f>
        <v>2.06064275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84</v>
      </c>
      <c r="AT164" s="231" t="s">
        <v>75</v>
      </c>
      <c r="AU164" s="231" t="s">
        <v>84</v>
      </c>
      <c r="AY164" s="230" t="s">
        <v>379</v>
      </c>
      <c r="BK164" s="232">
        <f>SUM(BK165:BK178)</f>
        <v>0</v>
      </c>
    </row>
    <row r="165" s="2" customFormat="1" ht="16.30189" customHeight="1">
      <c r="A165" s="35"/>
      <c r="B165" s="36"/>
      <c r="C165" s="235" t="s">
        <v>520</v>
      </c>
      <c r="D165" s="235" t="s">
        <v>382</v>
      </c>
      <c r="E165" s="236" t="s">
        <v>1151</v>
      </c>
      <c r="F165" s="237" t="s">
        <v>1152</v>
      </c>
      <c r="G165" s="238" t="s">
        <v>502</v>
      </c>
      <c r="H165" s="239">
        <v>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0.077670000000000003</v>
      </c>
      <c r="R165" s="245">
        <f>Q165*H165</f>
        <v>0.077670000000000003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1153</v>
      </c>
    </row>
    <row r="166" s="2" customFormat="1" ht="23.4566" customHeight="1">
      <c r="A166" s="35"/>
      <c r="B166" s="36"/>
      <c r="C166" s="235" t="s">
        <v>524</v>
      </c>
      <c r="D166" s="235" t="s">
        <v>382</v>
      </c>
      <c r="E166" s="236" t="s">
        <v>1780</v>
      </c>
      <c r="F166" s="237" t="s">
        <v>1781</v>
      </c>
      <c r="G166" s="238" t="s">
        <v>419</v>
      </c>
      <c r="H166" s="239">
        <v>6.6230000000000002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1956</v>
      </c>
    </row>
    <row r="167" s="2" customFormat="1" ht="31.92453" customHeight="1">
      <c r="A167" s="35"/>
      <c r="B167" s="36"/>
      <c r="C167" s="235" t="s">
        <v>528</v>
      </c>
      <c r="D167" s="235" t="s">
        <v>382</v>
      </c>
      <c r="E167" s="236" t="s">
        <v>1166</v>
      </c>
      <c r="F167" s="237" t="s">
        <v>1167</v>
      </c>
      <c r="G167" s="238" t="s">
        <v>426</v>
      </c>
      <c r="H167" s="239">
        <v>10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0.097299999999999998</v>
      </c>
      <c r="T167" s="246">
        <f>S167*H167</f>
        <v>0.97299999999999998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2015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1169</v>
      </c>
      <c r="F168" s="237" t="s">
        <v>1170</v>
      </c>
      <c r="G168" s="238" t="s">
        <v>426</v>
      </c>
      <c r="H168" s="239">
        <v>9.8000000000000007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0.057110000000000001</v>
      </c>
      <c r="T168" s="246">
        <f>S168*H168</f>
        <v>0.55967800000000001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1171</v>
      </c>
    </row>
    <row r="169" s="2" customFormat="1" ht="36.72453" customHeight="1">
      <c r="A169" s="35"/>
      <c r="B169" s="36"/>
      <c r="C169" s="235" t="s">
        <v>536</v>
      </c>
      <c r="D169" s="235" t="s">
        <v>382</v>
      </c>
      <c r="E169" s="236" t="s">
        <v>1863</v>
      </c>
      <c r="F169" s="237" t="s">
        <v>1173</v>
      </c>
      <c r="G169" s="238" t="s">
        <v>502</v>
      </c>
      <c r="H169" s="239">
        <v>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0.00116</v>
      </c>
      <c r="R169" s="245">
        <f>Q169*H169</f>
        <v>0.00232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2384</v>
      </c>
    </row>
    <row r="170" s="2" customFormat="1" ht="31.92453" customHeight="1">
      <c r="A170" s="35"/>
      <c r="B170" s="36"/>
      <c r="C170" s="235" t="s">
        <v>540</v>
      </c>
      <c r="D170" s="235" t="s">
        <v>382</v>
      </c>
      <c r="E170" s="236" t="s">
        <v>1175</v>
      </c>
      <c r="F170" s="237" t="s">
        <v>1176</v>
      </c>
      <c r="G170" s="238" t="s">
        <v>430</v>
      </c>
      <c r="H170" s="239">
        <v>0.20300000000000001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0.00173</v>
      </c>
      <c r="R170" s="245">
        <f>Q170*H170</f>
        <v>0.00035119000000000003</v>
      </c>
      <c r="S170" s="245">
        <v>2.3999999999999999</v>
      </c>
      <c r="T170" s="246">
        <f>S170*H170</f>
        <v>0.48720000000000002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2385</v>
      </c>
    </row>
    <row r="171" s="2" customFormat="1" ht="31.92453" customHeight="1">
      <c r="A171" s="35"/>
      <c r="B171" s="36"/>
      <c r="C171" s="235" t="s">
        <v>544</v>
      </c>
      <c r="D171" s="235" t="s">
        <v>382</v>
      </c>
      <c r="E171" s="236" t="s">
        <v>1806</v>
      </c>
      <c r="F171" s="237" t="s">
        <v>1807</v>
      </c>
      <c r="G171" s="238" t="s">
        <v>426</v>
      </c>
      <c r="H171" s="239">
        <v>2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8.0000000000000007E-05</v>
      </c>
      <c r="R171" s="245">
        <f>Q171*H171</f>
        <v>0.00016000000000000001</v>
      </c>
      <c r="S171" s="245">
        <v>0.017999999999999999</v>
      </c>
      <c r="T171" s="246">
        <f>S171*H171</f>
        <v>0.035999999999999997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2386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1973</v>
      </c>
      <c r="F172" s="237" t="s">
        <v>1974</v>
      </c>
      <c r="G172" s="238" t="s">
        <v>1817</v>
      </c>
      <c r="H172" s="239">
        <v>476.47500000000002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2.0000000000000002E-05</v>
      </c>
      <c r="R172" s="245">
        <f>Q172*H172</f>
        <v>0.0095295000000000015</v>
      </c>
      <c r="S172" s="245">
        <v>1.0000000000000001E-05</v>
      </c>
      <c r="T172" s="246">
        <f>S172*H172</f>
        <v>0.0047647500000000008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1975</v>
      </c>
    </row>
    <row r="173" s="2" customFormat="1" ht="16.30189" customHeight="1">
      <c r="A173" s="35"/>
      <c r="B173" s="36"/>
      <c r="C173" s="254" t="s">
        <v>552</v>
      </c>
      <c r="D173" s="254" t="s">
        <v>457</v>
      </c>
      <c r="E173" s="255" t="s">
        <v>1976</v>
      </c>
      <c r="F173" s="256" t="s">
        <v>1977</v>
      </c>
      <c r="G173" s="257" t="s">
        <v>502</v>
      </c>
      <c r="H173" s="258">
        <v>31.765000000000001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1978</v>
      </c>
    </row>
    <row r="174" s="2" customFormat="1" ht="23.4566" customHeight="1">
      <c r="A174" s="35"/>
      <c r="B174" s="36"/>
      <c r="C174" s="235" t="s">
        <v>556</v>
      </c>
      <c r="D174" s="235" t="s">
        <v>382</v>
      </c>
      <c r="E174" s="236" t="s">
        <v>1178</v>
      </c>
      <c r="F174" s="237" t="s">
        <v>1179</v>
      </c>
      <c r="G174" s="238" t="s">
        <v>450</v>
      </c>
      <c r="H174" s="239">
        <v>0.48699999999999999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2387</v>
      </c>
    </row>
    <row r="175" s="2" customFormat="1" ht="31.92453" customHeight="1">
      <c r="A175" s="35"/>
      <c r="B175" s="36"/>
      <c r="C175" s="235" t="s">
        <v>561</v>
      </c>
      <c r="D175" s="235" t="s">
        <v>382</v>
      </c>
      <c r="E175" s="236" t="s">
        <v>1181</v>
      </c>
      <c r="F175" s="237" t="s">
        <v>1182</v>
      </c>
      <c r="G175" s="238" t="s">
        <v>450</v>
      </c>
      <c r="H175" s="239">
        <v>9.2530000000000001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2388</v>
      </c>
    </row>
    <row r="176" s="2" customFormat="1" ht="23.4566" customHeight="1">
      <c r="A176" s="35"/>
      <c r="B176" s="36"/>
      <c r="C176" s="235" t="s">
        <v>565</v>
      </c>
      <c r="D176" s="235" t="s">
        <v>382</v>
      </c>
      <c r="E176" s="236" t="s">
        <v>710</v>
      </c>
      <c r="F176" s="237" t="s">
        <v>711</v>
      </c>
      <c r="G176" s="238" t="s">
        <v>450</v>
      </c>
      <c r="H176" s="239">
        <v>1.5289999999999999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1184</v>
      </c>
    </row>
    <row r="177" s="2" customFormat="1" ht="23.4566" customHeight="1">
      <c r="A177" s="35"/>
      <c r="B177" s="36"/>
      <c r="C177" s="235" t="s">
        <v>569</v>
      </c>
      <c r="D177" s="235" t="s">
        <v>382</v>
      </c>
      <c r="E177" s="236" t="s">
        <v>714</v>
      </c>
      <c r="F177" s="237" t="s">
        <v>715</v>
      </c>
      <c r="G177" s="238" t="s">
        <v>450</v>
      </c>
      <c r="H177" s="239">
        <v>13.760999999999999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1185</v>
      </c>
    </row>
    <row r="178" s="2" customFormat="1" ht="23.4566" customHeight="1">
      <c r="A178" s="35"/>
      <c r="B178" s="36"/>
      <c r="C178" s="235" t="s">
        <v>573</v>
      </c>
      <c r="D178" s="235" t="s">
        <v>382</v>
      </c>
      <c r="E178" s="236" t="s">
        <v>718</v>
      </c>
      <c r="F178" s="237" t="s">
        <v>719</v>
      </c>
      <c r="G178" s="238" t="s">
        <v>450</v>
      </c>
      <c r="H178" s="239">
        <v>0.20300000000000001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2389</v>
      </c>
    </row>
    <row r="179" s="12" customFormat="1" ht="22.8" customHeight="1">
      <c r="A179" s="12"/>
      <c r="B179" s="219"/>
      <c r="C179" s="220"/>
      <c r="D179" s="221" t="s">
        <v>75</v>
      </c>
      <c r="E179" s="233" t="s">
        <v>721</v>
      </c>
      <c r="F179" s="233" t="s">
        <v>722</v>
      </c>
      <c r="G179" s="220"/>
      <c r="H179" s="220"/>
      <c r="I179" s="223"/>
      <c r="J179" s="234">
        <f>BK179</f>
        <v>0</v>
      </c>
      <c r="K179" s="220"/>
      <c r="L179" s="225"/>
      <c r="M179" s="226"/>
      <c r="N179" s="227"/>
      <c r="O179" s="227"/>
      <c r="P179" s="228">
        <f>P180</f>
        <v>0</v>
      </c>
      <c r="Q179" s="227"/>
      <c r="R179" s="228">
        <f>R180</f>
        <v>0</v>
      </c>
      <c r="S179" s="227"/>
      <c r="T179" s="22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84</v>
      </c>
      <c r="AT179" s="231" t="s">
        <v>75</v>
      </c>
      <c r="AU179" s="231" t="s">
        <v>84</v>
      </c>
      <c r="AY179" s="230" t="s">
        <v>379</v>
      </c>
      <c r="BK179" s="232">
        <f>BK180</f>
        <v>0</v>
      </c>
    </row>
    <row r="180" s="2" customFormat="1" ht="23.4566" customHeight="1">
      <c r="A180" s="35"/>
      <c r="B180" s="36"/>
      <c r="C180" s="235" t="s">
        <v>577</v>
      </c>
      <c r="D180" s="235" t="s">
        <v>382</v>
      </c>
      <c r="E180" s="236" t="s">
        <v>724</v>
      </c>
      <c r="F180" s="237" t="s">
        <v>725</v>
      </c>
      <c r="G180" s="238" t="s">
        <v>450</v>
      </c>
      <c r="H180" s="239">
        <v>10.392</v>
      </c>
      <c r="I180" s="240"/>
      <c r="J180" s="241">
        <f>ROUND(I180*H180,2)</f>
        <v>0</v>
      </c>
      <c r="K180" s="242"/>
      <c r="L180" s="41"/>
      <c r="M180" s="249" t="s">
        <v>1</v>
      </c>
      <c r="N180" s="250" t="s">
        <v>42</v>
      </c>
      <c r="O180" s="251"/>
      <c r="P180" s="252">
        <f>O180*H180</f>
        <v>0</v>
      </c>
      <c r="Q180" s="252">
        <v>0</v>
      </c>
      <c r="R180" s="252">
        <f>Q180*H180</f>
        <v>0</v>
      </c>
      <c r="S180" s="252">
        <v>0</v>
      </c>
      <c r="T180" s="25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1187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1Keaf4VT+U4qVBYxRb4i9YCUUs3MVqo4+edqndP+qcV6F2RfCPKCOnEqrUXWYKzDl6yX6++WyThpNeE1QHThFQ==" hashValue="5c4QkaYaOFNHtPvkgDclHyp/IK9DkJdwmot1tLDabeRJFYyi/pcCLnGJihs25JZcjPnKQ7TPYc+FsjO9KdpKIw==" algorithmName="SHA-512" password="CC35"/>
  <autoFilter ref="C131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221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2336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2372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2390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ROUND((SUM(BE134:BE184)),  2)</f>
        <v>0</v>
      </c>
      <c r="G37" s="169"/>
      <c r="H37" s="169"/>
      <c r="I37" s="170">
        <v>0.20000000000000001</v>
      </c>
      <c r="J37" s="168">
        <f>ROUND(((SUM(BE134:BE184))*I37),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ROUND((SUM(BF134:BF184)),  2)</f>
        <v>0</v>
      </c>
      <c r="G38" s="169"/>
      <c r="H38" s="169"/>
      <c r="I38" s="170">
        <v>0.20000000000000001</v>
      </c>
      <c r="J38" s="168">
        <f>ROUND(((SUM(BF134:BF184))*I38),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ROUND((SUM(BG134:BG184)),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ROUND((SUM(BH134:BH184)),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ROUND((SUM(BI134:BI184)),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2336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2372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03629 - Priepust č.29 v km 9,820 - P18919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J158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J180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1331</v>
      </c>
      <c r="E109" s="199"/>
      <c r="F109" s="199"/>
      <c r="G109" s="199"/>
      <c r="H109" s="199"/>
      <c r="I109" s="199"/>
      <c r="J109" s="200">
        <f>J182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2391</v>
      </c>
      <c r="E110" s="204"/>
      <c r="F110" s="204"/>
      <c r="G110" s="204"/>
      <c r="H110" s="204"/>
      <c r="I110" s="204"/>
      <c r="J110" s="205">
        <f>J183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2336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2372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03629 - Priepust č.29 v km 9,820 - P18919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P135+P182</f>
        <v>0</v>
      </c>
      <c r="Q134" s="107"/>
      <c r="R134" s="216">
        <f>R135+R182</f>
        <v>6.2520141599999999</v>
      </c>
      <c r="S134" s="107"/>
      <c r="T134" s="217">
        <f>T135+T182</f>
        <v>2.6013044999999999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BK135+BK182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P136+P143+P154+P158+P161+P165+P180</f>
        <v>0</v>
      </c>
      <c r="Q135" s="227"/>
      <c r="R135" s="228">
        <f>R136+R143+R154+R158+R161+R165+R180</f>
        <v>6.2520141599999999</v>
      </c>
      <c r="S135" s="227"/>
      <c r="T135" s="229">
        <f>T136+T143+T154+T158+T161+T165+T180</f>
        <v>2.6013044999999999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BK136+BK143+BK154+BK158+BK161+BK165+BK180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SUM(P137:P142)</f>
        <v>0</v>
      </c>
      <c r="Q136" s="227"/>
      <c r="R136" s="228">
        <f>SUM(R137:R142)</f>
        <v>0</v>
      </c>
      <c r="S136" s="227"/>
      <c r="T136" s="229">
        <f>SUM(T137:T142)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SUM(BK137:BK142)</f>
        <v>0</v>
      </c>
    </row>
    <row r="137" s="2" customFormat="1" ht="16.30189" customHeight="1">
      <c r="A137" s="35"/>
      <c r="B137" s="36"/>
      <c r="C137" s="235" t="s">
        <v>84</v>
      </c>
      <c r="D137" s="235" t="s">
        <v>382</v>
      </c>
      <c r="E137" s="236" t="s">
        <v>428</v>
      </c>
      <c r="F137" s="237" t="s">
        <v>429</v>
      </c>
      <c r="G137" s="238" t="s">
        <v>430</v>
      </c>
      <c r="H137" s="239">
        <v>0.442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1072</v>
      </c>
    </row>
    <row r="138" s="2" customFormat="1" ht="36.72453" customHeight="1">
      <c r="A138" s="35"/>
      <c r="B138" s="36"/>
      <c r="C138" s="235" t="s">
        <v>92</v>
      </c>
      <c r="D138" s="235" t="s">
        <v>382</v>
      </c>
      <c r="E138" s="236" t="s">
        <v>432</v>
      </c>
      <c r="F138" s="237" t="s">
        <v>433</v>
      </c>
      <c r="G138" s="238" t="s">
        <v>430</v>
      </c>
      <c r="H138" s="239">
        <v>0.13300000000000001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1073</v>
      </c>
    </row>
    <row r="139" s="2" customFormat="1" ht="31.92453" customHeight="1">
      <c r="A139" s="35"/>
      <c r="B139" s="36"/>
      <c r="C139" s="235" t="s">
        <v>102</v>
      </c>
      <c r="D139" s="235" t="s">
        <v>382</v>
      </c>
      <c r="E139" s="236" t="s">
        <v>1074</v>
      </c>
      <c r="F139" s="237" t="s">
        <v>1075</v>
      </c>
      <c r="G139" s="238" t="s">
        <v>430</v>
      </c>
      <c r="H139" s="239">
        <v>0.442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1076</v>
      </c>
    </row>
    <row r="140" s="2" customFormat="1" ht="36.72453" customHeight="1">
      <c r="A140" s="35"/>
      <c r="B140" s="36"/>
      <c r="C140" s="235" t="s">
        <v>396</v>
      </c>
      <c r="D140" s="235" t="s">
        <v>382</v>
      </c>
      <c r="E140" s="236" t="s">
        <v>1077</v>
      </c>
      <c r="F140" s="237" t="s">
        <v>1078</v>
      </c>
      <c r="G140" s="238" t="s">
        <v>430</v>
      </c>
      <c r="H140" s="239">
        <v>3.0939999999999999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1079</v>
      </c>
    </row>
    <row r="141" s="2" customFormat="1" ht="16.30189" customHeight="1">
      <c r="A141" s="35"/>
      <c r="B141" s="36"/>
      <c r="C141" s="235" t="s">
        <v>378</v>
      </c>
      <c r="D141" s="235" t="s">
        <v>382</v>
      </c>
      <c r="E141" s="236" t="s">
        <v>1080</v>
      </c>
      <c r="F141" s="237" t="s">
        <v>1081</v>
      </c>
      <c r="G141" s="238" t="s">
        <v>430</v>
      </c>
      <c r="H141" s="239">
        <v>0.442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1082</v>
      </c>
    </row>
    <row r="142" s="2" customFormat="1" ht="23.4566" customHeight="1">
      <c r="A142" s="35"/>
      <c r="B142" s="36"/>
      <c r="C142" s="235" t="s">
        <v>435</v>
      </c>
      <c r="D142" s="235" t="s">
        <v>382</v>
      </c>
      <c r="E142" s="236" t="s">
        <v>1083</v>
      </c>
      <c r="F142" s="237" t="s">
        <v>449</v>
      </c>
      <c r="G142" s="238" t="s">
        <v>450</v>
      </c>
      <c r="H142" s="239">
        <v>2.75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1084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102</v>
      </c>
      <c r="F143" s="233" t="s">
        <v>1087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SUM(P144:P153)</f>
        <v>0</v>
      </c>
      <c r="Q143" s="227"/>
      <c r="R143" s="228">
        <f>SUM(R144:R153)</f>
        <v>4.0344216300000006</v>
      </c>
      <c r="S143" s="227"/>
      <c r="T143" s="229">
        <f>SUM(T144:T153)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84</v>
      </c>
      <c r="AT143" s="231" t="s">
        <v>75</v>
      </c>
      <c r="AU143" s="231" t="s">
        <v>84</v>
      </c>
      <c r="AY143" s="230" t="s">
        <v>379</v>
      </c>
      <c r="BK143" s="232">
        <f>SUM(BK144:BK153)</f>
        <v>0</v>
      </c>
    </row>
    <row r="144" s="2" customFormat="1" ht="21.0566" customHeight="1">
      <c r="A144" s="35"/>
      <c r="B144" s="36"/>
      <c r="C144" s="235" t="s">
        <v>439</v>
      </c>
      <c r="D144" s="235" t="s">
        <v>382</v>
      </c>
      <c r="E144" s="236" t="s">
        <v>1088</v>
      </c>
      <c r="F144" s="237" t="s">
        <v>1089</v>
      </c>
      <c r="G144" s="238" t="s">
        <v>430</v>
      </c>
      <c r="H144" s="239">
        <v>0.27600000000000002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2.3855499999999998</v>
      </c>
      <c r="R144" s="245">
        <f>Q144*H144</f>
        <v>0.65841179999999999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2374</v>
      </c>
    </row>
    <row r="145" s="2" customFormat="1" ht="21.0566" customHeight="1">
      <c r="A145" s="35"/>
      <c r="B145" s="36"/>
      <c r="C145" s="235" t="s">
        <v>443</v>
      </c>
      <c r="D145" s="235" t="s">
        <v>382</v>
      </c>
      <c r="E145" s="236" t="s">
        <v>1091</v>
      </c>
      <c r="F145" s="237" t="s">
        <v>1092</v>
      </c>
      <c r="G145" s="238" t="s">
        <v>419</v>
      </c>
      <c r="H145" s="239">
        <v>1.2430000000000001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0.038350000000000002</v>
      </c>
      <c r="R145" s="245">
        <f>Q145*H145</f>
        <v>0.047669050000000004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2375</v>
      </c>
    </row>
    <row r="146" s="2" customFormat="1" ht="21.0566" customHeight="1">
      <c r="A146" s="35"/>
      <c r="B146" s="36"/>
      <c r="C146" s="235" t="s">
        <v>447</v>
      </c>
      <c r="D146" s="235" t="s">
        <v>382</v>
      </c>
      <c r="E146" s="236" t="s">
        <v>1094</v>
      </c>
      <c r="F146" s="237" t="s">
        <v>1095</v>
      </c>
      <c r="G146" s="238" t="s">
        <v>419</v>
      </c>
      <c r="H146" s="239">
        <v>1.2430000000000001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1.0000000000000001E-05</v>
      </c>
      <c r="R146" s="245">
        <f>Q146*H146</f>
        <v>1.2430000000000001E-05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2376</v>
      </c>
    </row>
    <row r="147" s="2" customFormat="1" ht="21.0566" customHeight="1">
      <c r="A147" s="35"/>
      <c r="B147" s="36"/>
      <c r="C147" s="235" t="s">
        <v>452</v>
      </c>
      <c r="D147" s="235" t="s">
        <v>382</v>
      </c>
      <c r="E147" s="236" t="s">
        <v>1097</v>
      </c>
      <c r="F147" s="237" t="s">
        <v>1098</v>
      </c>
      <c r="G147" s="238" t="s">
        <v>450</v>
      </c>
      <c r="H147" s="239">
        <v>0.045999999999999999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1.03704</v>
      </c>
      <c r="R147" s="245">
        <f>Q147*H147</f>
        <v>0.047703839999999997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2377</v>
      </c>
    </row>
    <row r="148" s="2" customFormat="1" ht="16.30189" customHeight="1">
      <c r="A148" s="35"/>
      <c r="B148" s="36"/>
      <c r="C148" s="254" t="s">
        <v>456</v>
      </c>
      <c r="D148" s="254" t="s">
        <v>457</v>
      </c>
      <c r="E148" s="255" t="s">
        <v>1100</v>
      </c>
      <c r="F148" s="256" t="s">
        <v>1101</v>
      </c>
      <c r="G148" s="257" t="s">
        <v>1102</v>
      </c>
      <c r="H148" s="258">
        <v>6.5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2378</v>
      </c>
    </row>
    <row r="149" s="2" customFormat="1" ht="16.30189" customHeight="1">
      <c r="A149" s="35"/>
      <c r="B149" s="36"/>
      <c r="C149" s="235" t="s">
        <v>461</v>
      </c>
      <c r="D149" s="235" t="s">
        <v>382</v>
      </c>
      <c r="E149" s="236" t="s">
        <v>1104</v>
      </c>
      <c r="F149" s="237" t="s">
        <v>1105</v>
      </c>
      <c r="G149" s="238" t="s">
        <v>430</v>
      </c>
      <c r="H149" s="239">
        <v>0.098000000000000004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0.22761088000000002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2379</v>
      </c>
    </row>
    <row r="150" s="2" customFormat="1" ht="23.4566" customHeight="1">
      <c r="A150" s="35"/>
      <c r="B150" s="36"/>
      <c r="C150" s="235" t="s">
        <v>466</v>
      </c>
      <c r="D150" s="235" t="s">
        <v>382</v>
      </c>
      <c r="E150" s="236" t="s">
        <v>1964</v>
      </c>
      <c r="F150" s="237" t="s">
        <v>1965</v>
      </c>
      <c r="G150" s="238" t="s">
        <v>430</v>
      </c>
      <c r="H150" s="239">
        <v>1.29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2.3225600000000002</v>
      </c>
      <c r="R150" s="245">
        <f>Q150*H150</f>
        <v>2.9961024000000003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1949</v>
      </c>
    </row>
    <row r="151" s="2" customFormat="1" ht="23.4566" customHeight="1">
      <c r="A151" s="35"/>
      <c r="B151" s="36"/>
      <c r="C151" s="235" t="s">
        <v>470</v>
      </c>
      <c r="D151" s="235" t="s">
        <v>382</v>
      </c>
      <c r="E151" s="236" t="s">
        <v>1107</v>
      </c>
      <c r="F151" s="237" t="s">
        <v>1108</v>
      </c>
      <c r="G151" s="238" t="s">
        <v>419</v>
      </c>
      <c r="H151" s="239">
        <v>6.3380000000000001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0.00346</v>
      </c>
      <c r="R151" s="245">
        <f>Q151*H151</f>
        <v>0.021929480000000001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1950</v>
      </c>
    </row>
    <row r="152" s="2" customFormat="1" ht="23.4566" customHeight="1">
      <c r="A152" s="35"/>
      <c r="B152" s="36"/>
      <c r="C152" s="235" t="s">
        <v>475</v>
      </c>
      <c r="D152" s="235" t="s">
        <v>382</v>
      </c>
      <c r="E152" s="236" t="s">
        <v>1110</v>
      </c>
      <c r="F152" s="237" t="s">
        <v>1111</v>
      </c>
      <c r="G152" s="238" t="s">
        <v>419</v>
      </c>
      <c r="H152" s="239">
        <v>6.3380000000000001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5.0000000000000002E-05</v>
      </c>
      <c r="R152" s="245">
        <f>Q152*H152</f>
        <v>0.00031690000000000001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1951</v>
      </c>
    </row>
    <row r="153" s="2" customFormat="1" ht="31.92453" customHeight="1">
      <c r="A153" s="35"/>
      <c r="B153" s="36"/>
      <c r="C153" s="235" t="s">
        <v>479</v>
      </c>
      <c r="D153" s="235" t="s">
        <v>382</v>
      </c>
      <c r="E153" s="236" t="s">
        <v>1966</v>
      </c>
      <c r="F153" s="237" t="s">
        <v>1967</v>
      </c>
      <c r="G153" s="238" t="s">
        <v>450</v>
      </c>
      <c r="H153" s="239">
        <v>0.033000000000000002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1.0504500000000001</v>
      </c>
      <c r="R153" s="245">
        <f>Q153*H153</f>
        <v>0.034664850000000004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1968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396</v>
      </c>
      <c r="F154" s="233" t="s">
        <v>465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SUM(P155:P157)</f>
        <v>0</v>
      </c>
      <c r="Q154" s="227"/>
      <c r="R154" s="228">
        <f>SUM(R155:R157)</f>
        <v>2.0915903999999998</v>
      </c>
      <c r="S154" s="227"/>
      <c r="T154" s="229">
        <f>SUM(T155:T157)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SUM(BK155:BK157)</f>
        <v>0</v>
      </c>
    </row>
    <row r="155" s="2" customFormat="1" ht="31.92453" customHeight="1">
      <c r="A155" s="35"/>
      <c r="B155" s="36"/>
      <c r="C155" s="235" t="s">
        <v>483</v>
      </c>
      <c r="D155" s="235" t="s">
        <v>382</v>
      </c>
      <c r="E155" s="236" t="s">
        <v>1113</v>
      </c>
      <c r="F155" s="237" t="s">
        <v>1114</v>
      </c>
      <c r="G155" s="238" t="s">
        <v>419</v>
      </c>
      <c r="H155" s="239">
        <v>1.0800000000000001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0.23366999999999999</v>
      </c>
      <c r="R155" s="245">
        <f>Q155*H155</f>
        <v>0.25236360000000002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1115</v>
      </c>
    </row>
    <row r="156" s="2" customFormat="1" ht="23.4566" customHeight="1">
      <c r="A156" s="35"/>
      <c r="B156" s="36"/>
      <c r="C156" s="235" t="s">
        <v>487</v>
      </c>
      <c r="D156" s="235" t="s">
        <v>382</v>
      </c>
      <c r="E156" s="236" t="s">
        <v>800</v>
      </c>
      <c r="F156" s="237" t="s">
        <v>801</v>
      </c>
      <c r="G156" s="238" t="s">
        <v>430</v>
      </c>
      <c r="H156" s="239">
        <v>0.46999999999999997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2.1922799999999998</v>
      </c>
      <c r="R156" s="245">
        <f>Q156*H156</f>
        <v>1.0303715999999998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2013</v>
      </c>
    </row>
    <row r="157" s="2" customFormat="1" ht="31.92453" customHeight="1">
      <c r="A157" s="35"/>
      <c r="B157" s="36"/>
      <c r="C157" s="235" t="s">
        <v>491</v>
      </c>
      <c r="D157" s="235" t="s">
        <v>382</v>
      </c>
      <c r="E157" s="236" t="s">
        <v>1129</v>
      </c>
      <c r="F157" s="237" t="s">
        <v>1130</v>
      </c>
      <c r="G157" s="238" t="s">
        <v>419</v>
      </c>
      <c r="H157" s="239">
        <v>1.0800000000000001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0.74894000000000005</v>
      </c>
      <c r="R157" s="245">
        <f>Q157*H157</f>
        <v>0.80885520000000011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1131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435</v>
      </c>
      <c r="F158" s="233" t="s">
        <v>1132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SUM(P159:P160)</f>
        <v>0</v>
      </c>
      <c r="Q158" s="227"/>
      <c r="R158" s="228">
        <f>SUM(R159:R160)</f>
        <v>0.00421778</v>
      </c>
      <c r="S158" s="227"/>
      <c r="T158" s="229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SUM(BK159:BK160)</f>
        <v>0</v>
      </c>
    </row>
    <row r="159" s="2" customFormat="1" ht="23.4566" customHeight="1">
      <c r="A159" s="35"/>
      <c r="B159" s="36"/>
      <c r="C159" s="235" t="s">
        <v>7</v>
      </c>
      <c r="D159" s="235" t="s">
        <v>382</v>
      </c>
      <c r="E159" s="236" t="s">
        <v>1133</v>
      </c>
      <c r="F159" s="237" t="s">
        <v>1134</v>
      </c>
      <c r="G159" s="238" t="s">
        <v>419</v>
      </c>
      <c r="H159" s="239">
        <v>1.04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0.00081999999999999998</v>
      </c>
      <c r="R159" s="245">
        <f>Q159*H159</f>
        <v>0.00085280000000000002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2392</v>
      </c>
    </row>
    <row r="160" s="2" customFormat="1" ht="16.30189" customHeight="1">
      <c r="A160" s="35"/>
      <c r="B160" s="36"/>
      <c r="C160" s="235" t="s">
        <v>499</v>
      </c>
      <c r="D160" s="235" t="s">
        <v>382</v>
      </c>
      <c r="E160" s="236" t="s">
        <v>1136</v>
      </c>
      <c r="F160" s="237" t="s">
        <v>1137</v>
      </c>
      <c r="G160" s="238" t="s">
        <v>419</v>
      </c>
      <c r="H160" s="239">
        <v>6.5979999999999999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0.00051000000000000004</v>
      </c>
      <c r="R160" s="245">
        <f>Q160*H160</f>
        <v>0.0033649800000000001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1852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443</v>
      </c>
      <c r="F161" s="233" t="s">
        <v>495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SUM(P162:P164)</f>
        <v>0</v>
      </c>
      <c r="Q161" s="227"/>
      <c r="R161" s="228">
        <f>SUM(R162:R164)</f>
        <v>0.031399999999999997</v>
      </c>
      <c r="S161" s="227"/>
      <c r="T161" s="229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SUM(BK162:BK164)</f>
        <v>0</v>
      </c>
    </row>
    <row r="162" s="2" customFormat="1" ht="31.92453" customHeight="1">
      <c r="A162" s="35"/>
      <c r="B162" s="36"/>
      <c r="C162" s="235" t="s">
        <v>504</v>
      </c>
      <c r="D162" s="235" t="s">
        <v>382</v>
      </c>
      <c r="E162" s="236" t="s">
        <v>1142</v>
      </c>
      <c r="F162" s="237" t="s">
        <v>1143</v>
      </c>
      <c r="G162" s="238" t="s">
        <v>502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0.0083999999999999995</v>
      </c>
      <c r="R162" s="245">
        <f>Q162*H162</f>
        <v>0.0083999999999999995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2381</v>
      </c>
    </row>
    <row r="163" s="2" customFormat="1" ht="16.30189" customHeight="1">
      <c r="A163" s="35"/>
      <c r="B163" s="36"/>
      <c r="C163" s="254" t="s">
        <v>508</v>
      </c>
      <c r="D163" s="254" t="s">
        <v>457</v>
      </c>
      <c r="E163" s="255" t="s">
        <v>1145</v>
      </c>
      <c r="F163" s="256" t="s">
        <v>1146</v>
      </c>
      <c r="G163" s="257" t="s">
        <v>502</v>
      </c>
      <c r="H163" s="258">
        <v>1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0.012999999999999999</v>
      </c>
      <c r="R163" s="245">
        <f>Q163*H163</f>
        <v>0.012999999999999999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2382</v>
      </c>
    </row>
    <row r="164" s="2" customFormat="1" ht="23.4566" customHeight="1">
      <c r="A164" s="35"/>
      <c r="B164" s="36"/>
      <c r="C164" s="235" t="s">
        <v>512</v>
      </c>
      <c r="D164" s="235" t="s">
        <v>382</v>
      </c>
      <c r="E164" s="236" t="s">
        <v>1148</v>
      </c>
      <c r="F164" s="237" t="s">
        <v>1149</v>
      </c>
      <c r="G164" s="238" t="s">
        <v>502</v>
      </c>
      <c r="H164" s="239">
        <v>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0.002</v>
      </c>
      <c r="R164" s="245">
        <f>Q164*H164</f>
        <v>0.01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2383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447</v>
      </c>
      <c r="F165" s="233" t="s">
        <v>560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SUM(P166:P179)</f>
        <v>0</v>
      </c>
      <c r="Q165" s="227"/>
      <c r="R165" s="228">
        <f>SUM(R166:R179)</f>
        <v>0.090384350000000002</v>
      </c>
      <c r="S165" s="227"/>
      <c r="T165" s="229">
        <f>SUM(T166:T179)</f>
        <v>2.6013044999999999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SUM(BK166:BK179)</f>
        <v>0</v>
      </c>
    </row>
    <row r="166" s="2" customFormat="1" ht="16.30189" customHeight="1">
      <c r="A166" s="35"/>
      <c r="B166" s="36"/>
      <c r="C166" s="235" t="s">
        <v>516</v>
      </c>
      <c r="D166" s="235" t="s">
        <v>382</v>
      </c>
      <c r="E166" s="236" t="s">
        <v>1151</v>
      </c>
      <c r="F166" s="237" t="s">
        <v>1152</v>
      </c>
      <c r="G166" s="238" t="s">
        <v>502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0.077670000000000003</v>
      </c>
      <c r="R166" s="245">
        <f>Q166*H166</f>
        <v>0.077670000000000003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1153</v>
      </c>
    </row>
    <row r="167" s="2" customFormat="1" ht="23.4566" customHeight="1">
      <c r="A167" s="35"/>
      <c r="B167" s="36"/>
      <c r="C167" s="235" t="s">
        <v>520</v>
      </c>
      <c r="D167" s="235" t="s">
        <v>382</v>
      </c>
      <c r="E167" s="236" t="s">
        <v>1780</v>
      </c>
      <c r="F167" s="237" t="s">
        <v>1781</v>
      </c>
      <c r="G167" s="238" t="s">
        <v>419</v>
      </c>
      <c r="H167" s="239">
        <v>6.5979999999999999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1956</v>
      </c>
    </row>
    <row r="168" s="2" customFormat="1" ht="31.92453" customHeight="1">
      <c r="A168" s="35"/>
      <c r="B168" s="36"/>
      <c r="C168" s="235" t="s">
        <v>524</v>
      </c>
      <c r="D168" s="235" t="s">
        <v>382</v>
      </c>
      <c r="E168" s="236" t="s">
        <v>1166</v>
      </c>
      <c r="F168" s="237" t="s">
        <v>1167</v>
      </c>
      <c r="G168" s="238" t="s">
        <v>426</v>
      </c>
      <c r="H168" s="239">
        <v>10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0.097299999999999998</v>
      </c>
      <c r="T168" s="246">
        <f>S168*H168</f>
        <v>0.97299999999999998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2015</v>
      </c>
    </row>
    <row r="169" s="2" customFormat="1" ht="23.4566" customHeight="1">
      <c r="A169" s="35"/>
      <c r="B169" s="36"/>
      <c r="C169" s="235" t="s">
        <v>528</v>
      </c>
      <c r="D169" s="235" t="s">
        <v>382</v>
      </c>
      <c r="E169" s="236" t="s">
        <v>1169</v>
      </c>
      <c r="F169" s="237" t="s">
        <v>1170</v>
      </c>
      <c r="G169" s="238" t="s">
        <v>426</v>
      </c>
      <c r="H169" s="239">
        <v>19.600000000000001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0.057110000000000001</v>
      </c>
      <c r="T169" s="246">
        <f>S169*H169</f>
        <v>1.119356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1171</v>
      </c>
    </row>
    <row r="170" s="2" customFormat="1" ht="36.72453" customHeight="1">
      <c r="A170" s="35"/>
      <c r="B170" s="36"/>
      <c r="C170" s="235" t="s">
        <v>532</v>
      </c>
      <c r="D170" s="235" t="s">
        <v>382</v>
      </c>
      <c r="E170" s="236" t="s">
        <v>1863</v>
      </c>
      <c r="F170" s="237" t="s">
        <v>1173</v>
      </c>
      <c r="G170" s="238" t="s">
        <v>502</v>
      </c>
      <c r="H170" s="239">
        <v>2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0.00116</v>
      </c>
      <c r="R170" s="245">
        <f>Q170*H170</f>
        <v>0.00232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2384</v>
      </c>
    </row>
    <row r="171" s="2" customFormat="1" ht="31.92453" customHeight="1">
      <c r="A171" s="35"/>
      <c r="B171" s="36"/>
      <c r="C171" s="235" t="s">
        <v>536</v>
      </c>
      <c r="D171" s="235" t="s">
        <v>382</v>
      </c>
      <c r="E171" s="236" t="s">
        <v>1175</v>
      </c>
      <c r="F171" s="237" t="s">
        <v>1176</v>
      </c>
      <c r="G171" s="238" t="s">
        <v>430</v>
      </c>
      <c r="H171" s="239">
        <v>0.19500000000000001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0.00173</v>
      </c>
      <c r="R171" s="245">
        <f>Q171*H171</f>
        <v>0.00033734999999999999</v>
      </c>
      <c r="S171" s="245">
        <v>2.3999999999999999</v>
      </c>
      <c r="T171" s="246">
        <f>S171*H171</f>
        <v>0.46799999999999997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2385</v>
      </c>
    </row>
    <row r="172" s="2" customFormat="1" ht="31.92453" customHeight="1">
      <c r="A172" s="35"/>
      <c r="B172" s="36"/>
      <c r="C172" s="235" t="s">
        <v>540</v>
      </c>
      <c r="D172" s="235" t="s">
        <v>382</v>
      </c>
      <c r="E172" s="236" t="s">
        <v>1806</v>
      </c>
      <c r="F172" s="237" t="s">
        <v>1807</v>
      </c>
      <c r="G172" s="238" t="s">
        <v>426</v>
      </c>
      <c r="H172" s="239">
        <v>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8.0000000000000007E-05</v>
      </c>
      <c r="R172" s="245">
        <f>Q172*H172</f>
        <v>0.00016000000000000001</v>
      </c>
      <c r="S172" s="245">
        <v>0.017999999999999999</v>
      </c>
      <c r="T172" s="246">
        <f>S172*H172</f>
        <v>0.035999999999999997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2393</v>
      </c>
    </row>
    <row r="173" s="2" customFormat="1" ht="23.4566" customHeight="1">
      <c r="A173" s="35"/>
      <c r="B173" s="36"/>
      <c r="C173" s="235" t="s">
        <v>544</v>
      </c>
      <c r="D173" s="235" t="s">
        <v>382</v>
      </c>
      <c r="E173" s="236" t="s">
        <v>1973</v>
      </c>
      <c r="F173" s="237" t="s">
        <v>1974</v>
      </c>
      <c r="G173" s="238" t="s">
        <v>1817</v>
      </c>
      <c r="H173" s="239">
        <v>494.85000000000002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2.0000000000000002E-05</v>
      </c>
      <c r="R173" s="245">
        <f>Q173*H173</f>
        <v>0.0098970000000000013</v>
      </c>
      <c r="S173" s="245">
        <v>1.0000000000000001E-05</v>
      </c>
      <c r="T173" s="246">
        <f>S173*H173</f>
        <v>0.0049485000000000006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1975</v>
      </c>
    </row>
    <row r="174" s="2" customFormat="1" ht="16.30189" customHeight="1">
      <c r="A174" s="35"/>
      <c r="B174" s="36"/>
      <c r="C174" s="254" t="s">
        <v>548</v>
      </c>
      <c r="D174" s="254" t="s">
        <v>457</v>
      </c>
      <c r="E174" s="255" t="s">
        <v>1976</v>
      </c>
      <c r="F174" s="256" t="s">
        <v>1977</v>
      </c>
      <c r="G174" s="257" t="s">
        <v>502</v>
      </c>
      <c r="H174" s="258">
        <v>32.990000000000002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1978</v>
      </c>
    </row>
    <row r="175" s="2" customFormat="1" ht="23.4566" customHeight="1">
      <c r="A175" s="35"/>
      <c r="B175" s="36"/>
      <c r="C175" s="235" t="s">
        <v>552</v>
      </c>
      <c r="D175" s="235" t="s">
        <v>382</v>
      </c>
      <c r="E175" s="236" t="s">
        <v>1178</v>
      </c>
      <c r="F175" s="237" t="s">
        <v>1179</v>
      </c>
      <c r="G175" s="238" t="s">
        <v>450</v>
      </c>
      <c r="H175" s="239">
        <v>0.46800000000000003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2387</v>
      </c>
    </row>
    <row r="176" s="2" customFormat="1" ht="31.92453" customHeight="1">
      <c r="A176" s="35"/>
      <c r="B176" s="36"/>
      <c r="C176" s="235" t="s">
        <v>556</v>
      </c>
      <c r="D176" s="235" t="s">
        <v>382</v>
      </c>
      <c r="E176" s="236" t="s">
        <v>1181</v>
      </c>
      <c r="F176" s="237" t="s">
        <v>1182</v>
      </c>
      <c r="G176" s="238" t="s">
        <v>450</v>
      </c>
      <c r="H176" s="239">
        <v>8.8919999999999995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2388</v>
      </c>
    </row>
    <row r="177" s="2" customFormat="1" ht="23.4566" customHeight="1">
      <c r="A177" s="35"/>
      <c r="B177" s="36"/>
      <c r="C177" s="235" t="s">
        <v>561</v>
      </c>
      <c r="D177" s="235" t="s">
        <v>382</v>
      </c>
      <c r="E177" s="236" t="s">
        <v>710</v>
      </c>
      <c r="F177" s="237" t="s">
        <v>711</v>
      </c>
      <c r="G177" s="238" t="s">
        <v>450</v>
      </c>
      <c r="H177" s="239">
        <v>2.0870000000000002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1184</v>
      </c>
    </row>
    <row r="178" s="2" customFormat="1" ht="23.4566" customHeight="1">
      <c r="A178" s="35"/>
      <c r="B178" s="36"/>
      <c r="C178" s="235" t="s">
        <v>565</v>
      </c>
      <c r="D178" s="235" t="s">
        <v>382</v>
      </c>
      <c r="E178" s="236" t="s">
        <v>714</v>
      </c>
      <c r="F178" s="237" t="s">
        <v>715</v>
      </c>
      <c r="G178" s="238" t="s">
        <v>450</v>
      </c>
      <c r="H178" s="239">
        <v>18.783000000000001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1185</v>
      </c>
    </row>
    <row r="179" s="2" customFormat="1" ht="23.4566" customHeight="1">
      <c r="A179" s="35"/>
      <c r="B179" s="36"/>
      <c r="C179" s="235" t="s">
        <v>569</v>
      </c>
      <c r="D179" s="235" t="s">
        <v>382</v>
      </c>
      <c r="E179" s="236" t="s">
        <v>718</v>
      </c>
      <c r="F179" s="237" t="s">
        <v>719</v>
      </c>
      <c r="G179" s="238" t="s">
        <v>450</v>
      </c>
      <c r="H179" s="239">
        <v>0.46800000000000003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2394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721</v>
      </c>
      <c r="F180" s="233" t="s">
        <v>722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P181</f>
        <v>0</v>
      </c>
      <c r="Q180" s="227"/>
      <c r="R180" s="228">
        <f>R181</f>
        <v>0</v>
      </c>
      <c r="S180" s="227"/>
      <c r="T180" s="229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84</v>
      </c>
      <c r="AT180" s="231" t="s">
        <v>75</v>
      </c>
      <c r="AU180" s="231" t="s">
        <v>84</v>
      </c>
      <c r="AY180" s="230" t="s">
        <v>379</v>
      </c>
      <c r="BK180" s="232">
        <f>BK181</f>
        <v>0</v>
      </c>
    </row>
    <row r="181" s="2" customFormat="1" ht="23.4566" customHeight="1">
      <c r="A181" s="35"/>
      <c r="B181" s="36"/>
      <c r="C181" s="235" t="s">
        <v>573</v>
      </c>
      <c r="D181" s="235" t="s">
        <v>382</v>
      </c>
      <c r="E181" s="236" t="s">
        <v>724</v>
      </c>
      <c r="F181" s="237" t="s">
        <v>725</v>
      </c>
      <c r="G181" s="238" t="s">
        <v>450</v>
      </c>
      <c r="H181" s="239">
        <v>6.2519999999999998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1187</v>
      </c>
    </row>
    <row r="182" s="12" customFormat="1" ht="25.92" customHeight="1">
      <c r="A182" s="12"/>
      <c r="B182" s="219"/>
      <c r="C182" s="220"/>
      <c r="D182" s="221" t="s">
        <v>75</v>
      </c>
      <c r="E182" s="222" t="s">
        <v>457</v>
      </c>
      <c r="F182" s="222" t="s">
        <v>1362</v>
      </c>
      <c r="G182" s="220"/>
      <c r="H182" s="220"/>
      <c r="I182" s="223"/>
      <c r="J182" s="224">
        <f>BK182</f>
        <v>0</v>
      </c>
      <c r="K182" s="220"/>
      <c r="L182" s="225"/>
      <c r="M182" s="226"/>
      <c r="N182" s="227"/>
      <c r="O182" s="227"/>
      <c r="P182" s="228">
        <f>P183</f>
        <v>0</v>
      </c>
      <c r="Q182" s="227"/>
      <c r="R182" s="228">
        <f>R183</f>
        <v>0</v>
      </c>
      <c r="S182" s="227"/>
      <c r="T182" s="229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0" t="s">
        <v>102</v>
      </c>
      <c r="AT182" s="231" t="s">
        <v>75</v>
      </c>
      <c r="AU182" s="231" t="s">
        <v>76</v>
      </c>
      <c r="AY182" s="230" t="s">
        <v>379</v>
      </c>
      <c r="BK182" s="232">
        <f>BK183</f>
        <v>0</v>
      </c>
    </row>
    <row r="183" s="12" customFormat="1" ht="22.8" customHeight="1">
      <c r="A183" s="12"/>
      <c r="B183" s="219"/>
      <c r="C183" s="220"/>
      <c r="D183" s="221" t="s">
        <v>75</v>
      </c>
      <c r="E183" s="233" t="s">
        <v>1571</v>
      </c>
      <c r="F183" s="233" t="s">
        <v>2395</v>
      </c>
      <c r="G183" s="220"/>
      <c r="H183" s="220"/>
      <c r="I183" s="223"/>
      <c r="J183" s="234">
        <f>BK183</f>
        <v>0</v>
      </c>
      <c r="K183" s="220"/>
      <c r="L183" s="225"/>
      <c r="M183" s="226"/>
      <c r="N183" s="227"/>
      <c r="O183" s="227"/>
      <c r="P183" s="228">
        <f>P184</f>
        <v>0</v>
      </c>
      <c r="Q183" s="227"/>
      <c r="R183" s="228">
        <f>R184</f>
        <v>0</v>
      </c>
      <c r="S183" s="227"/>
      <c r="T183" s="229">
        <f>T184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0" t="s">
        <v>102</v>
      </c>
      <c r="AT183" s="231" t="s">
        <v>75</v>
      </c>
      <c r="AU183" s="231" t="s">
        <v>84</v>
      </c>
      <c r="AY183" s="230" t="s">
        <v>379</v>
      </c>
      <c r="BK183" s="232">
        <f>BK184</f>
        <v>0</v>
      </c>
    </row>
    <row r="184" s="2" customFormat="1" ht="16.30189" customHeight="1">
      <c r="A184" s="35"/>
      <c r="B184" s="36"/>
      <c r="C184" s="235" t="s">
        <v>577</v>
      </c>
      <c r="D184" s="235" t="s">
        <v>382</v>
      </c>
      <c r="E184" s="236" t="s">
        <v>2396</v>
      </c>
      <c r="F184" s="237" t="s">
        <v>2397</v>
      </c>
      <c r="G184" s="238" t="s">
        <v>502</v>
      </c>
      <c r="H184" s="239">
        <v>1</v>
      </c>
      <c r="I184" s="240"/>
      <c r="J184" s="241">
        <f>ROUND(I184*H184,2)</f>
        <v>0</v>
      </c>
      <c r="K184" s="242"/>
      <c r="L184" s="41"/>
      <c r="M184" s="249" t="s">
        <v>1</v>
      </c>
      <c r="N184" s="250" t="s">
        <v>42</v>
      </c>
      <c r="O184" s="251"/>
      <c r="P184" s="252">
        <f>O184*H184</f>
        <v>0</v>
      </c>
      <c r="Q184" s="252">
        <v>0</v>
      </c>
      <c r="R184" s="252">
        <f>Q184*H184</f>
        <v>0</v>
      </c>
      <c r="S184" s="252">
        <v>0</v>
      </c>
      <c r="T184" s="25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673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673</v>
      </c>
      <c r="BM184" s="247" t="s">
        <v>2398</v>
      </c>
    </row>
    <row r="185" s="2" customFormat="1" ht="6.96" customHeight="1">
      <c r="A185" s="35"/>
      <c r="B185" s="69"/>
      <c r="C185" s="70"/>
      <c r="D185" s="70"/>
      <c r="E185" s="70"/>
      <c r="F185" s="70"/>
      <c r="G185" s="70"/>
      <c r="H185" s="70"/>
      <c r="I185" s="70"/>
      <c r="J185" s="70"/>
      <c r="K185" s="70"/>
      <c r="L185" s="41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sheet="1" autoFilter="0" formatColumns="0" formatRows="0" objects="1" scenarios="1" spinCount="100000" saltValue="Ky65Tw6cy07DLrlGWOEXrAxqCQgk436gjxjM11s6SG8IKgWhcRoIcEn8nzVz/P+yU8wUQJ8x1PgI93tffnxfUA==" hashValue="ralI1RCHdw0kVOefwpSQvETYyQAQg135YHTQurrZOE1aKASb96GqWTFv4GONLrd1bDyNPM7kOrL51iJzur0OxQ==" algorithmName="SHA-512" password="CC35"/>
  <autoFilter ref="C133:K18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224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2336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2372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2399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ROUND((SUM(BE134:BE185)),  2)</f>
        <v>0</v>
      </c>
      <c r="G37" s="169"/>
      <c r="H37" s="169"/>
      <c r="I37" s="170">
        <v>0.20000000000000001</v>
      </c>
      <c r="J37" s="168">
        <f>ROUND(((SUM(BE134:BE185))*I37),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ROUND((SUM(BF134:BF185)),  2)</f>
        <v>0</v>
      </c>
      <c r="G38" s="169"/>
      <c r="H38" s="169"/>
      <c r="I38" s="170">
        <v>0.20000000000000001</v>
      </c>
      <c r="J38" s="168">
        <f>ROUND(((SUM(BF134:BF185))*I38),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ROUND((SUM(BG134:BG185)),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ROUND((SUM(BH134:BH185)),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ROUND((SUM(BI134:BI185)),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2336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2372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03630 - Priepust č.30 v km 9,976 -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J158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J177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J179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J180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2336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2372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03630 - Priepust č.30 v km 9,976 - P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P135+P179</f>
        <v>0</v>
      </c>
      <c r="Q134" s="107"/>
      <c r="R134" s="216">
        <f>R135+R179</f>
        <v>33.790729450000008</v>
      </c>
      <c r="S134" s="107"/>
      <c r="T134" s="217">
        <f>T135+T179</f>
        <v>15.08453151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BK135+BK179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P136+P144+P150+P155+P158+P162+P177</f>
        <v>0</v>
      </c>
      <c r="Q135" s="227"/>
      <c r="R135" s="228">
        <f>R136+R144+R150+R155+R158+R162+R177</f>
        <v>33.713001450000007</v>
      </c>
      <c r="S135" s="227"/>
      <c r="T135" s="229">
        <f>T136+T144+T150+T155+T158+T162+T177</f>
        <v>15.08453151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BK136+BK144+BK150+BK155+BK158+BK162+BK177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SUM(P137:P143)</f>
        <v>0</v>
      </c>
      <c r="Q136" s="227"/>
      <c r="R136" s="228">
        <f>SUM(R137:R143)</f>
        <v>0</v>
      </c>
      <c r="S136" s="227"/>
      <c r="T136" s="229">
        <f>SUM(T137:T143)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SUM(BK137:BK143)</f>
        <v>0</v>
      </c>
    </row>
    <row r="137" s="2" customFormat="1" ht="16.30189" customHeight="1">
      <c r="A137" s="35"/>
      <c r="B137" s="36"/>
      <c r="C137" s="235" t="s">
        <v>84</v>
      </c>
      <c r="D137" s="235" t="s">
        <v>382</v>
      </c>
      <c r="E137" s="236" t="s">
        <v>428</v>
      </c>
      <c r="F137" s="237" t="s">
        <v>429</v>
      </c>
      <c r="G137" s="238" t="s">
        <v>430</v>
      </c>
      <c r="H137" s="239">
        <v>19.34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1072</v>
      </c>
    </row>
    <row r="138" s="2" customFormat="1" ht="36.72453" customHeight="1">
      <c r="A138" s="35"/>
      <c r="B138" s="36"/>
      <c r="C138" s="235" t="s">
        <v>92</v>
      </c>
      <c r="D138" s="235" t="s">
        <v>382</v>
      </c>
      <c r="E138" s="236" t="s">
        <v>432</v>
      </c>
      <c r="F138" s="237" t="s">
        <v>433</v>
      </c>
      <c r="G138" s="238" t="s">
        <v>430</v>
      </c>
      <c r="H138" s="239">
        <v>5.8019999999999996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1073</v>
      </c>
    </row>
    <row r="139" s="2" customFormat="1" ht="31.92453" customHeight="1">
      <c r="A139" s="35"/>
      <c r="B139" s="36"/>
      <c r="C139" s="235" t="s">
        <v>102</v>
      </c>
      <c r="D139" s="235" t="s">
        <v>382</v>
      </c>
      <c r="E139" s="236" t="s">
        <v>1074</v>
      </c>
      <c r="F139" s="237" t="s">
        <v>1075</v>
      </c>
      <c r="G139" s="238" t="s">
        <v>430</v>
      </c>
      <c r="H139" s="239">
        <v>3.6000000000000001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1076</v>
      </c>
    </row>
    <row r="140" s="2" customFormat="1" ht="36.72453" customHeight="1">
      <c r="A140" s="35"/>
      <c r="B140" s="36"/>
      <c r="C140" s="235" t="s">
        <v>396</v>
      </c>
      <c r="D140" s="235" t="s">
        <v>382</v>
      </c>
      <c r="E140" s="236" t="s">
        <v>1077</v>
      </c>
      <c r="F140" s="237" t="s">
        <v>1078</v>
      </c>
      <c r="G140" s="238" t="s">
        <v>430</v>
      </c>
      <c r="H140" s="239">
        <v>25.199999999999999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1079</v>
      </c>
    </row>
    <row r="141" s="2" customFormat="1" ht="16.30189" customHeight="1">
      <c r="A141" s="35"/>
      <c r="B141" s="36"/>
      <c r="C141" s="235" t="s">
        <v>378</v>
      </c>
      <c r="D141" s="235" t="s">
        <v>382</v>
      </c>
      <c r="E141" s="236" t="s">
        <v>1080</v>
      </c>
      <c r="F141" s="237" t="s">
        <v>1081</v>
      </c>
      <c r="G141" s="238" t="s">
        <v>430</v>
      </c>
      <c r="H141" s="239">
        <v>3.6000000000000001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1082</v>
      </c>
    </row>
    <row r="142" s="2" customFormat="1" ht="23.4566" customHeight="1">
      <c r="A142" s="35"/>
      <c r="B142" s="36"/>
      <c r="C142" s="235" t="s">
        <v>435</v>
      </c>
      <c r="D142" s="235" t="s">
        <v>382</v>
      </c>
      <c r="E142" s="236" t="s">
        <v>1083</v>
      </c>
      <c r="F142" s="237" t="s">
        <v>449</v>
      </c>
      <c r="G142" s="238" t="s">
        <v>450</v>
      </c>
      <c r="H142" s="239">
        <v>6.8540000000000001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1084</v>
      </c>
    </row>
    <row r="143" s="2" customFormat="1" ht="23.4566" customHeight="1">
      <c r="A143" s="35"/>
      <c r="B143" s="36"/>
      <c r="C143" s="235" t="s">
        <v>439</v>
      </c>
      <c r="D143" s="235" t="s">
        <v>382</v>
      </c>
      <c r="E143" s="236" t="s">
        <v>1085</v>
      </c>
      <c r="F143" s="237" t="s">
        <v>454</v>
      </c>
      <c r="G143" s="238" t="s">
        <v>430</v>
      </c>
      <c r="H143" s="239">
        <v>15.74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1086</v>
      </c>
    </row>
    <row r="144" s="12" customFormat="1" ht="22.8" customHeight="1">
      <c r="A144" s="12"/>
      <c r="B144" s="219"/>
      <c r="C144" s="220"/>
      <c r="D144" s="221" t="s">
        <v>75</v>
      </c>
      <c r="E144" s="233" t="s">
        <v>102</v>
      </c>
      <c r="F144" s="233" t="s">
        <v>1087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SUM(P145:P149)</f>
        <v>0</v>
      </c>
      <c r="Q144" s="227"/>
      <c r="R144" s="228">
        <f>SUM(R145:R149)</f>
        <v>9.6476008999999987</v>
      </c>
      <c r="S144" s="227"/>
      <c r="T144" s="229">
        <f>SUM(T145:T149)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84</v>
      </c>
      <c r="AT144" s="231" t="s">
        <v>75</v>
      </c>
      <c r="AU144" s="231" t="s">
        <v>84</v>
      </c>
      <c r="AY144" s="230" t="s">
        <v>379</v>
      </c>
      <c r="BK144" s="232">
        <f>SUM(BK145:BK149)</f>
        <v>0</v>
      </c>
    </row>
    <row r="145" s="2" customFormat="1" ht="23.4566" customHeight="1">
      <c r="A145" s="35"/>
      <c r="B145" s="36"/>
      <c r="C145" s="235" t="s">
        <v>443</v>
      </c>
      <c r="D145" s="235" t="s">
        <v>382</v>
      </c>
      <c r="E145" s="236" t="s">
        <v>2400</v>
      </c>
      <c r="F145" s="237" t="s">
        <v>2401</v>
      </c>
      <c r="G145" s="238" t="s">
        <v>430</v>
      </c>
      <c r="H145" s="239">
        <v>0.61199999999999999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2.5992099999999998</v>
      </c>
      <c r="R145" s="245">
        <f>Q145*H145</f>
        <v>1.5907165199999998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2402</v>
      </c>
    </row>
    <row r="146" s="2" customFormat="1" ht="23.4566" customHeight="1">
      <c r="A146" s="35"/>
      <c r="B146" s="36"/>
      <c r="C146" s="235" t="s">
        <v>447</v>
      </c>
      <c r="D146" s="235" t="s">
        <v>382</v>
      </c>
      <c r="E146" s="236" t="s">
        <v>1964</v>
      </c>
      <c r="F146" s="237" t="s">
        <v>1965</v>
      </c>
      <c r="G146" s="238" t="s">
        <v>430</v>
      </c>
      <c r="H146" s="239">
        <v>3.403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2.3225600000000002</v>
      </c>
      <c r="R146" s="245">
        <f>Q146*H146</f>
        <v>7.9036716800000004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2403</v>
      </c>
    </row>
    <row r="147" s="2" customFormat="1" ht="23.4566" customHeight="1">
      <c r="A147" s="35"/>
      <c r="B147" s="36"/>
      <c r="C147" s="235" t="s">
        <v>452</v>
      </c>
      <c r="D147" s="235" t="s">
        <v>382</v>
      </c>
      <c r="E147" s="236" t="s">
        <v>1107</v>
      </c>
      <c r="F147" s="237" t="s">
        <v>1108</v>
      </c>
      <c r="G147" s="238" t="s">
        <v>419</v>
      </c>
      <c r="H147" s="239">
        <v>17.015000000000001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0.00346</v>
      </c>
      <c r="R147" s="245">
        <f>Q147*H147</f>
        <v>0.058871900000000005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2404</v>
      </c>
    </row>
    <row r="148" s="2" customFormat="1" ht="23.4566" customHeight="1">
      <c r="A148" s="35"/>
      <c r="B148" s="36"/>
      <c r="C148" s="235" t="s">
        <v>456</v>
      </c>
      <c r="D148" s="235" t="s">
        <v>382</v>
      </c>
      <c r="E148" s="236" t="s">
        <v>1110</v>
      </c>
      <c r="F148" s="237" t="s">
        <v>1111</v>
      </c>
      <c r="G148" s="238" t="s">
        <v>419</v>
      </c>
      <c r="H148" s="239">
        <v>17.015000000000001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5.0000000000000002E-05</v>
      </c>
      <c r="R148" s="245">
        <f>Q148*H148</f>
        <v>0.00085075000000000005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2405</v>
      </c>
    </row>
    <row r="149" s="2" customFormat="1" ht="31.92453" customHeight="1">
      <c r="A149" s="35"/>
      <c r="B149" s="36"/>
      <c r="C149" s="235" t="s">
        <v>461</v>
      </c>
      <c r="D149" s="235" t="s">
        <v>382</v>
      </c>
      <c r="E149" s="236" t="s">
        <v>1966</v>
      </c>
      <c r="F149" s="237" t="s">
        <v>1967</v>
      </c>
      <c r="G149" s="238" t="s">
        <v>450</v>
      </c>
      <c r="H149" s="239">
        <v>0.088999999999999996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1.0504500000000001</v>
      </c>
      <c r="R149" s="245">
        <f>Q149*H149</f>
        <v>0.093490050000000005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2406</v>
      </c>
    </row>
    <row r="150" s="12" customFormat="1" ht="22.8" customHeight="1">
      <c r="A150" s="12"/>
      <c r="B150" s="219"/>
      <c r="C150" s="220"/>
      <c r="D150" s="221" t="s">
        <v>75</v>
      </c>
      <c r="E150" s="233" t="s">
        <v>396</v>
      </c>
      <c r="F150" s="233" t="s">
        <v>465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SUM(P151:P154)</f>
        <v>0</v>
      </c>
      <c r="Q150" s="227"/>
      <c r="R150" s="228">
        <f>SUM(R151:R154)</f>
        <v>14.21978988</v>
      </c>
      <c r="S150" s="227"/>
      <c r="T150" s="229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84</v>
      </c>
      <c r="AT150" s="231" t="s">
        <v>75</v>
      </c>
      <c r="AU150" s="231" t="s">
        <v>84</v>
      </c>
      <c r="AY150" s="230" t="s">
        <v>379</v>
      </c>
      <c r="BK150" s="232">
        <f>SUM(BK151:BK154)</f>
        <v>0</v>
      </c>
    </row>
    <row r="151" s="2" customFormat="1" ht="31.92453" customHeight="1">
      <c r="A151" s="35"/>
      <c r="B151" s="36"/>
      <c r="C151" s="235" t="s">
        <v>466</v>
      </c>
      <c r="D151" s="235" t="s">
        <v>382</v>
      </c>
      <c r="E151" s="236" t="s">
        <v>1113</v>
      </c>
      <c r="F151" s="237" t="s">
        <v>1114</v>
      </c>
      <c r="G151" s="238" t="s">
        <v>419</v>
      </c>
      <c r="H151" s="239">
        <v>10.5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0.23366999999999999</v>
      </c>
      <c r="R151" s="245">
        <f>Q151*H151</f>
        <v>2.453535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1115</v>
      </c>
    </row>
    <row r="152" s="2" customFormat="1" ht="23.4566" customHeight="1">
      <c r="A152" s="35"/>
      <c r="B152" s="36"/>
      <c r="C152" s="235" t="s">
        <v>470</v>
      </c>
      <c r="D152" s="235" t="s">
        <v>382</v>
      </c>
      <c r="E152" s="236" t="s">
        <v>1119</v>
      </c>
      <c r="F152" s="237" t="s">
        <v>1120</v>
      </c>
      <c r="G152" s="238" t="s">
        <v>419</v>
      </c>
      <c r="H152" s="239">
        <v>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0.30059999999999998</v>
      </c>
      <c r="R152" s="245">
        <f>Q152*H152</f>
        <v>2.7054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1121</v>
      </c>
    </row>
    <row r="153" s="2" customFormat="1" ht="23.4566" customHeight="1">
      <c r="A153" s="35"/>
      <c r="B153" s="36"/>
      <c r="C153" s="235" t="s">
        <v>475</v>
      </c>
      <c r="D153" s="235" t="s">
        <v>382</v>
      </c>
      <c r="E153" s="236" t="s">
        <v>800</v>
      </c>
      <c r="F153" s="237" t="s">
        <v>801</v>
      </c>
      <c r="G153" s="238" t="s">
        <v>430</v>
      </c>
      <c r="H153" s="239">
        <v>0.54600000000000004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2.1922799999999998</v>
      </c>
      <c r="R153" s="245">
        <f>Q153*H153</f>
        <v>1.19698488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1122</v>
      </c>
    </row>
    <row r="154" s="2" customFormat="1" ht="31.92453" customHeight="1">
      <c r="A154" s="35"/>
      <c r="B154" s="36"/>
      <c r="C154" s="235" t="s">
        <v>479</v>
      </c>
      <c r="D154" s="235" t="s">
        <v>382</v>
      </c>
      <c r="E154" s="236" t="s">
        <v>1129</v>
      </c>
      <c r="F154" s="237" t="s">
        <v>1130</v>
      </c>
      <c r="G154" s="238" t="s">
        <v>419</v>
      </c>
      <c r="H154" s="239">
        <v>10.5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0.74894000000000005</v>
      </c>
      <c r="R154" s="245">
        <f>Q154*H154</f>
        <v>7.8638700000000004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1131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435</v>
      </c>
      <c r="F155" s="233" t="s">
        <v>1132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SUM(P156:P157)</f>
        <v>0</v>
      </c>
      <c r="Q155" s="227"/>
      <c r="R155" s="228">
        <f>SUM(R156:R157)</f>
        <v>0.012367650000000001</v>
      </c>
      <c r="S155" s="227"/>
      <c r="T155" s="229">
        <f>SUM(T156:T157)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SUM(BK156:BK157)</f>
        <v>0</v>
      </c>
    </row>
    <row r="156" s="2" customFormat="1" ht="23.4566" customHeight="1">
      <c r="A156" s="35"/>
      <c r="B156" s="36"/>
      <c r="C156" s="235" t="s">
        <v>483</v>
      </c>
      <c r="D156" s="235" t="s">
        <v>382</v>
      </c>
      <c r="E156" s="236" t="s">
        <v>1133</v>
      </c>
      <c r="F156" s="237" t="s">
        <v>1134</v>
      </c>
      <c r="G156" s="238" t="s">
        <v>419</v>
      </c>
      <c r="H156" s="239">
        <v>4.5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0.00081999999999999998</v>
      </c>
      <c r="R156" s="245">
        <f>Q156*H156</f>
        <v>0.0036899999999999997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1135</v>
      </c>
    </row>
    <row r="157" s="2" customFormat="1" ht="16.30189" customHeight="1">
      <c r="A157" s="35"/>
      <c r="B157" s="36"/>
      <c r="C157" s="235" t="s">
        <v>487</v>
      </c>
      <c r="D157" s="235" t="s">
        <v>382</v>
      </c>
      <c r="E157" s="236" t="s">
        <v>1136</v>
      </c>
      <c r="F157" s="237" t="s">
        <v>1137</v>
      </c>
      <c r="G157" s="238" t="s">
        <v>419</v>
      </c>
      <c r="H157" s="239">
        <v>17.015000000000001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0.00051000000000000004</v>
      </c>
      <c r="R157" s="245">
        <f>Q157*H157</f>
        <v>0.0086776500000000003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2407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443</v>
      </c>
      <c r="F158" s="233" t="s">
        <v>495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SUM(P159:P161)</f>
        <v>0</v>
      </c>
      <c r="Q158" s="227"/>
      <c r="R158" s="228">
        <f>SUM(R159:R161)</f>
        <v>0.031399999999999997</v>
      </c>
      <c r="S158" s="227"/>
      <c r="T158" s="229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SUM(BK159:BK161)</f>
        <v>0</v>
      </c>
    </row>
    <row r="159" s="2" customFormat="1" ht="31.92453" customHeight="1">
      <c r="A159" s="35"/>
      <c r="B159" s="36"/>
      <c r="C159" s="235" t="s">
        <v>491</v>
      </c>
      <c r="D159" s="235" t="s">
        <v>382</v>
      </c>
      <c r="E159" s="236" t="s">
        <v>1142</v>
      </c>
      <c r="F159" s="237" t="s">
        <v>1143</v>
      </c>
      <c r="G159" s="238" t="s">
        <v>502</v>
      </c>
      <c r="H159" s="239">
        <v>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0.0083999999999999995</v>
      </c>
      <c r="R159" s="245">
        <f>Q159*H159</f>
        <v>0.0083999999999999995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1144</v>
      </c>
    </row>
    <row r="160" s="2" customFormat="1" ht="16.30189" customHeight="1">
      <c r="A160" s="35"/>
      <c r="B160" s="36"/>
      <c r="C160" s="254" t="s">
        <v>7</v>
      </c>
      <c r="D160" s="254" t="s">
        <v>457</v>
      </c>
      <c r="E160" s="255" t="s">
        <v>1145</v>
      </c>
      <c r="F160" s="256" t="s">
        <v>1146</v>
      </c>
      <c r="G160" s="257" t="s">
        <v>502</v>
      </c>
      <c r="H160" s="258">
        <v>1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0.012999999999999999</v>
      </c>
      <c r="R160" s="245">
        <f>Q160*H160</f>
        <v>0.012999999999999999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443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1147</v>
      </c>
    </row>
    <row r="161" s="2" customFormat="1" ht="23.4566" customHeight="1">
      <c r="A161" s="35"/>
      <c r="B161" s="36"/>
      <c r="C161" s="235" t="s">
        <v>499</v>
      </c>
      <c r="D161" s="235" t="s">
        <v>382</v>
      </c>
      <c r="E161" s="236" t="s">
        <v>1148</v>
      </c>
      <c r="F161" s="237" t="s">
        <v>1149</v>
      </c>
      <c r="G161" s="238" t="s">
        <v>502</v>
      </c>
      <c r="H161" s="239">
        <v>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0.002</v>
      </c>
      <c r="R161" s="245">
        <f>Q161*H161</f>
        <v>0.01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1150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447</v>
      </c>
      <c r="F162" s="233" t="s">
        <v>560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SUM(P163:P176)</f>
        <v>0</v>
      </c>
      <c r="Q162" s="227"/>
      <c r="R162" s="228">
        <f>SUM(R163:R176)</f>
        <v>9.8018430199999997</v>
      </c>
      <c r="S162" s="227"/>
      <c r="T162" s="229">
        <f>SUM(T163:T176)</f>
        <v>15.08453151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SUM(BK163:BK176)</f>
        <v>0</v>
      </c>
    </row>
    <row r="163" s="2" customFormat="1" ht="16.30189" customHeight="1">
      <c r="A163" s="35"/>
      <c r="B163" s="36"/>
      <c r="C163" s="235" t="s">
        <v>504</v>
      </c>
      <c r="D163" s="235" t="s">
        <v>382</v>
      </c>
      <c r="E163" s="236" t="s">
        <v>1151</v>
      </c>
      <c r="F163" s="237" t="s">
        <v>1152</v>
      </c>
      <c r="G163" s="238" t="s">
        <v>502</v>
      </c>
      <c r="H163" s="239">
        <v>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0.077670000000000003</v>
      </c>
      <c r="R163" s="245">
        <f>Q163*H163</f>
        <v>0.077670000000000003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1153</v>
      </c>
    </row>
    <row r="164" s="2" customFormat="1" ht="23.4566" customHeight="1">
      <c r="A164" s="35"/>
      <c r="B164" s="36"/>
      <c r="C164" s="235" t="s">
        <v>508</v>
      </c>
      <c r="D164" s="235" t="s">
        <v>382</v>
      </c>
      <c r="E164" s="236" t="s">
        <v>1154</v>
      </c>
      <c r="F164" s="237" t="s">
        <v>1155</v>
      </c>
      <c r="G164" s="238" t="s">
        <v>502</v>
      </c>
      <c r="H164" s="239">
        <v>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9.6984899999999996</v>
      </c>
      <c r="R164" s="245">
        <f>Q164*H164</f>
        <v>9.6984899999999996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1156</v>
      </c>
    </row>
    <row r="165" s="2" customFormat="1" ht="23.4566" customHeight="1">
      <c r="A165" s="35"/>
      <c r="B165" s="36"/>
      <c r="C165" s="235" t="s">
        <v>512</v>
      </c>
      <c r="D165" s="235" t="s">
        <v>382</v>
      </c>
      <c r="E165" s="236" t="s">
        <v>1780</v>
      </c>
      <c r="F165" s="237" t="s">
        <v>1781</v>
      </c>
      <c r="G165" s="238" t="s">
        <v>419</v>
      </c>
      <c r="H165" s="239">
        <v>17.015000000000001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2408</v>
      </c>
    </row>
    <row r="166" s="2" customFormat="1" ht="31.92453" customHeight="1">
      <c r="A166" s="35"/>
      <c r="B166" s="36"/>
      <c r="C166" s="235" t="s">
        <v>516</v>
      </c>
      <c r="D166" s="235" t="s">
        <v>382</v>
      </c>
      <c r="E166" s="236" t="s">
        <v>1166</v>
      </c>
      <c r="F166" s="237" t="s">
        <v>1167</v>
      </c>
      <c r="G166" s="238" t="s">
        <v>426</v>
      </c>
      <c r="H166" s="239">
        <v>5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0.097299999999999998</v>
      </c>
      <c r="T166" s="246">
        <f>S166*H166</f>
        <v>0.48649999999999999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1168</v>
      </c>
    </row>
    <row r="167" s="2" customFormat="1" ht="23.4566" customHeight="1">
      <c r="A167" s="35"/>
      <c r="B167" s="36"/>
      <c r="C167" s="235" t="s">
        <v>520</v>
      </c>
      <c r="D167" s="235" t="s">
        <v>382</v>
      </c>
      <c r="E167" s="236" t="s">
        <v>1169</v>
      </c>
      <c r="F167" s="237" t="s">
        <v>1170</v>
      </c>
      <c r="G167" s="238" t="s">
        <v>426</v>
      </c>
      <c r="H167" s="239">
        <v>17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0.057110000000000001</v>
      </c>
      <c r="T167" s="246">
        <f>S167*H167</f>
        <v>0.97087000000000001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1171</v>
      </c>
    </row>
    <row r="168" s="2" customFormat="1" ht="31.92453" customHeight="1">
      <c r="A168" s="35"/>
      <c r="B168" s="36"/>
      <c r="C168" s="235" t="s">
        <v>524</v>
      </c>
      <c r="D168" s="235" t="s">
        <v>382</v>
      </c>
      <c r="E168" s="236" t="s">
        <v>1865</v>
      </c>
      <c r="F168" s="237" t="s">
        <v>1866</v>
      </c>
      <c r="G168" s="238" t="s">
        <v>430</v>
      </c>
      <c r="H168" s="239">
        <v>6.1719999999999997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2.2000000000000002</v>
      </c>
      <c r="T168" s="246">
        <f>S168*H168</f>
        <v>13.5784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1177</v>
      </c>
    </row>
    <row r="169" s="2" customFormat="1" ht="31.92453" customHeight="1">
      <c r="A169" s="35"/>
      <c r="B169" s="36"/>
      <c r="C169" s="235" t="s">
        <v>528</v>
      </c>
      <c r="D169" s="235" t="s">
        <v>382</v>
      </c>
      <c r="E169" s="236" t="s">
        <v>1806</v>
      </c>
      <c r="F169" s="237" t="s">
        <v>1807</v>
      </c>
      <c r="G169" s="238" t="s">
        <v>426</v>
      </c>
      <c r="H169" s="239">
        <v>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8.0000000000000007E-05</v>
      </c>
      <c r="R169" s="245">
        <f>Q169*H169</f>
        <v>0.00016000000000000001</v>
      </c>
      <c r="S169" s="245">
        <v>0.017999999999999999</v>
      </c>
      <c r="T169" s="246">
        <f>S169*H169</f>
        <v>0.035999999999999997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2008</v>
      </c>
    </row>
    <row r="170" s="2" customFormat="1" ht="23.4566" customHeight="1">
      <c r="A170" s="35"/>
      <c r="B170" s="36"/>
      <c r="C170" s="235" t="s">
        <v>532</v>
      </c>
      <c r="D170" s="235" t="s">
        <v>382</v>
      </c>
      <c r="E170" s="236" t="s">
        <v>1973</v>
      </c>
      <c r="F170" s="237" t="s">
        <v>1974</v>
      </c>
      <c r="G170" s="238" t="s">
        <v>1817</v>
      </c>
      <c r="H170" s="239">
        <v>1276.1510000000001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2.0000000000000002E-05</v>
      </c>
      <c r="R170" s="245">
        <f>Q170*H170</f>
        <v>0.025523020000000004</v>
      </c>
      <c r="S170" s="245">
        <v>1.0000000000000001E-05</v>
      </c>
      <c r="T170" s="246">
        <f>S170*H170</f>
        <v>0.012761510000000002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2409</v>
      </c>
    </row>
    <row r="171" s="2" customFormat="1" ht="16.30189" customHeight="1">
      <c r="A171" s="35"/>
      <c r="B171" s="36"/>
      <c r="C171" s="254" t="s">
        <v>536</v>
      </c>
      <c r="D171" s="254" t="s">
        <v>457</v>
      </c>
      <c r="E171" s="255" t="s">
        <v>1976</v>
      </c>
      <c r="F171" s="256" t="s">
        <v>1977</v>
      </c>
      <c r="G171" s="257" t="s">
        <v>502</v>
      </c>
      <c r="H171" s="258">
        <v>85.075000000000003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2410</v>
      </c>
    </row>
    <row r="172" s="2" customFormat="1" ht="23.4566" customHeight="1">
      <c r="A172" s="35"/>
      <c r="B172" s="36"/>
      <c r="C172" s="235" t="s">
        <v>540</v>
      </c>
      <c r="D172" s="235" t="s">
        <v>382</v>
      </c>
      <c r="E172" s="236" t="s">
        <v>1178</v>
      </c>
      <c r="F172" s="237" t="s">
        <v>1179</v>
      </c>
      <c r="G172" s="238" t="s">
        <v>450</v>
      </c>
      <c r="H172" s="239">
        <v>13.577999999999999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1180</v>
      </c>
    </row>
    <row r="173" s="2" customFormat="1" ht="31.92453" customHeight="1">
      <c r="A173" s="35"/>
      <c r="B173" s="36"/>
      <c r="C173" s="235" t="s">
        <v>544</v>
      </c>
      <c r="D173" s="235" t="s">
        <v>382</v>
      </c>
      <c r="E173" s="236" t="s">
        <v>1181</v>
      </c>
      <c r="F173" s="237" t="s">
        <v>1182</v>
      </c>
      <c r="G173" s="238" t="s">
        <v>450</v>
      </c>
      <c r="H173" s="239">
        <v>257.98200000000003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1183</v>
      </c>
    </row>
    <row r="174" s="2" customFormat="1" ht="23.4566" customHeight="1">
      <c r="A174" s="35"/>
      <c r="B174" s="36"/>
      <c r="C174" s="235" t="s">
        <v>548</v>
      </c>
      <c r="D174" s="235" t="s">
        <v>382</v>
      </c>
      <c r="E174" s="236" t="s">
        <v>710</v>
      </c>
      <c r="F174" s="237" t="s">
        <v>711</v>
      </c>
      <c r="G174" s="238" t="s">
        <v>450</v>
      </c>
      <c r="H174" s="239">
        <v>1.454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1184</v>
      </c>
    </row>
    <row r="175" s="2" customFormat="1" ht="23.4566" customHeight="1">
      <c r="A175" s="35"/>
      <c r="B175" s="36"/>
      <c r="C175" s="235" t="s">
        <v>552</v>
      </c>
      <c r="D175" s="235" t="s">
        <v>382</v>
      </c>
      <c r="E175" s="236" t="s">
        <v>714</v>
      </c>
      <c r="F175" s="237" t="s">
        <v>715</v>
      </c>
      <c r="G175" s="238" t="s">
        <v>450</v>
      </c>
      <c r="H175" s="239">
        <v>13.086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1185</v>
      </c>
    </row>
    <row r="176" s="2" customFormat="1" ht="23.4566" customHeight="1">
      <c r="A176" s="35"/>
      <c r="B176" s="36"/>
      <c r="C176" s="235" t="s">
        <v>556</v>
      </c>
      <c r="D176" s="235" t="s">
        <v>382</v>
      </c>
      <c r="E176" s="236" t="s">
        <v>718</v>
      </c>
      <c r="F176" s="237" t="s">
        <v>719</v>
      </c>
      <c r="G176" s="238" t="s">
        <v>450</v>
      </c>
      <c r="H176" s="239">
        <v>13.577999999999999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1186</v>
      </c>
    </row>
    <row r="177" s="12" customFormat="1" ht="22.8" customHeight="1">
      <c r="A177" s="12"/>
      <c r="B177" s="219"/>
      <c r="C177" s="220"/>
      <c r="D177" s="221" t="s">
        <v>75</v>
      </c>
      <c r="E177" s="233" t="s">
        <v>721</v>
      </c>
      <c r="F177" s="233" t="s">
        <v>722</v>
      </c>
      <c r="G177" s="220"/>
      <c r="H177" s="220"/>
      <c r="I177" s="223"/>
      <c r="J177" s="234">
        <f>BK177</f>
        <v>0</v>
      </c>
      <c r="K177" s="220"/>
      <c r="L177" s="225"/>
      <c r="M177" s="226"/>
      <c r="N177" s="227"/>
      <c r="O177" s="227"/>
      <c r="P177" s="228">
        <f>P178</f>
        <v>0</v>
      </c>
      <c r="Q177" s="227"/>
      <c r="R177" s="228">
        <f>R178</f>
        <v>0</v>
      </c>
      <c r="S177" s="227"/>
      <c r="T177" s="229">
        <f>T178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30" t="s">
        <v>84</v>
      </c>
      <c r="AT177" s="231" t="s">
        <v>75</v>
      </c>
      <c r="AU177" s="231" t="s">
        <v>84</v>
      </c>
      <c r="AY177" s="230" t="s">
        <v>379</v>
      </c>
      <c r="BK177" s="232">
        <f>BK178</f>
        <v>0</v>
      </c>
    </row>
    <row r="178" s="2" customFormat="1" ht="23.4566" customHeight="1">
      <c r="A178" s="35"/>
      <c r="B178" s="36"/>
      <c r="C178" s="235" t="s">
        <v>561</v>
      </c>
      <c r="D178" s="235" t="s">
        <v>382</v>
      </c>
      <c r="E178" s="236" t="s">
        <v>724</v>
      </c>
      <c r="F178" s="237" t="s">
        <v>725</v>
      </c>
      <c r="G178" s="238" t="s">
        <v>450</v>
      </c>
      <c r="H178" s="239">
        <v>33.713000000000001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1187</v>
      </c>
    </row>
    <row r="179" s="12" customFormat="1" ht="25.92" customHeight="1">
      <c r="A179" s="12"/>
      <c r="B179" s="219"/>
      <c r="C179" s="220"/>
      <c r="D179" s="221" t="s">
        <v>75</v>
      </c>
      <c r="E179" s="222" t="s">
        <v>1040</v>
      </c>
      <c r="F179" s="222" t="s">
        <v>1041</v>
      </c>
      <c r="G179" s="220"/>
      <c r="H179" s="220"/>
      <c r="I179" s="223"/>
      <c r="J179" s="224">
        <f>BK179</f>
        <v>0</v>
      </c>
      <c r="K179" s="220"/>
      <c r="L179" s="225"/>
      <c r="M179" s="226"/>
      <c r="N179" s="227"/>
      <c r="O179" s="227"/>
      <c r="P179" s="228">
        <f>P180</f>
        <v>0</v>
      </c>
      <c r="Q179" s="227"/>
      <c r="R179" s="228">
        <f>R180</f>
        <v>0.077728000000000005</v>
      </c>
      <c r="S179" s="227"/>
      <c r="T179" s="229">
        <f>T180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92</v>
      </c>
      <c r="AT179" s="231" t="s">
        <v>75</v>
      </c>
      <c r="AU179" s="231" t="s">
        <v>76</v>
      </c>
      <c r="AY179" s="230" t="s">
        <v>379</v>
      </c>
      <c r="BK179" s="232">
        <f>BK180</f>
        <v>0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1042</v>
      </c>
      <c r="F180" s="233" t="s">
        <v>1043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SUM(P181:P185)</f>
        <v>0</v>
      </c>
      <c r="Q180" s="227"/>
      <c r="R180" s="228">
        <f>SUM(R181:R185)</f>
        <v>0.077728000000000005</v>
      </c>
      <c r="S180" s="227"/>
      <c r="T180" s="229">
        <f>SUM(T181:T185)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92</v>
      </c>
      <c r="AT180" s="231" t="s">
        <v>75</v>
      </c>
      <c r="AU180" s="231" t="s">
        <v>84</v>
      </c>
      <c r="AY180" s="230" t="s">
        <v>379</v>
      </c>
      <c r="BK180" s="232">
        <f>SUM(BK181:BK185)</f>
        <v>0</v>
      </c>
    </row>
    <row r="181" s="2" customFormat="1" ht="23.4566" customHeight="1">
      <c r="A181" s="35"/>
      <c r="B181" s="36"/>
      <c r="C181" s="235" t="s">
        <v>565</v>
      </c>
      <c r="D181" s="235" t="s">
        <v>382</v>
      </c>
      <c r="E181" s="236" t="s">
        <v>1188</v>
      </c>
      <c r="F181" s="237" t="s">
        <v>1189</v>
      </c>
      <c r="G181" s="238" t="s">
        <v>419</v>
      </c>
      <c r="H181" s="239">
        <v>16.800000000000001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1190</v>
      </c>
    </row>
    <row r="182" s="2" customFormat="1" ht="16.30189" customHeight="1">
      <c r="A182" s="35"/>
      <c r="B182" s="36"/>
      <c r="C182" s="254" t="s">
        <v>569</v>
      </c>
      <c r="D182" s="254" t="s">
        <v>457</v>
      </c>
      <c r="E182" s="255" t="s">
        <v>1191</v>
      </c>
      <c r="F182" s="256" t="s">
        <v>1192</v>
      </c>
      <c r="G182" s="257" t="s">
        <v>450</v>
      </c>
      <c r="H182" s="258">
        <v>0.0060000000000000001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1</v>
      </c>
      <c r="R182" s="245">
        <f>Q182*H182</f>
        <v>0.0060000000000000001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544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479</v>
      </c>
      <c r="BM182" s="247" t="s">
        <v>1193</v>
      </c>
    </row>
    <row r="183" s="2" customFormat="1" ht="23.4566" customHeight="1">
      <c r="A183" s="35"/>
      <c r="B183" s="36"/>
      <c r="C183" s="235" t="s">
        <v>573</v>
      </c>
      <c r="D183" s="235" t="s">
        <v>382</v>
      </c>
      <c r="E183" s="236" t="s">
        <v>1194</v>
      </c>
      <c r="F183" s="237" t="s">
        <v>1195</v>
      </c>
      <c r="G183" s="238" t="s">
        <v>419</v>
      </c>
      <c r="H183" s="239">
        <v>33.600000000000001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0.00023000000000000001</v>
      </c>
      <c r="R183" s="245">
        <f>Q183*H183</f>
        <v>0.0077280000000000005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479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479</v>
      </c>
      <c r="BM183" s="247" t="s">
        <v>1196</v>
      </c>
    </row>
    <row r="184" s="2" customFormat="1" ht="16.30189" customHeight="1">
      <c r="A184" s="35"/>
      <c r="B184" s="36"/>
      <c r="C184" s="254" t="s">
        <v>577</v>
      </c>
      <c r="D184" s="254" t="s">
        <v>457</v>
      </c>
      <c r="E184" s="255" t="s">
        <v>1197</v>
      </c>
      <c r="F184" s="256" t="s">
        <v>1198</v>
      </c>
      <c r="G184" s="257" t="s">
        <v>450</v>
      </c>
      <c r="H184" s="258">
        <v>0.064000000000000001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1</v>
      </c>
      <c r="R184" s="245">
        <f>Q184*H184</f>
        <v>0.064000000000000001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544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479</v>
      </c>
      <c r="BM184" s="247" t="s">
        <v>1199</v>
      </c>
    </row>
    <row r="185" s="2" customFormat="1" ht="23.4566" customHeight="1">
      <c r="A185" s="35"/>
      <c r="B185" s="36"/>
      <c r="C185" s="235" t="s">
        <v>581</v>
      </c>
      <c r="D185" s="235" t="s">
        <v>382</v>
      </c>
      <c r="E185" s="236" t="s">
        <v>1200</v>
      </c>
      <c r="F185" s="237" t="s">
        <v>1201</v>
      </c>
      <c r="G185" s="238" t="s">
        <v>450</v>
      </c>
      <c r="H185" s="239">
        <v>0.078</v>
      </c>
      <c r="I185" s="240"/>
      <c r="J185" s="241">
        <f>ROUND(I185*H185,2)</f>
        <v>0</v>
      </c>
      <c r="K185" s="242"/>
      <c r="L185" s="41"/>
      <c r="M185" s="249" t="s">
        <v>1</v>
      </c>
      <c r="N185" s="250" t="s">
        <v>42</v>
      </c>
      <c r="O185" s="251"/>
      <c r="P185" s="252">
        <f>O185*H185</f>
        <v>0</v>
      </c>
      <c r="Q185" s="252">
        <v>0</v>
      </c>
      <c r="R185" s="252">
        <f>Q185*H185</f>
        <v>0</v>
      </c>
      <c r="S185" s="252">
        <v>0</v>
      </c>
      <c r="T185" s="25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479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479</v>
      </c>
      <c r="BM185" s="247" t="s">
        <v>1202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bvnQiRW5bmTfxDisCHtAeKM/2ocSrgNddZapv7T91rIt63Ewr444neaKMKnwrQZsqyMdSUKvaGafB97512NE4w==" hashValue="wdtkuRQ9Rc+llq49BYWpEBZLm6cnMHl4CntkuIrzUoCUpoNcoW2yCSvMkbtBogLxPVI2zz3Lgu6sZJRUjFYxXQ==" algorithmName="SHA-512" password="CC35"/>
  <autoFilter ref="C133:K18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227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2336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2372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2411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ROUND((SUM(BE131:BE175)),  2)</f>
        <v>0</v>
      </c>
      <c r="G37" s="169"/>
      <c r="H37" s="169"/>
      <c r="I37" s="170">
        <v>0.20000000000000001</v>
      </c>
      <c r="J37" s="168">
        <f>ROUND(((SUM(BE131:BE175))*I37),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ROUND((SUM(BF131:BF175)),  2)</f>
        <v>0</v>
      </c>
      <c r="G38" s="169"/>
      <c r="H38" s="169"/>
      <c r="I38" s="170">
        <v>0.20000000000000001</v>
      </c>
      <c r="J38" s="168">
        <f>ROUND(((SUM(BF131:BF175))*I38),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ROUND((SUM(BG131:BG175)),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ROUND((SUM(BH131:BH175)),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ROUND((SUM(BI131:BI175)),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2336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2372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03631 - Priepust č.31 v km 10,103 - P18920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J174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2336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2372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03631 - Priepust č.31 v km 10,103 - P18920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61.242019299999995</v>
      </c>
      <c r="S131" s="107"/>
      <c r="T131" s="217">
        <f>T132</f>
        <v>3.0589930000000001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P133+P142+P150+P157+P163+P174</f>
        <v>0</v>
      </c>
      <c r="Q132" s="227"/>
      <c r="R132" s="228">
        <f>R133+R142+R150+R157+R163+R174</f>
        <v>61.242019299999995</v>
      </c>
      <c r="S132" s="227"/>
      <c r="T132" s="229">
        <f>T133+T142+T150+T157+T163+T174</f>
        <v>3.0589930000000001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BK133+BK142+BK150+BK157+BK163+BK174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0.78800000000000003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2412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0.23599999999999999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2413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8.5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2.5499999999999998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9.2880000000000003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65.016000000000005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8.2880000000000003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16.684999999999999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SUM(P143:P149)</f>
        <v>0</v>
      </c>
      <c r="Q142" s="227"/>
      <c r="R142" s="228">
        <f>SUM(R143:R149)</f>
        <v>22.2133723</v>
      </c>
      <c r="S142" s="227"/>
      <c r="T142" s="229">
        <f>SUM(T143:T149)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SUM(BK143:BK149)</f>
        <v>0</v>
      </c>
    </row>
    <row r="143" s="2" customFormat="1" ht="23.4566" customHeight="1">
      <c r="A143" s="35"/>
      <c r="B143" s="36"/>
      <c r="C143" s="235" t="s">
        <v>447</v>
      </c>
      <c r="D143" s="235" t="s">
        <v>382</v>
      </c>
      <c r="E143" s="236" t="s">
        <v>1964</v>
      </c>
      <c r="F143" s="237" t="s">
        <v>1965</v>
      </c>
      <c r="G143" s="238" t="s">
        <v>430</v>
      </c>
      <c r="H143" s="239">
        <v>9.3599999999999994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2.3225600000000002</v>
      </c>
      <c r="R143" s="245">
        <f>Q143*H143</f>
        <v>21.739161599999999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2414</v>
      </c>
    </row>
    <row r="144" s="2" customFormat="1" ht="23.4566" customHeight="1">
      <c r="A144" s="35"/>
      <c r="B144" s="36"/>
      <c r="C144" s="235" t="s">
        <v>452</v>
      </c>
      <c r="D144" s="235" t="s">
        <v>382</v>
      </c>
      <c r="E144" s="236" t="s">
        <v>1107</v>
      </c>
      <c r="F144" s="237" t="s">
        <v>1108</v>
      </c>
      <c r="G144" s="238" t="s">
        <v>419</v>
      </c>
      <c r="H144" s="239">
        <v>46.799999999999997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0.00346</v>
      </c>
      <c r="R144" s="245">
        <f>Q144*H144</f>
        <v>0.16192799999999999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2415</v>
      </c>
    </row>
    <row r="145" s="2" customFormat="1" ht="23.4566" customHeight="1">
      <c r="A145" s="35"/>
      <c r="B145" s="36"/>
      <c r="C145" s="235" t="s">
        <v>456</v>
      </c>
      <c r="D145" s="235" t="s">
        <v>382</v>
      </c>
      <c r="E145" s="236" t="s">
        <v>1110</v>
      </c>
      <c r="F145" s="237" t="s">
        <v>1111</v>
      </c>
      <c r="G145" s="238" t="s">
        <v>419</v>
      </c>
      <c r="H145" s="239">
        <v>46.799999999999997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5.0000000000000002E-05</v>
      </c>
      <c r="R145" s="245">
        <f>Q145*H145</f>
        <v>0.0023400000000000001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2416</v>
      </c>
    </row>
    <row r="146" s="2" customFormat="1" ht="31.92453" customHeight="1">
      <c r="A146" s="35"/>
      <c r="B146" s="36"/>
      <c r="C146" s="235" t="s">
        <v>461</v>
      </c>
      <c r="D146" s="235" t="s">
        <v>382</v>
      </c>
      <c r="E146" s="236" t="s">
        <v>1966</v>
      </c>
      <c r="F146" s="237" t="s">
        <v>1967</v>
      </c>
      <c r="G146" s="238" t="s">
        <v>450</v>
      </c>
      <c r="H146" s="239">
        <v>0.246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1.0504500000000001</v>
      </c>
      <c r="R146" s="245">
        <f>Q146*H146</f>
        <v>0.25841070000000005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2417</v>
      </c>
    </row>
    <row r="147" s="2" customFormat="1" ht="23.4566" customHeight="1">
      <c r="A147" s="35"/>
      <c r="B147" s="36"/>
      <c r="C147" s="235" t="s">
        <v>466</v>
      </c>
      <c r="D147" s="235" t="s">
        <v>382</v>
      </c>
      <c r="E147" s="236" t="s">
        <v>1204</v>
      </c>
      <c r="F147" s="237" t="s">
        <v>1205</v>
      </c>
      <c r="G147" s="238" t="s">
        <v>426</v>
      </c>
      <c r="H147" s="239">
        <v>2.6000000000000001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0.00282</v>
      </c>
      <c r="R147" s="245">
        <f>Q147*H147</f>
        <v>0.007332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2418</v>
      </c>
    </row>
    <row r="148" s="2" customFormat="1" ht="16.30189" customHeight="1">
      <c r="A148" s="35"/>
      <c r="B148" s="36"/>
      <c r="C148" s="254" t="s">
        <v>470</v>
      </c>
      <c r="D148" s="254" t="s">
        <v>457</v>
      </c>
      <c r="E148" s="255" t="s">
        <v>1210</v>
      </c>
      <c r="F148" s="256" t="s">
        <v>1211</v>
      </c>
      <c r="G148" s="257" t="s">
        <v>1102</v>
      </c>
      <c r="H148" s="258">
        <v>9.4199999999999999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2419</v>
      </c>
    </row>
    <row r="149" s="2" customFormat="1" ht="23.4566" customHeight="1">
      <c r="A149" s="35"/>
      <c r="B149" s="36"/>
      <c r="C149" s="254" t="s">
        <v>475</v>
      </c>
      <c r="D149" s="254" t="s">
        <v>457</v>
      </c>
      <c r="E149" s="255" t="s">
        <v>1703</v>
      </c>
      <c r="F149" s="256" t="s">
        <v>1704</v>
      </c>
      <c r="G149" s="257" t="s">
        <v>426</v>
      </c>
      <c r="H149" s="258">
        <v>2.6000000000000001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0.017000000000000001</v>
      </c>
      <c r="R149" s="245">
        <f>Q149*H149</f>
        <v>0.044200000000000003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2420</v>
      </c>
    </row>
    <row r="150" s="12" customFormat="1" ht="22.8" customHeight="1">
      <c r="A150" s="12"/>
      <c r="B150" s="219"/>
      <c r="C150" s="220"/>
      <c r="D150" s="221" t="s">
        <v>75</v>
      </c>
      <c r="E150" s="233" t="s">
        <v>396</v>
      </c>
      <c r="F150" s="233" t="s">
        <v>465</v>
      </c>
      <c r="G150" s="220"/>
      <c r="H150" s="220"/>
      <c r="I150" s="223"/>
      <c r="J150" s="234">
        <f>BK150</f>
        <v>0</v>
      </c>
      <c r="K150" s="220"/>
      <c r="L150" s="225"/>
      <c r="M150" s="226"/>
      <c r="N150" s="227"/>
      <c r="O150" s="227"/>
      <c r="P150" s="228">
        <f>SUM(P151:P156)</f>
        <v>0</v>
      </c>
      <c r="Q150" s="227"/>
      <c r="R150" s="228">
        <f>SUM(R151:R156)</f>
        <v>38.5258246</v>
      </c>
      <c r="S150" s="227"/>
      <c r="T150" s="229">
        <f>SUM(T151:T156)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84</v>
      </c>
      <c r="AT150" s="231" t="s">
        <v>75</v>
      </c>
      <c r="AU150" s="231" t="s">
        <v>84</v>
      </c>
      <c r="AY150" s="230" t="s">
        <v>379</v>
      </c>
      <c r="BK150" s="232">
        <f>SUM(BK151:BK156)</f>
        <v>0</v>
      </c>
    </row>
    <row r="151" s="2" customFormat="1" ht="31.92453" customHeight="1">
      <c r="A151" s="35"/>
      <c r="B151" s="36"/>
      <c r="C151" s="235" t="s">
        <v>479</v>
      </c>
      <c r="D151" s="235" t="s">
        <v>382</v>
      </c>
      <c r="E151" s="236" t="s">
        <v>1113</v>
      </c>
      <c r="F151" s="237" t="s">
        <v>1114</v>
      </c>
      <c r="G151" s="238" t="s">
        <v>419</v>
      </c>
      <c r="H151" s="239">
        <v>28.699999999999999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0.23366999999999999</v>
      </c>
      <c r="R151" s="245">
        <f>Q151*H151</f>
        <v>6.7063289999999993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1115</v>
      </c>
    </row>
    <row r="152" s="2" customFormat="1" ht="23.4566" customHeight="1">
      <c r="A152" s="35"/>
      <c r="B152" s="36"/>
      <c r="C152" s="235" t="s">
        <v>483</v>
      </c>
      <c r="D152" s="235" t="s">
        <v>382</v>
      </c>
      <c r="E152" s="236" t="s">
        <v>1116</v>
      </c>
      <c r="F152" s="237" t="s">
        <v>1117</v>
      </c>
      <c r="G152" s="238" t="s">
        <v>430</v>
      </c>
      <c r="H152" s="239">
        <v>0.158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1.7034</v>
      </c>
      <c r="R152" s="245">
        <f>Q152*H152</f>
        <v>0.26913720000000002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2421</v>
      </c>
    </row>
    <row r="153" s="2" customFormat="1" ht="23.4566" customHeight="1">
      <c r="A153" s="35"/>
      <c r="B153" s="36"/>
      <c r="C153" s="235" t="s">
        <v>487</v>
      </c>
      <c r="D153" s="235" t="s">
        <v>382</v>
      </c>
      <c r="E153" s="236" t="s">
        <v>1119</v>
      </c>
      <c r="F153" s="237" t="s">
        <v>1120</v>
      </c>
      <c r="G153" s="238" t="s">
        <v>419</v>
      </c>
      <c r="H153" s="239">
        <v>28.699999999999999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0.30059999999999998</v>
      </c>
      <c r="R153" s="245">
        <f>Q153*H153</f>
        <v>8.6272199999999994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2422</v>
      </c>
    </row>
    <row r="154" s="2" customFormat="1" ht="31.92453" customHeight="1">
      <c r="A154" s="35"/>
      <c r="B154" s="36"/>
      <c r="C154" s="235" t="s">
        <v>491</v>
      </c>
      <c r="D154" s="235" t="s">
        <v>382</v>
      </c>
      <c r="E154" s="236" t="s">
        <v>1123</v>
      </c>
      <c r="F154" s="237" t="s">
        <v>1124</v>
      </c>
      <c r="G154" s="238" t="s">
        <v>430</v>
      </c>
      <c r="H154" s="239">
        <v>0.63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2.2632400000000001</v>
      </c>
      <c r="R154" s="245">
        <f>Q154*H154</f>
        <v>1.4258412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2423</v>
      </c>
    </row>
    <row r="155" s="2" customFormat="1" ht="23.4566" customHeight="1">
      <c r="A155" s="35"/>
      <c r="B155" s="36"/>
      <c r="C155" s="235" t="s">
        <v>7</v>
      </c>
      <c r="D155" s="235" t="s">
        <v>382</v>
      </c>
      <c r="E155" s="236" t="s">
        <v>1126</v>
      </c>
      <c r="F155" s="237" t="s">
        <v>1127</v>
      </c>
      <c r="G155" s="238" t="s">
        <v>419</v>
      </c>
      <c r="H155" s="239">
        <v>0.12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0.02266</v>
      </c>
      <c r="R155" s="245">
        <f>Q155*H155</f>
        <v>0.0027191999999999997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2424</v>
      </c>
    </row>
    <row r="156" s="2" customFormat="1" ht="31.92453" customHeight="1">
      <c r="A156" s="35"/>
      <c r="B156" s="36"/>
      <c r="C156" s="235" t="s">
        <v>499</v>
      </c>
      <c r="D156" s="235" t="s">
        <v>382</v>
      </c>
      <c r="E156" s="236" t="s">
        <v>1129</v>
      </c>
      <c r="F156" s="237" t="s">
        <v>1130</v>
      </c>
      <c r="G156" s="238" t="s">
        <v>419</v>
      </c>
      <c r="H156" s="239">
        <v>28.699999999999999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0.74894000000000005</v>
      </c>
      <c r="R156" s="245">
        <f>Q156*H156</f>
        <v>21.494578000000001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1131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435</v>
      </c>
      <c r="F157" s="233" t="s">
        <v>1132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SUM(P158:P162)</f>
        <v>0</v>
      </c>
      <c r="Q157" s="227"/>
      <c r="R157" s="228">
        <f>SUM(R158:R162)</f>
        <v>0.32963240000000005</v>
      </c>
      <c r="S157" s="227"/>
      <c r="T157" s="229">
        <f>SUM(T158:T162)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SUM(BK158:BK162)</f>
        <v>0</v>
      </c>
    </row>
    <row r="158" s="2" customFormat="1" ht="23.4566" customHeight="1">
      <c r="A158" s="35"/>
      <c r="B158" s="36"/>
      <c r="C158" s="235" t="s">
        <v>504</v>
      </c>
      <c r="D158" s="235" t="s">
        <v>382</v>
      </c>
      <c r="E158" s="236" t="s">
        <v>1133</v>
      </c>
      <c r="F158" s="237" t="s">
        <v>1134</v>
      </c>
      <c r="G158" s="238" t="s">
        <v>419</v>
      </c>
      <c r="H158" s="239">
        <v>4.8799999999999999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0.00081999999999999998</v>
      </c>
      <c r="R158" s="245">
        <f>Q158*H158</f>
        <v>0.0040016000000000001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2425</v>
      </c>
    </row>
    <row r="159" s="2" customFormat="1" ht="16.30189" customHeight="1">
      <c r="A159" s="35"/>
      <c r="B159" s="36"/>
      <c r="C159" s="235" t="s">
        <v>508</v>
      </c>
      <c r="D159" s="235" t="s">
        <v>382</v>
      </c>
      <c r="E159" s="236" t="s">
        <v>1136</v>
      </c>
      <c r="F159" s="237" t="s">
        <v>1137</v>
      </c>
      <c r="G159" s="238" t="s">
        <v>419</v>
      </c>
      <c r="H159" s="239">
        <v>46.799999999999997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0.00051000000000000004</v>
      </c>
      <c r="R159" s="245">
        <f>Q159*H159</f>
        <v>0.023868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2426</v>
      </c>
    </row>
    <row r="160" s="2" customFormat="1" ht="21.0566" customHeight="1">
      <c r="A160" s="35"/>
      <c r="B160" s="36"/>
      <c r="C160" s="235" t="s">
        <v>512</v>
      </c>
      <c r="D160" s="235" t="s">
        <v>382</v>
      </c>
      <c r="E160" s="236" t="s">
        <v>2427</v>
      </c>
      <c r="F160" s="237" t="s">
        <v>2428</v>
      </c>
      <c r="G160" s="238" t="s">
        <v>419</v>
      </c>
      <c r="H160" s="239">
        <v>4.8799999999999999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0.056610000000000001</v>
      </c>
      <c r="R160" s="245">
        <f>Q160*H160</f>
        <v>0.27625680000000002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2429</v>
      </c>
    </row>
    <row r="161" s="2" customFormat="1" ht="23.4566" customHeight="1">
      <c r="A161" s="35"/>
      <c r="B161" s="36"/>
      <c r="C161" s="235" t="s">
        <v>516</v>
      </c>
      <c r="D161" s="235" t="s">
        <v>382</v>
      </c>
      <c r="E161" s="236" t="s">
        <v>2430</v>
      </c>
      <c r="F161" s="237" t="s">
        <v>2431</v>
      </c>
      <c r="G161" s="238" t="s">
        <v>419</v>
      </c>
      <c r="H161" s="239">
        <v>11.699999999999999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0.0021800000000000001</v>
      </c>
      <c r="R161" s="245">
        <f>Q161*H161</f>
        <v>0.025506000000000001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2432</v>
      </c>
    </row>
    <row r="162" s="2" customFormat="1" ht="31.92453" customHeight="1">
      <c r="A162" s="35"/>
      <c r="B162" s="36"/>
      <c r="C162" s="235" t="s">
        <v>520</v>
      </c>
      <c r="D162" s="235" t="s">
        <v>382</v>
      </c>
      <c r="E162" s="236" t="s">
        <v>2433</v>
      </c>
      <c r="F162" s="237" t="s">
        <v>2434</v>
      </c>
      <c r="G162" s="238" t="s">
        <v>419</v>
      </c>
      <c r="H162" s="239">
        <v>11.699999999999999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2435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447</v>
      </c>
      <c r="F163" s="233" t="s">
        <v>560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SUM(P164:P173)</f>
        <v>0</v>
      </c>
      <c r="Q163" s="227"/>
      <c r="R163" s="228">
        <f>SUM(R164:R173)</f>
        <v>0.17319000000000001</v>
      </c>
      <c r="S163" s="227"/>
      <c r="T163" s="229">
        <f>SUM(T164:T173)</f>
        <v>3.0589930000000001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SUM(BK164:BK173)</f>
        <v>0</v>
      </c>
    </row>
    <row r="164" s="2" customFormat="1" ht="16.30189" customHeight="1">
      <c r="A164" s="35"/>
      <c r="B164" s="36"/>
      <c r="C164" s="235" t="s">
        <v>524</v>
      </c>
      <c r="D164" s="235" t="s">
        <v>382</v>
      </c>
      <c r="E164" s="236" t="s">
        <v>1151</v>
      </c>
      <c r="F164" s="237" t="s">
        <v>1152</v>
      </c>
      <c r="G164" s="238" t="s">
        <v>502</v>
      </c>
      <c r="H164" s="239">
        <v>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0.077670000000000003</v>
      </c>
      <c r="R164" s="245">
        <f>Q164*H164</f>
        <v>0.077670000000000003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1153</v>
      </c>
    </row>
    <row r="165" s="2" customFormat="1" ht="23.4566" customHeight="1">
      <c r="A165" s="35"/>
      <c r="B165" s="36"/>
      <c r="C165" s="235" t="s">
        <v>528</v>
      </c>
      <c r="D165" s="235" t="s">
        <v>382</v>
      </c>
      <c r="E165" s="236" t="s">
        <v>2026</v>
      </c>
      <c r="F165" s="237" t="s">
        <v>2027</v>
      </c>
      <c r="G165" s="238" t="s">
        <v>419</v>
      </c>
      <c r="H165" s="239">
        <v>11.699999999999999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0.021999999999999999</v>
      </c>
      <c r="T165" s="246">
        <f>S165*H165</f>
        <v>0.25739999999999996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2436</v>
      </c>
    </row>
    <row r="166" s="2" customFormat="1" ht="21.0566" customHeight="1">
      <c r="A166" s="35"/>
      <c r="B166" s="36"/>
      <c r="C166" s="235" t="s">
        <v>532</v>
      </c>
      <c r="D166" s="235" t="s">
        <v>382</v>
      </c>
      <c r="E166" s="236" t="s">
        <v>1163</v>
      </c>
      <c r="F166" s="237" t="s">
        <v>1164</v>
      </c>
      <c r="G166" s="238" t="s">
        <v>419</v>
      </c>
      <c r="H166" s="239">
        <v>4.8799999999999999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2437</v>
      </c>
    </row>
    <row r="167" s="2" customFormat="1" ht="31.92453" customHeight="1">
      <c r="A167" s="35"/>
      <c r="B167" s="36"/>
      <c r="C167" s="235" t="s">
        <v>536</v>
      </c>
      <c r="D167" s="235" t="s">
        <v>382</v>
      </c>
      <c r="E167" s="236" t="s">
        <v>1931</v>
      </c>
      <c r="F167" s="237" t="s">
        <v>1932</v>
      </c>
      <c r="G167" s="238" t="s">
        <v>426</v>
      </c>
      <c r="H167" s="239">
        <v>5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0.1946</v>
      </c>
      <c r="T167" s="246">
        <f>S167*H167</f>
        <v>0.97299999999999998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1168</v>
      </c>
    </row>
    <row r="168" s="2" customFormat="1" ht="23.4566" customHeight="1">
      <c r="A168" s="35"/>
      <c r="B168" s="36"/>
      <c r="C168" s="235" t="s">
        <v>540</v>
      </c>
      <c r="D168" s="235" t="s">
        <v>382</v>
      </c>
      <c r="E168" s="236" t="s">
        <v>2047</v>
      </c>
      <c r="F168" s="237" t="s">
        <v>2048</v>
      </c>
      <c r="G168" s="238" t="s">
        <v>426</v>
      </c>
      <c r="H168" s="239">
        <v>11.699999999999999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0.15229000000000001</v>
      </c>
      <c r="T168" s="246">
        <f>S168*H168</f>
        <v>1.781793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2438</v>
      </c>
    </row>
    <row r="169" s="2" customFormat="1" ht="36.72453" customHeight="1">
      <c r="A169" s="35"/>
      <c r="B169" s="36"/>
      <c r="C169" s="235" t="s">
        <v>544</v>
      </c>
      <c r="D169" s="235" t="s">
        <v>382</v>
      </c>
      <c r="E169" s="236" t="s">
        <v>1221</v>
      </c>
      <c r="F169" s="237" t="s">
        <v>1222</v>
      </c>
      <c r="G169" s="238" t="s">
        <v>502</v>
      </c>
      <c r="H169" s="239">
        <v>12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0.00016000000000000001</v>
      </c>
      <c r="R169" s="245">
        <f>Q169*H169</f>
        <v>0.0019200000000000003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2439</v>
      </c>
    </row>
    <row r="170" s="2" customFormat="1" ht="23.4566" customHeight="1">
      <c r="A170" s="35"/>
      <c r="B170" s="36"/>
      <c r="C170" s="235" t="s">
        <v>548</v>
      </c>
      <c r="D170" s="235" t="s">
        <v>382</v>
      </c>
      <c r="E170" s="236" t="s">
        <v>1973</v>
      </c>
      <c r="F170" s="237" t="s">
        <v>1974</v>
      </c>
      <c r="G170" s="238" t="s">
        <v>1817</v>
      </c>
      <c r="H170" s="239">
        <v>4680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2.0000000000000002E-05</v>
      </c>
      <c r="R170" s="245">
        <f>Q170*H170</f>
        <v>0.093600000000000003</v>
      </c>
      <c r="S170" s="245">
        <v>1.0000000000000001E-05</v>
      </c>
      <c r="T170" s="246">
        <f>S170*H170</f>
        <v>0.046800000000000001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2440</v>
      </c>
    </row>
    <row r="171" s="2" customFormat="1" ht="16.30189" customHeight="1">
      <c r="A171" s="35"/>
      <c r="B171" s="36"/>
      <c r="C171" s="254" t="s">
        <v>552</v>
      </c>
      <c r="D171" s="254" t="s">
        <v>457</v>
      </c>
      <c r="E171" s="255" t="s">
        <v>1976</v>
      </c>
      <c r="F171" s="256" t="s">
        <v>1977</v>
      </c>
      <c r="G171" s="257" t="s">
        <v>502</v>
      </c>
      <c r="H171" s="258">
        <v>234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2441</v>
      </c>
    </row>
    <row r="172" s="2" customFormat="1" ht="23.4566" customHeight="1">
      <c r="A172" s="35"/>
      <c r="B172" s="36"/>
      <c r="C172" s="235" t="s">
        <v>556</v>
      </c>
      <c r="D172" s="235" t="s">
        <v>382</v>
      </c>
      <c r="E172" s="236" t="s">
        <v>710</v>
      </c>
      <c r="F172" s="237" t="s">
        <v>711</v>
      </c>
      <c r="G172" s="238" t="s">
        <v>450</v>
      </c>
      <c r="H172" s="239">
        <v>2.7530000000000001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1184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714</v>
      </c>
      <c r="F173" s="237" t="s">
        <v>715</v>
      </c>
      <c r="G173" s="238" t="s">
        <v>450</v>
      </c>
      <c r="H173" s="239">
        <v>24.777000000000001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1185</v>
      </c>
    </row>
    <row r="174" s="12" customFormat="1" ht="22.8" customHeight="1">
      <c r="A174" s="12"/>
      <c r="B174" s="219"/>
      <c r="C174" s="220"/>
      <c r="D174" s="221" t="s">
        <v>75</v>
      </c>
      <c r="E174" s="233" t="s">
        <v>721</v>
      </c>
      <c r="F174" s="233" t="s">
        <v>722</v>
      </c>
      <c r="G174" s="220"/>
      <c r="H174" s="220"/>
      <c r="I174" s="223"/>
      <c r="J174" s="234">
        <f>BK174</f>
        <v>0</v>
      </c>
      <c r="K174" s="220"/>
      <c r="L174" s="225"/>
      <c r="M174" s="226"/>
      <c r="N174" s="227"/>
      <c r="O174" s="227"/>
      <c r="P174" s="228">
        <f>P175</f>
        <v>0</v>
      </c>
      <c r="Q174" s="227"/>
      <c r="R174" s="228">
        <f>R175</f>
        <v>0</v>
      </c>
      <c r="S174" s="227"/>
      <c r="T174" s="229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84</v>
      </c>
      <c r="AT174" s="231" t="s">
        <v>75</v>
      </c>
      <c r="AU174" s="231" t="s">
        <v>84</v>
      </c>
      <c r="AY174" s="230" t="s">
        <v>379</v>
      </c>
      <c r="BK174" s="232">
        <f>BK175</f>
        <v>0</v>
      </c>
    </row>
    <row r="175" s="2" customFormat="1" ht="23.4566" customHeight="1">
      <c r="A175" s="35"/>
      <c r="B175" s="36"/>
      <c r="C175" s="235" t="s">
        <v>565</v>
      </c>
      <c r="D175" s="235" t="s">
        <v>382</v>
      </c>
      <c r="E175" s="236" t="s">
        <v>724</v>
      </c>
      <c r="F175" s="237" t="s">
        <v>725</v>
      </c>
      <c r="G175" s="238" t="s">
        <v>450</v>
      </c>
      <c r="H175" s="239">
        <v>61.241999999999997</v>
      </c>
      <c r="I175" s="240"/>
      <c r="J175" s="241">
        <f>ROUND(I175*H175,2)</f>
        <v>0</v>
      </c>
      <c r="K175" s="242"/>
      <c r="L175" s="41"/>
      <c r="M175" s="249" t="s">
        <v>1</v>
      </c>
      <c r="N175" s="250" t="s">
        <v>42</v>
      </c>
      <c r="O175" s="251"/>
      <c r="P175" s="252">
        <f>O175*H175</f>
        <v>0</v>
      </c>
      <c r="Q175" s="252">
        <v>0</v>
      </c>
      <c r="R175" s="252">
        <f>Q175*H175</f>
        <v>0</v>
      </c>
      <c r="S175" s="252">
        <v>0</v>
      </c>
      <c r="T175" s="25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1187</v>
      </c>
    </row>
    <row r="176" s="2" customFormat="1" ht="6.96" customHeight="1">
      <c r="A176" s="35"/>
      <c r="B176" s="69"/>
      <c r="C176" s="70"/>
      <c r="D176" s="70"/>
      <c r="E176" s="70"/>
      <c r="F176" s="70"/>
      <c r="G176" s="70"/>
      <c r="H176" s="70"/>
      <c r="I176" s="70"/>
      <c r="J176" s="70"/>
      <c r="K176" s="70"/>
      <c r="L176" s="41"/>
      <c r="M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</row>
  </sheetData>
  <sheetProtection sheet="1" autoFilter="0" formatColumns="0" formatRows="0" objects="1" scenarios="1" spinCount="100000" saltValue="80184NiO5Gz97ijOu2wlYZIRt1tn0cWFQ0aoZnATPVWFxmXwJKXUmqHcd0wgxJK8iGsL9jq9wGOVUun5BmnP7g==" hashValue="EiOHbGyFUBSi6/VdTBOtacvlF/QcLiEM3tvl+EErK8X0GWFtF9aZUFdERXQyl69ap+oqxBiPyiOpNTGMSeMjxA==" algorithmName="SHA-512" password="CC35"/>
  <autoFilter ref="C130:K17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230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2442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406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ROUND(J122,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ROUND((SUM(BE122:BE170)),  2)</f>
        <v>0</v>
      </c>
      <c r="G33" s="169"/>
      <c r="H33" s="169"/>
      <c r="I33" s="170">
        <v>0.20000000000000001</v>
      </c>
      <c r="J33" s="168">
        <f>ROUND(((SUM(BE122:BE170))*I33),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ROUND((SUM(BF122:BF170)),  2)</f>
        <v>0</v>
      </c>
      <c r="G34" s="169"/>
      <c r="H34" s="169"/>
      <c r="I34" s="170">
        <v>0.20000000000000001</v>
      </c>
      <c r="J34" s="168">
        <f>ROUND(((SUM(BF122:BF170))*I34),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ROUND((SUM(BG122:BG170)),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ROUND((SUM(BH122:BH170)),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ROUND((SUM(BI122:BI170)),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103-10 - 103-10 Nástupište AZ v k.ú. Dolná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Macura M.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J122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J123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J124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410</v>
      </c>
      <c r="E99" s="204"/>
      <c r="F99" s="204"/>
      <c r="G99" s="204"/>
      <c r="H99" s="204"/>
      <c r="I99" s="204"/>
      <c r="J99" s="205">
        <f>J146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411</v>
      </c>
      <c r="E100" s="204"/>
      <c r="F100" s="204"/>
      <c r="G100" s="204"/>
      <c r="H100" s="204"/>
      <c r="I100" s="204"/>
      <c r="J100" s="205">
        <f>J156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412</v>
      </c>
      <c r="E101" s="204"/>
      <c r="F101" s="204"/>
      <c r="G101" s="204"/>
      <c r="H101" s="204"/>
      <c r="I101" s="204"/>
      <c r="J101" s="205">
        <f>J161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413</v>
      </c>
      <c r="E102" s="204"/>
      <c r="F102" s="204"/>
      <c r="G102" s="204"/>
      <c r="H102" s="204"/>
      <c r="I102" s="204"/>
      <c r="J102" s="205">
        <f>J169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364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15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7.84906" customHeight="1">
      <c r="A112" s="35"/>
      <c r="B112" s="36"/>
      <c r="C112" s="37"/>
      <c r="D112" s="37"/>
      <c r="E112" s="191" t="str">
        <f>E7</f>
        <v>Rekonštrukcia cesty a mostov II/591 Banská Bystrica - hr. okr. BB/ZV - Zvolenská Slatina , I. etapa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353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30189" customHeight="1">
      <c r="A114" s="35"/>
      <c r="B114" s="36"/>
      <c r="C114" s="37"/>
      <c r="D114" s="37"/>
      <c r="E114" s="79" t="str">
        <f>E9</f>
        <v>103-10 - 103-10 Nástupište AZ v k.ú. Dolná Mičiná</v>
      </c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19</v>
      </c>
      <c r="D116" s="37"/>
      <c r="E116" s="37"/>
      <c r="F116" s="24" t="str">
        <f>F12</f>
        <v>k. ú. Banská Bystrica</v>
      </c>
      <c r="G116" s="37"/>
      <c r="H116" s="37"/>
      <c r="I116" s="29" t="s">
        <v>21</v>
      </c>
      <c r="J116" s="82" t="str">
        <f>IF(J12="","",J12)</f>
        <v>30. 12. 2020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81509" customHeight="1">
      <c r="A118" s="35"/>
      <c r="B118" s="36"/>
      <c r="C118" s="29" t="s">
        <v>23</v>
      </c>
      <c r="D118" s="37"/>
      <c r="E118" s="37"/>
      <c r="F118" s="24" t="str">
        <f>E15</f>
        <v xml:space="preserve">BANSKOBYSTRICKÝ SAMOSPRÁVNY KRAJ </v>
      </c>
      <c r="G118" s="37"/>
      <c r="H118" s="37"/>
      <c r="I118" s="29" t="s">
        <v>29</v>
      </c>
      <c r="J118" s="33" t="str">
        <f>E21</f>
        <v>ISPO spol.s r.o. , Prešov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5.30566" customHeight="1">
      <c r="A119" s="35"/>
      <c r="B119" s="36"/>
      <c r="C119" s="29" t="s">
        <v>27</v>
      </c>
      <c r="D119" s="37"/>
      <c r="E119" s="37"/>
      <c r="F119" s="24" t="str">
        <f>IF(E18="","",E18)</f>
        <v>Vyplň údaj</v>
      </c>
      <c r="G119" s="37"/>
      <c r="H119" s="37"/>
      <c r="I119" s="29" t="s">
        <v>33</v>
      </c>
      <c r="J119" s="33" t="str">
        <f>E24</f>
        <v>Macura M.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0.32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1" customFormat="1" ht="29.28" customHeight="1">
      <c r="A121" s="207"/>
      <c r="B121" s="208"/>
      <c r="C121" s="209" t="s">
        <v>365</v>
      </c>
      <c r="D121" s="210" t="s">
        <v>61</v>
      </c>
      <c r="E121" s="210" t="s">
        <v>57</v>
      </c>
      <c r="F121" s="210" t="s">
        <v>58</v>
      </c>
      <c r="G121" s="210" t="s">
        <v>366</v>
      </c>
      <c r="H121" s="210" t="s">
        <v>367</v>
      </c>
      <c r="I121" s="210" t="s">
        <v>368</v>
      </c>
      <c r="J121" s="211" t="s">
        <v>358</v>
      </c>
      <c r="K121" s="212" t="s">
        <v>369</v>
      </c>
      <c r="L121" s="213"/>
      <c r="M121" s="103" t="s">
        <v>1</v>
      </c>
      <c r="N121" s="104" t="s">
        <v>40</v>
      </c>
      <c r="O121" s="104" t="s">
        <v>370</v>
      </c>
      <c r="P121" s="104" t="s">
        <v>371</v>
      </c>
      <c r="Q121" s="104" t="s">
        <v>372</v>
      </c>
      <c r="R121" s="104" t="s">
        <v>373</v>
      </c>
      <c r="S121" s="104" t="s">
        <v>374</v>
      </c>
      <c r="T121" s="105" t="s">
        <v>375</v>
      </c>
      <c r="U121" s="207"/>
      <c r="V121" s="207"/>
      <c r="W121" s="207"/>
      <c r="X121" s="207"/>
      <c r="Y121" s="207"/>
      <c r="Z121" s="207"/>
      <c r="AA121" s="207"/>
      <c r="AB121" s="207"/>
      <c r="AC121" s="207"/>
      <c r="AD121" s="207"/>
      <c r="AE121" s="207"/>
    </row>
    <row r="122" s="2" customFormat="1" ht="22.8" customHeight="1">
      <c r="A122" s="35"/>
      <c r="B122" s="36"/>
      <c r="C122" s="110" t="s">
        <v>359</v>
      </c>
      <c r="D122" s="37"/>
      <c r="E122" s="37"/>
      <c r="F122" s="37"/>
      <c r="G122" s="37"/>
      <c r="H122" s="37"/>
      <c r="I122" s="37"/>
      <c r="J122" s="214">
        <f>BK122</f>
        <v>0</v>
      </c>
      <c r="K122" s="37"/>
      <c r="L122" s="41"/>
      <c r="M122" s="106"/>
      <c r="N122" s="215"/>
      <c r="O122" s="107"/>
      <c r="P122" s="216">
        <f>P123</f>
        <v>0</v>
      </c>
      <c r="Q122" s="107"/>
      <c r="R122" s="216">
        <f>R123</f>
        <v>312.478769</v>
      </c>
      <c r="S122" s="107"/>
      <c r="T122" s="217">
        <f>T123</f>
        <v>108.066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4" t="s">
        <v>75</v>
      </c>
      <c r="AU122" s="14" t="s">
        <v>360</v>
      </c>
      <c r="BK122" s="218">
        <f>BK123</f>
        <v>0</v>
      </c>
    </row>
    <row r="123" s="12" customFormat="1" ht="25.92" customHeight="1">
      <c r="A123" s="12"/>
      <c r="B123" s="219"/>
      <c r="C123" s="220"/>
      <c r="D123" s="221" t="s">
        <v>75</v>
      </c>
      <c r="E123" s="222" t="s">
        <v>414</v>
      </c>
      <c r="F123" s="222" t="s">
        <v>415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P124+P146+P156+P161+P169</f>
        <v>0</v>
      </c>
      <c r="Q123" s="227"/>
      <c r="R123" s="228">
        <f>R124+R146+R156+R161+R169</f>
        <v>312.478769</v>
      </c>
      <c r="S123" s="227"/>
      <c r="T123" s="229">
        <f>T124+T146+T156+T161+T169</f>
        <v>108.066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84</v>
      </c>
      <c r="AT123" s="231" t="s">
        <v>75</v>
      </c>
      <c r="AU123" s="231" t="s">
        <v>76</v>
      </c>
      <c r="AY123" s="230" t="s">
        <v>379</v>
      </c>
      <c r="BK123" s="232">
        <f>BK124+BK146+BK156+BK161+BK169</f>
        <v>0</v>
      </c>
    </row>
    <row r="124" s="12" customFormat="1" ht="22.8" customHeight="1">
      <c r="A124" s="12"/>
      <c r="B124" s="219"/>
      <c r="C124" s="220"/>
      <c r="D124" s="221" t="s">
        <v>75</v>
      </c>
      <c r="E124" s="233" t="s">
        <v>84</v>
      </c>
      <c r="F124" s="233" t="s">
        <v>416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SUM(P125:P145)</f>
        <v>0</v>
      </c>
      <c r="Q124" s="227"/>
      <c r="R124" s="228">
        <f>SUM(R125:R145)</f>
        <v>3.840989</v>
      </c>
      <c r="S124" s="227"/>
      <c r="T124" s="229">
        <f>SUM(T125:T145)</f>
        <v>107.916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84</v>
      </c>
      <c r="AT124" s="231" t="s">
        <v>75</v>
      </c>
      <c r="AU124" s="231" t="s">
        <v>84</v>
      </c>
      <c r="AY124" s="230" t="s">
        <v>379</v>
      </c>
      <c r="BK124" s="232">
        <f>SUM(BK125:BK145)</f>
        <v>0</v>
      </c>
    </row>
    <row r="125" s="2" customFormat="1" ht="23.4566" customHeight="1">
      <c r="A125" s="35"/>
      <c r="B125" s="36"/>
      <c r="C125" s="235" t="s">
        <v>84</v>
      </c>
      <c r="D125" s="235" t="s">
        <v>382</v>
      </c>
      <c r="E125" s="236" t="s">
        <v>732</v>
      </c>
      <c r="F125" s="237" t="s">
        <v>733</v>
      </c>
      <c r="G125" s="238" t="s">
        <v>419</v>
      </c>
      <c r="H125" s="239">
        <v>182</v>
      </c>
      <c r="I125" s="240"/>
      <c r="J125" s="241">
        <f>ROUND(I125*H125,2)</f>
        <v>0</v>
      </c>
      <c r="K125" s="242"/>
      <c r="L125" s="41"/>
      <c r="M125" s="243" t="s">
        <v>1</v>
      </c>
      <c r="N125" s="244" t="s">
        <v>42</v>
      </c>
      <c r="O125" s="94"/>
      <c r="P125" s="245">
        <f>O125*H125</f>
        <v>0</v>
      </c>
      <c r="Q125" s="245">
        <v>0</v>
      </c>
      <c r="R125" s="245">
        <f>Q125*H125</f>
        <v>0</v>
      </c>
      <c r="S125" s="245">
        <v>0.098000000000000004</v>
      </c>
      <c r="T125" s="246">
        <f>S125*H125</f>
        <v>17.836000000000002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7" t="s">
        <v>396</v>
      </c>
      <c r="AT125" s="247" t="s">
        <v>382</v>
      </c>
      <c r="AU125" s="247" t="s">
        <v>92</v>
      </c>
      <c r="AY125" s="14" t="s">
        <v>379</v>
      </c>
      <c r="BE125" s="248">
        <f>IF(N125="základná",J125,0)</f>
        <v>0</v>
      </c>
      <c r="BF125" s="248">
        <f>IF(N125="znížená",J125,0)</f>
        <v>0</v>
      </c>
      <c r="BG125" s="248">
        <f>IF(N125="zákl. prenesená",J125,0)</f>
        <v>0</v>
      </c>
      <c r="BH125" s="248">
        <f>IF(N125="zníž. prenesená",J125,0)</f>
        <v>0</v>
      </c>
      <c r="BI125" s="248">
        <f>IF(N125="nulová",J125,0)</f>
        <v>0</v>
      </c>
      <c r="BJ125" s="14" t="s">
        <v>92</v>
      </c>
      <c r="BK125" s="248">
        <f>ROUND(I125*H125,2)</f>
        <v>0</v>
      </c>
      <c r="BL125" s="14" t="s">
        <v>396</v>
      </c>
      <c r="BM125" s="247" t="s">
        <v>2443</v>
      </c>
    </row>
    <row r="126" s="2" customFormat="1" ht="23.4566" customHeight="1">
      <c r="A126" s="35"/>
      <c r="B126" s="36"/>
      <c r="C126" s="235" t="s">
        <v>92</v>
      </c>
      <c r="D126" s="235" t="s">
        <v>382</v>
      </c>
      <c r="E126" s="236" t="s">
        <v>1238</v>
      </c>
      <c r="F126" s="237" t="s">
        <v>1239</v>
      </c>
      <c r="G126" s="238" t="s">
        <v>426</v>
      </c>
      <c r="H126" s="239">
        <v>159</v>
      </c>
      <c r="I126" s="240"/>
      <c r="J126" s="241">
        <f>ROUND(I126*H126,2)</f>
        <v>0</v>
      </c>
      <c r="K126" s="242"/>
      <c r="L126" s="41"/>
      <c r="M126" s="243" t="s">
        <v>1</v>
      </c>
      <c r="N126" s="244" t="s">
        <v>42</v>
      </c>
      <c r="O126" s="94"/>
      <c r="P126" s="245">
        <f>O126*H126</f>
        <v>0</v>
      </c>
      <c r="Q126" s="245">
        <v>0</v>
      </c>
      <c r="R126" s="245">
        <f>Q126*H126</f>
        <v>0</v>
      </c>
      <c r="S126" s="245">
        <v>0.040000000000000001</v>
      </c>
      <c r="T126" s="246">
        <f>S126*H126</f>
        <v>6.3600000000000003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396</v>
      </c>
      <c r="AT126" s="247" t="s">
        <v>382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396</v>
      </c>
      <c r="BM126" s="247" t="s">
        <v>2444</v>
      </c>
    </row>
    <row r="127" s="2" customFormat="1" ht="31.92453" customHeight="1">
      <c r="A127" s="35"/>
      <c r="B127" s="36"/>
      <c r="C127" s="235" t="s">
        <v>102</v>
      </c>
      <c r="D127" s="235" t="s">
        <v>382</v>
      </c>
      <c r="E127" s="236" t="s">
        <v>2445</v>
      </c>
      <c r="F127" s="237" t="s">
        <v>2446</v>
      </c>
      <c r="G127" s="238" t="s">
        <v>419</v>
      </c>
      <c r="H127" s="239">
        <v>182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0.23499999999999999</v>
      </c>
      <c r="T127" s="246">
        <f>S127*H127</f>
        <v>42.769999999999996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2447</v>
      </c>
    </row>
    <row r="128" s="2" customFormat="1" ht="31.92453" customHeight="1">
      <c r="A128" s="35"/>
      <c r="B128" s="36"/>
      <c r="C128" s="235" t="s">
        <v>396</v>
      </c>
      <c r="D128" s="235" t="s">
        <v>382</v>
      </c>
      <c r="E128" s="236" t="s">
        <v>2079</v>
      </c>
      <c r="F128" s="237" t="s">
        <v>2080</v>
      </c>
      <c r="G128" s="238" t="s">
        <v>419</v>
      </c>
      <c r="H128" s="239">
        <v>182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0.22500000000000001</v>
      </c>
      <c r="T128" s="246">
        <f>S128*H128</f>
        <v>40.950000000000003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2448</v>
      </c>
    </row>
    <row r="129" s="2" customFormat="1" ht="21.0566" customHeight="1">
      <c r="A129" s="35"/>
      <c r="B129" s="36"/>
      <c r="C129" s="235" t="s">
        <v>378</v>
      </c>
      <c r="D129" s="235" t="s">
        <v>382</v>
      </c>
      <c r="E129" s="236" t="s">
        <v>2449</v>
      </c>
      <c r="F129" s="237" t="s">
        <v>2450</v>
      </c>
      <c r="G129" s="238" t="s">
        <v>430</v>
      </c>
      <c r="H129" s="239">
        <v>4.7999999999999998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2451</v>
      </c>
    </row>
    <row r="130" s="2" customFormat="1" ht="16.30189" customHeight="1">
      <c r="A130" s="35"/>
      <c r="B130" s="36"/>
      <c r="C130" s="254" t="s">
        <v>435</v>
      </c>
      <c r="D130" s="254" t="s">
        <v>457</v>
      </c>
      <c r="E130" s="255" t="s">
        <v>2452</v>
      </c>
      <c r="F130" s="256" t="s">
        <v>2453</v>
      </c>
      <c r="G130" s="257" t="s">
        <v>450</v>
      </c>
      <c r="H130" s="258">
        <v>3.8399999999999999</v>
      </c>
      <c r="I130" s="259"/>
      <c r="J130" s="260">
        <f>ROUND(I130*H130,2)</f>
        <v>0</v>
      </c>
      <c r="K130" s="261"/>
      <c r="L130" s="262"/>
      <c r="M130" s="263" t="s">
        <v>1</v>
      </c>
      <c r="N130" s="264" t="s">
        <v>42</v>
      </c>
      <c r="O130" s="94"/>
      <c r="P130" s="245">
        <f>O130*H130</f>
        <v>0</v>
      </c>
      <c r="Q130" s="245">
        <v>1</v>
      </c>
      <c r="R130" s="245">
        <f>Q130*H130</f>
        <v>3.8399999999999999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443</v>
      </c>
      <c r="AT130" s="247" t="s">
        <v>457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2454</v>
      </c>
    </row>
    <row r="131" s="2" customFormat="1" ht="23.4566" customHeight="1">
      <c r="A131" s="35"/>
      <c r="B131" s="36"/>
      <c r="C131" s="235" t="s">
        <v>439</v>
      </c>
      <c r="D131" s="235" t="s">
        <v>382</v>
      </c>
      <c r="E131" s="236" t="s">
        <v>1250</v>
      </c>
      <c r="F131" s="237" t="s">
        <v>1251</v>
      </c>
      <c r="G131" s="238" t="s">
        <v>430</v>
      </c>
      <c r="H131" s="239">
        <v>2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2455</v>
      </c>
    </row>
    <row r="132" s="2" customFormat="1" ht="23.4566" customHeight="1">
      <c r="A132" s="35"/>
      <c r="B132" s="36"/>
      <c r="C132" s="235" t="s">
        <v>443</v>
      </c>
      <c r="D132" s="235" t="s">
        <v>382</v>
      </c>
      <c r="E132" s="236" t="s">
        <v>1253</v>
      </c>
      <c r="F132" s="237" t="s">
        <v>1254</v>
      </c>
      <c r="G132" s="238" t="s">
        <v>430</v>
      </c>
      <c r="H132" s="239">
        <v>0.59999999999999998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2456</v>
      </c>
    </row>
    <row r="133" s="2" customFormat="1" ht="21.0566" customHeight="1">
      <c r="A133" s="35"/>
      <c r="B133" s="36"/>
      <c r="C133" s="235" t="s">
        <v>447</v>
      </c>
      <c r="D133" s="235" t="s">
        <v>382</v>
      </c>
      <c r="E133" s="236" t="s">
        <v>1068</v>
      </c>
      <c r="F133" s="237" t="s">
        <v>1069</v>
      </c>
      <c r="G133" s="238" t="s">
        <v>430</v>
      </c>
      <c r="H133" s="239">
        <v>9.7799999999999994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2457</v>
      </c>
    </row>
    <row r="134" s="2" customFormat="1" ht="36.72453" customHeight="1">
      <c r="A134" s="35"/>
      <c r="B134" s="36"/>
      <c r="C134" s="235" t="s">
        <v>452</v>
      </c>
      <c r="D134" s="235" t="s">
        <v>382</v>
      </c>
      <c r="E134" s="236" t="s">
        <v>741</v>
      </c>
      <c r="F134" s="237" t="s">
        <v>742</v>
      </c>
      <c r="G134" s="238" t="s">
        <v>430</v>
      </c>
      <c r="H134" s="239">
        <v>2.9340000000000002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2458</v>
      </c>
    </row>
    <row r="135" s="2" customFormat="1" ht="31.92453" customHeight="1">
      <c r="A135" s="35"/>
      <c r="B135" s="36"/>
      <c r="C135" s="235" t="s">
        <v>456</v>
      </c>
      <c r="D135" s="235" t="s">
        <v>382</v>
      </c>
      <c r="E135" s="236" t="s">
        <v>1074</v>
      </c>
      <c r="F135" s="237" t="s">
        <v>1075</v>
      </c>
      <c r="G135" s="238" t="s">
        <v>430</v>
      </c>
      <c r="H135" s="239">
        <v>23.579999999999998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2459</v>
      </c>
    </row>
    <row r="136" s="2" customFormat="1" ht="36.72453" customHeight="1">
      <c r="A136" s="35"/>
      <c r="B136" s="36"/>
      <c r="C136" s="235" t="s">
        <v>461</v>
      </c>
      <c r="D136" s="235" t="s">
        <v>382</v>
      </c>
      <c r="E136" s="236" t="s">
        <v>1077</v>
      </c>
      <c r="F136" s="237" t="s">
        <v>1078</v>
      </c>
      <c r="G136" s="238" t="s">
        <v>430</v>
      </c>
      <c r="H136" s="239">
        <v>165.06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2460</v>
      </c>
    </row>
    <row r="137" s="2" customFormat="1" ht="16.30189" customHeight="1">
      <c r="A137" s="35"/>
      <c r="B137" s="36"/>
      <c r="C137" s="235" t="s">
        <v>466</v>
      </c>
      <c r="D137" s="235" t="s">
        <v>382</v>
      </c>
      <c r="E137" s="236" t="s">
        <v>1080</v>
      </c>
      <c r="F137" s="237" t="s">
        <v>1081</v>
      </c>
      <c r="G137" s="238" t="s">
        <v>430</v>
      </c>
      <c r="H137" s="239">
        <v>3.7799999999999998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2461</v>
      </c>
    </row>
    <row r="138" s="2" customFormat="1" ht="23.4566" customHeight="1">
      <c r="A138" s="35"/>
      <c r="B138" s="36"/>
      <c r="C138" s="235" t="s">
        <v>470</v>
      </c>
      <c r="D138" s="235" t="s">
        <v>382</v>
      </c>
      <c r="E138" s="236" t="s">
        <v>448</v>
      </c>
      <c r="F138" s="237" t="s">
        <v>449</v>
      </c>
      <c r="G138" s="238" t="s">
        <v>450</v>
      </c>
      <c r="H138" s="239">
        <v>48.439999999999998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2462</v>
      </c>
    </row>
    <row r="139" s="2" customFormat="1" ht="23.4566" customHeight="1">
      <c r="A139" s="35"/>
      <c r="B139" s="36"/>
      <c r="C139" s="235" t="s">
        <v>475</v>
      </c>
      <c r="D139" s="235" t="s">
        <v>382</v>
      </c>
      <c r="E139" s="236" t="s">
        <v>1267</v>
      </c>
      <c r="F139" s="237" t="s">
        <v>1268</v>
      </c>
      <c r="G139" s="238" t="s">
        <v>419</v>
      </c>
      <c r="H139" s="239">
        <v>16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2463</v>
      </c>
    </row>
    <row r="140" s="2" customFormat="1" ht="23.4566" customHeight="1">
      <c r="A140" s="35"/>
      <c r="B140" s="36"/>
      <c r="C140" s="235" t="s">
        <v>479</v>
      </c>
      <c r="D140" s="235" t="s">
        <v>382</v>
      </c>
      <c r="E140" s="236" t="s">
        <v>2464</v>
      </c>
      <c r="F140" s="237" t="s">
        <v>2465</v>
      </c>
      <c r="G140" s="238" t="s">
        <v>419</v>
      </c>
      <c r="H140" s="239">
        <v>16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2466</v>
      </c>
    </row>
    <row r="141" s="2" customFormat="1" ht="16.30189" customHeight="1">
      <c r="A141" s="35"/>
      <c r="B141" s="36"/>
      <c r="C141" s="254" t="s">
        <v>483</v>
      </c>
      <c r="D141" s="254" t="s">
        <v>457</v>
      </c>
      <c r="E141" s="255" t="s">
        <v>1270</v>
      </c>
      <c r="F141" s="256" t="s">
        <v>1271</v>
      </c>
      <c r="G141" s="257" t="s">
        <v>1102</v>
      </c>
      <c r="H141" s="258">
        <v>0.98899999999999999</v>
      </c>
      <c r="I141" s="259"/>
      <c r="J141" s="260">
        <f>ROUND(I141*H141,2)</f>
        <v>0</v>
      </c>
      <c r="K141" s="261"/>
      <c r="L141" s="262"/>
      <c r="M141" s="263" t="s">
        <v>1</v>
      </c>
      <c r="N141" s="264" t="s">
        <v>42</v>
      </c>
      <c r="O141" s="94"/>
      <c r="P141" s="245">
        <f>O141*H141</f>
        <v>0</v>
      </c>
      <c r="Q141" s="245">
        <v>0.001</v>
      </c>
      <c r="R141" s="245">
        <f>Q141*H141</f>
        <v>0.00098900000000000008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443</v>
      </c>
      <c r="AT141" s="247" t="s">
        <v>457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2467</v>
      </c>
    </row>
    <row r="142" s="2" customFormat="1" ht="21.0566" customHeight="1">
      <c r="A142" s="35"/>
      <c r="B142" s="36"/>
      <c r="C142" s="235" t="s">
        <v>487</v>
      </c>
      <c r="D142" s="235" t="s">
        <v>382</v>
      </c>
      <c r="E142" s="236" t="s">
        <v>756</v>
      </c>
      <c r="F142" s="237" t="s">
        <v>757</v>
      </c>
      <c r="G142" s="238" t="s">
        <v>419</v>
      </c>
      <c r="H142" s="239">
        <v>992.20000000000005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2468</v>
      </c>
    </row>
    <row r="143" s="2" customFormat="1" ht="23.4566" customHeight="1">
      <c r="A143" s="35"/>
      <c r="B143" s="36"/>
      <c r="C143" s="235" t="s">
        <v>491</v>
      </c>
      <c r="D143" s="235" t="s">
        <v>382</v>
      </c>
      <c r="E143" s="236" t="s">
        <v>1274</v>
      </c>
      <c r="F143" s="237" t="s">
        <v>1275</v>
      </c>
      <c r="G143" s="238" t="s">
        <v>419</v>
      </c>
      <c r="H143" s="239">
        <v>16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2469</v>
      </c>
    </row>
    <row r="144" s="2" customFormat="1" ht="16.30189" customHeight="1">
      <c r="A144" s="35"/>
      <c r="B144" s="36"/>
      <c r="C144" s="235" t="s">
        <v>7</v>
      </c>
      <c r="D144" s="235" t="s">
        <v>382</v>
      </c>
      <c r="E144" s="236" t="s">
        <v>2470</v>
      </c>
      <c r="F144" s="237" t="s">
        <v>2471</v>
      </c>
      <c r="G144" s="238" t="s">
        <v>419</v>
      </c>
      <c r="H144" s="239">
        <v>16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2472</v>
      </c>
    </row>
    <row r="145" s="2" customFormat="1" ht="31.92453" customHeight="1">
      <c r="A145" s="35"/>
      <c r="B145" s="36"/>
      <c r="C145" s="235" t="s">
        <v>499</v>
      </c>
      <c r="D145" s="235" t="s">
        <v>382</v>
      </c>
      <c r="E145" s="236" t="s">
        <v>2344</v>
      </c>
      <c r="F145" s="237" t="s">
        <v>2345</v>
      </c>
      <c r="G145" s="238" t="s">
        <v>419</v>
      </c>
      <c r="H145" s="239">
        <v>16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2473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378</v>
      </c>
      <c r="F146" s="233" t="s">
        <v>474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SUM(P147:P155)</f>
        <v>0</v>
      </c>
      <c r="Q146" s="227"/>
      <c r="R146" s="228">
        <f>SUM(R147:R155)</f>
        <v>288.00688000000002</v>
      </c>
      <c r="S146" s="227"/>
      <c r="T146" s="229">
        <f>SUM(T147:T155)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SUM(BK147:BK155)</f>
        <v>0</v>
      </c>
    </row>
    <row r="147" s="2" customFormat="1" ht="23.4566" customHeight="1">
      <c r="A147" s="35"/>
      <c r="B147" s="36"/>
      <c r="C147" s="235" t="s">
        <v>504</v>
      </c>
      <c r="D147" s="235" t="s">
        <v>382</v>
      </c>
      <c r="E147" s="236" t="s">
        <v>1277</v>
      </c>
      <c r="F147" s="237" t="s">
        <v>1278</v>
      </c>
      <c r="G147" s="238" t="s">
        <v>419</v>
      </c>
      <c r="H147" s="239">
        <v>195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0.27994000000000002</v>
      </c>
      <c r="R147" s="245">
        <f>Q147*H147</f>
        <v>54.588300000000004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2474</v>
      </c>
    </row>
    <row r="148" s="2" customFormat="1" ht="36.72453" customHeight="1">
      <c r="A148" s="35"/>
      <c r="B148" s="36"/>
      <c r="C148" s="235" t="s">
        <v>508</v>
      </c>
      <c r="D148" s="235" t="s">
        <v>382</v>
      </c>
      <c r="E148" s="236" t="s">
        <v>1280</v>
      </c>
      <c r="F148" s="237" t="s">
        <v>1281</v>
      </c>
      <c r="G148" s="238" t="s">
        <v>419</v>
      </c>
      <c r="H148" s="239">
        <v>707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0.098199999999999996</v>
      </c>
      <c r="R148" s="245">
        <f>Q148*H148</f>
        <v>69.427399999999992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2475</v>
      </c>
    </row>
    <row r="149" s="2" customFormat="1" ht="23.4566" customHeight="1">
      <c r="A149" s="35"/>
      <c r="B149" s="36"/>
      <c r="C149" s="235" t="s">
        <v>512</v>
      </c>
      <c r="D149" s="235" t="s">
        <v>382</v>
      </c>
      <c r="E149" s="236" t="s">
        <v>1286</v>
      </c>
      <c r="F149" s="237" t="s">
        <v>1287</v>
      </c>
      <c r="G149" s="238" t="s">
        <v>419</v>
      </c>
      <c r="H149" s="239">
        <v>171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0.22847999999999999</v>
      </c>
      <c r="R149" s="245">
        <f>Q149*H149</f>
        <v>39.070079999999997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2476</v>
      </c>
    </row>
    <row r="150" s="2" customFormat="1" ht="23.4566" customHeight="1">
      <c r="A150" s="35"/>
      <c r="B150" s="36"/>
      <c r="C150" s="235" t="s">
        <v>516</v>
      </c>
      <c r="D150" s="235" t="s">
        <v>382</v>
      </c>
      <c r="E150" s="236" t="s">
        <v>1646</v>
      </c>
      <c r="F150" s="237" t="s">
        <v>1647</v>
      </c>
      <c r="G150" s="238" t="s">
        <v>430</v>
      </c>
      <c r="H150" s="239">
        <v>8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2477</v>
      </c>
    </row>
    <row r="151" s="2" customFormat="1" ht="31.92453" customHeight="1">
      <c r="A151" s="35"/>
      <c r="B151" s="36"/>
      <c r="C151" s="235" t="s">
        <v>520</v>
      </c>
      <c r="D151" s="235" t="s">
        <v>382</v>
      </c>
      <c r="E151" s="236" t="s">
        <v>1289</v>
      </c>
      <c r="F151" s="237" t="s">
        <v>1290</v>
      </c>
      <c r="G151" s="238" t="s">
        <v>419</v>
      </c>
      <c r="H151" s="239">
        <v>878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0.0057099999999999998</v>
      </c>
      <c r="R151" s="245">
        <f>Q151*H151</f>
        <v>5.0133799999999997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2478</v>
      </c>
    </row>
    <row r="152" s="2" customFormat="1" ht="31.92453" customHeight="1">
      <c r="A152" s="35"/>
      <c r="B152" s="36"/>
      <c r="C152" s="235" t="s">
        <v>524</v>
      </c>
      <c r="D152" s="235" t="s">
        <v>382</v>
      </c>
      <c r="E152" s="236" t="s">
        <v>1292</v>
      </c>
      <c r="F152" s="237" t="s">
        <v>1293</v>
      </c>
      <c r="G152" s="238" t="s">
        <v>419</v>
      </c>
      <c r="H152" s="239">
        <v>878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0.12966</v>
      </c>
      <c r="R152" s="245">
        <f>Q152*H152</f>
        <v>113.84148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2479</v>
      </c>
    </row>
    <row r="153" s="2" customFormat="1" ht="23.4566" customHeight="1">
      <c r="A153" s="35"/>
      <c r="B153" s="36"/>
      <c r="C153" s="235" t="s">
        <v>528</v>
      </c>
      <c r="D153" s="235" t="s">
        <v>382</v>
      </c>
      <c r="E153" s="236" t="s">
        <v>1301</v>
      </c>
      <c r="F153" s="237" t="s">
        <v>1302</v>
      </c>
      <c r="G153" s="238" t="s">
        <v>419</v>
      </c>
      <c r="H153" s="239">
        <v>24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0.112</v>
      </c>
      <c r="R153" s="245">
        <f>Q153*H153</f>
        <v>2.6880000000000002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2480</v>
      </c>
    </row>
    <row r="154" s="2" customFormat="1" ht="23.4566" customHeight="1">
      <c r="A154" s="35"/>
      <c r="B154" s="36"/>
      <c r="C154" s="254" t="s">
        <v>532</v>
      </c>
      <c r="D154" s="254" t="s">
        <v>457</v>
      </c>
      <c r="E154" s="255" t="s">
        <v>1304</v>
      </c>
      <c r="F154" s="256" t="s">
        <v>1305</v>
      </c>
      <c r="G154" s="257" t="s">
        <v>419</v>
      </c>
      <c r="H154" s="258">
        <v>21.420000000000002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0.13800000000000001</v>
      </c>
      <c r="R154" s="245">
        <f>Q154*H154</f>
        <v>2.9559600000000006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2481</v>
      </c>
    </row>
    <row r="155" s="2" customFormat="1" ht="23.4566" customHeight="1">
      <c r="A155" s="35"/>
      <c r="B155" s="36"/>
      <c r="C155" s="254" t="s">
        <v>536</v>
      </c>
      <c r="D155" s="254" t="s">
        <v>457</v>
      </c>
      <c r="E155" s="255" t="s">
        <v>1307</v>
      </c>
      <c r="F155" s="256" t="s">
        <v>1308</v>
      </c>
      <c r="G155" s="257" t="s">
        <v>419</v>
      </c>
      <c r="H155" s="258">
        <v>3.0600000000000001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0.13800000000000001</v>
      </c>
      <c r="R155" s="245">
        <f>Q155*H155</f>
        <v>0.42228000000000004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2482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443</v>
      </c>
      <c r="F156" s="233" t="s">
        <v>495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SUM(P157:P160)</f>
        <v>0</v>
      </c>
      <c r="Q156" s="227"/>
      <c r="R156" s="228">
        <f>SUM(R157:R160)</f>
        <v>0.78401999999999994</v>
      </c>
      <c r="S156" s="227"/>
      <c r="T156" s="229">
        <f>SUM(T157:T160)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SUM(BK157:BK160)</f>
        <v>0</v>
      </c>
    </row>
    <row r="157" s="2" customFormat="1" ht="23.4566" customHeight="1">
      <c r="A157" s="35"/>
      <c r="B157" s="36"/>
      <c r="C157" s="235" t="s">
        <v>540</v>
      </c>
      <c r="D157" s="235" t="s">
        <v>382</v>
      </c>
      <c r="E157" s="236" t="s">
        <v>545</v>
      </c>
      <c r="F157" s="237" t="s">
        <v>546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0.41064</v>
      </c>
      <c r="R157" s="245">
        <f>Q157*H157</f>
        <v>0.41064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2483</v>
      </c>
    </row>
    <row r="158" s="2" customFormat="1" ht="16.30189" customHeight="1">
      <c r="A158" s="35"/>
      <c r="B158" s="36"/>
      <c r="C158" s="254" t="s">
        <v>544</v>
      </c>
      <c r="D158" s="254" t="s">
        <v>457</v>
      </c>
      <c r="E158" s="255" t="s">
        <v>842</v>
      </c>
      <c r="F158" s="256" t="s">
        <v>2484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0.059999999999999998</v>
      </c>
      <c r="R158" s="245">
        <f>Q158*H158</f>
        <v>0.059999999999999998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2485</v>
      </c>
    </row>
    <row r="159" s="2" customFormat="1" ht="23.4566" customHeight="1">
      <c r="A159" s="35"/>
      <c r="B159" s="36"/>
      <c r="C159" s="235" t="s">
        <v>548</v>
      </c>
      <c r="D159" s="235" t="s">
        <v>382</v>
      </c>
      <c r="E159" s="236" t="s">
        <v>549</v>
      </c>
      <c r="F159" s="237" t="s">
        <v>550</v>
      </c>
      <c r="G159" s="238" t="s">
        <v>502</v>
      </c>
      <c r="H159" s="239">
        <v>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0.30587999999999999</v>
      </c>
      <c r="R159" s="245">
        <f>Q159*H159</f>
        <v>0.30587999999999999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2486</v>
      </c>
    </row>
    <row r="160" s="2" customFormat="1" ht="16.30189" customHeight="1">
      <c r="A160" s="35"/>
      <c r="B160" s="36"/>
      <c r="C160" s="254" t="s">
        <v>552</v>
      </c>
      <c r="D160" s="254" t="s">
        <v>457</v>
      </c>
      <c r="E160" s="255" t="s">
        <v>553</v>
      </c>
      <c r="F160" s="256" t="s">
        <v>554</v>
      </c>
      <c r="G160" s="257" t="s">
        <v>502</v>
      </c>
      <c r="H160" s="258">
        <v>1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0.0074999999999999997</v>
      </c>
      <c r="R160" s="245">
        <f>Q160*H160</f>
        <v>0.0074999999999999997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443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2487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447</v>
      </c>
      <c r="F161" s="233" t="s">
        <v>560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SUM(P162:P168)</f>
        <v>0</v>
      </c>
      <c r="Q161" s="227"/>
      <c r="R161" s="228">
        <f>SUM(R162:R168)</f>
        <v>19.846880000000002</v>
      </c>
      <c r="S161" s="227"/>
      <c r="T161" s="229">
        <f>SUM(T162:T168)</f>
        <v>0.14999999999999999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SUM(BK162:BK168)</f>
        <v>0</v>
      </c>
    </row>
    <row r="162" s="2" customFormat="1" ht="31.92453" customHeight="1">
      <c r="A162" s="35"/>
      <c r="B162" s="36"/>
      <c r="C162" s="235" t="s">
        <v>556</v>
      </c>
      <c r="D162" s="235" t="s">
        <v>382</v>
      </c>
      <c r="E162" s="236" t="s">
        <v>1316</v>
      </c>
      <c r="F162" s="237" t="s">
        <v>1317</v>
      </c>
      <c r="G162" s="238" t="s">
        <v>426</v>
      </c>
      <c r="H162" s="239">
        <v>163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0.098530000000000006</v>
      </c>
      <c r="R162" s="245">
        <f>Q162*H162</f>
        <v>16.060390000000002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2488</v>
      </c>
    </row>
    <row r="163" s="2" customFormat="1" ht="16.30189" customHeight="1">
      <c r="A163" s="35"/>
      <c r="B163" s="36"/>
      <c r="C163" s="254" t="s">
        <v>561</v>
      </c>
      <c r="D163" s="254" t="s">
        <v>457</v>
      </c>
      <c r="E163" s="255" t="s">
        <v>1319</v>
      </c>
      <c r="F163" s="256" t="s">
        <v>1320</v>
      </c>
      <c r="G163" s="257" t="s">
        <v>502</v>
      </c>
      <c r="H163" s="258">
        <v>164.63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0.023</v>
      </c>
      <c r="R163" s="245">
        <f>Q163*H163</f>
        <v>3.7864899999999997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2489</v>
      </c>
    </row>
    <row r="164" s="2" customFormat="1" ht="16.30189" customHeight="1">
      <c r="A164" s="35"/>
      <c r="B164" s="36"/>
      <c r="C164" s="235" t="s">
        <v>565</v>
      </c>
      <c r="D164" s="235" t="s">
        <v>382</v>
      </c>
      <c r="E164" s="236" t="s">
        <v>2211</v>
      </c>
      <c r="F164" s="237" t="s">
        <v>2212</v>
      </c>
      <c r="G164" s="238" t="s">
        <v>502</v>
      </c>
      <c r="H164" s="239">
        <v>2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0.074999999999999997</v>
      </c>
      <c r="T164" s="246">
        <f>S164*H164</f>
        <v>0.14999999999999999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2490</v>
      </c>
    </row>
    <row r="165" s="2" customFormat="1" ht="23.4566" customHeight="1">
      <c r="A165" s="35"/>
      <c r="B165" s="36"/>
      <c r="C165" s="235" t="s">
        <v>569</v>
      </c>
      <c r="D165" s="235" t="s">
        <v>382</v>
      </c>
      <c r="E165" s="236" t="s">
        <v>710</v>
      </c>
      <c r="F165" s="237" t="s">
        <v>711</v>
      </c>
      <c r="G165" s="238" t="s">
        <v>450</v>
      </c>
      <c r="H165" s="239">
        <v>107.916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2491</v>
      </c>
    </row>
    <row r="166" s="2" customFormat="1" ht="23.4566" customHeight="1">
      <c r="A166" s="35"/>
      <c r="B166" s="36"/>
      <c r="C166" s="235" t="s">
        <v>573</v>
      </c>
      <c r="D166" s="235" t="s">
        <v>382</v>
      </c>
      <c r="E166" s="236" t="s">
        <v>714</v>
      </c>
      <c r="F166" s="237" t="s">
        <v>715</v>
      </c>
      <c r="G166" s="238" t="s">
        <v>450</v>
      </c>
      <c r="H166" s="239">
        <v>1859.971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2492</v>
      </c>
    </row>
    <row r="167" s="2" customFormat="1" ht="23.4566" customHeight="1">
      <c r="A167" s="35"/>
      <c r="B167" s="36"/>
      <c r="C167" s="235" t="s">
        <v>577</v>
      </c>
      <c r="D167" s="235" t="s">
        <v>382</v>
      </c>
      <c r="E167" s="236" t="s">
        <v>718</v>
      </c>
      <c r="F167" s="237" t="s">
        <v>719</v>
      </c>
      <c r="G167" s="238" t="s">
        <v>450</v>
      </c>
      <c r="H167" s="239">
        <v>47.310000000000002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2493</v>
      </c>
    </row>
    <row r="168" s="2" customFormat="1" ht="31.92453" customHeight="1">
      <c r="A168" s="35"/>
      <c r="B168" s="36"/>
      <c r="C168" s="235" t="s">
        <v>581</v>
      </c>
      <c r="D168" s="235" t="s">
        <v>382</v>
      </c>
      <c r="E168" s="236" t="s">
        <v>1036</v>
      </c>
      <c r="F168" s="237" t="s">
        <v>1037</v>
      </c>
      <c r="G168" s="238" t="s">
        <v>450</v>
      </c>
      <c r="H168" s="239">
        <v>17.835999999999999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2494</v>
      </c>
    </row>
    <row r="169" s="12" customFormat="1" ht="22.8" customHeight="1">
      <c r="A169" s="12"/>
      <c r="B169" s="219"/>
      <c r="C169" s="220"/>
      <c r="D169" s="221" t="s">
        <v>75</v>
      </c>
      <c r="E169" s="233" t="s">
        <v>721</v>
      </c>
      <c r="F169" s="233" t="s">
        <v>722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P170</f>
        <v>0</v>
      </c>
      <c r="Q169" s="227"/>
      <c r="R169" s="228">
        <f>R170</f>
        <v>0</v>
      </c>
      <c r="S169" s="227"/>
      <c r="T169" s="229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84</v>
      </c>
      <c r="AT169" s="231" t="s">
        <v>75</v>
      </c>
      <c r="AU169" s="231" t="s">
        <v>84</v>
      </c>
      <c r="AY169" s="230" t="s">
        <v>379</v>
      </c>
      <c r="BK169" s="232">
        <f>BK170</f>
        <v>0</v>
      </c>
    </row>
    <row r="170" s="2" customFormat="1" ht="23.4566" customHeight="1">
      <c r="A170" s="35"/>
      <c r="B170" s="36"/>
      <c r="C170" s="235" t="s">
        <v>585</v>
      </c>
      <c r="D170" s="235" t="s">
        <v>382</v>
      </c>
      <c r="E170" s="236" t="s">
        <v>724</v>
      </c>
      <c r="F170" s="237" t="s">
        <v>725</v>
      </c>
      <c r="G170" s="238" t="s">
        <v>450</v>
      </c>
      <c r="H170" s="239">
        <v>312.47899999999998</v>
      </c>
      <c r="I170" s="240"/>
      <c r="J170" s="241">
        <f>ROUND(I170*H170,2)</f>
        <v>0</v>
      </c>
      <c r="K170" s="242"/>
      <c r="L170" s="41"/>
      <c r="M170" s="249" t="s">
        <v>1</v>
      </c>
      <c r="N170" s="250" t="s">
        <v>42</v>
      </c>
      <c r="O170" s="251"/>
      <c r="P170" s="252">
        <f>O170*H170</f>
        <v>0</v>
      </c>
      <c r="Q170" s="252">
        <v>0</v>
      </c>
      <c r="R170" s="252">
        <f>Q170*H170</f>
        <v>0</v>
      </c>
      <c r="S170" s="252">
        <v>0</v>
      </c>
      <c r="T170" s="25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2495</v>
      </c>
    </row>
    <row r="171" s="2" customFormat="1" ht="6.96" customHeight="1">
      <c r="A171" s="35"/>
      <c r="B171" s="69"/>
      <c r="C171" s="70"/>
      <c r="D171" s="70"/>
      <c r="E171" s="70"/>
      <c r="F171" s="70"/>
      <c r="G171" s="70"/>
      <c r="H171" s="70"/>
      <c r="I171" s="70"/>
      <c r="J171" s="70"/>
      <c r="K171" s="70"/>
      <c r="L171" s="41"/>
      <c r="M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</row>
  </sheetData>
  <sheetProtection sheet="1" autoFilter="0" formatColumns="0" formatRows="0" objects="1" scenarios="1" spinCount="100000" saltValue="4DotPF8o1oh3EAQYbPfvKP1DTVOwKWLNb2LNWMKXe203B2h1wnYaB81pRFyHUXEs/lYCGrhQ90DrU/Cs4qNxCg==" hashValue="s2XENJwyhr5Fk/OADSAjJgLFLgvXTetcoyC+Uub3ZUtGybdxbdyOTyE3Q2wUnjxKbmGc2VwStYFpkFHLnxdCFg==" algorithmName="SHA-512" password="CC35"/>
  <autoFilter ref="C121:K170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233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2496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ROUND((SUM(BE124:BE214)),  2)</f>
        <v>0</v>
      </c>
      <c r="G33" s="169"/>
      <c r="H33" s="169"/>
      <c r="I33" s="170">
        <v>0.20000000000000001</v>
      </c>
      <c r="J33" s="168">
        <f>ROUND(((SUM(BE124:BE214))*I33),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ROUND((SUM(BF124:BF214)),  2)</f>
        <v>0</v>
      </c>
      <c r="G34" s="169"/>
      <c r="H34" s="169"/>
      <c r="I34" s="170">
        <v>0.20000000000000001</v>
      </c>
      <c r="J34" s="168">
        <f>ROUND(((SUM(BF124:BF214))*I34),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ROUND((SUM(BG124:BG214)),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ROUND((SUM(BH124:BH214)),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ROUND((SUM(BI124:BI214)),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 xml:space="preserve">103-20 - 103-20 Osvetlenie priechodu  pre chodcov k.ú. Dolná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J125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J126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J132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412</v>
      </c>
      <c r="E100" s="204"/>
      <c r="F100" s="204"/>
      <c r="G100" s="204"/>
      <c r="H100" s="204"/>
      <c r="I100" s="204"/>
      <c r="J100" s="205">
        <f>J137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413</v>
      </c>
      <c r="E101" s="204"/>
      <c r="F101" s="204"/>
      <c r="G101" s="204"/>
      <c r="H101" s="204"/>
      <c r="I101" s="204"/>
      <c r="J101" s="205">
        <f>J139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1331</v>
      </c>
      <c r="E102" s="199"/>
      <c r="F102" s="199"/>
      <c r="G102" s="199"/>
      <c r="H102" s="199"/>
      <c r="I102" s="199"/>
      <c r="J102" s="200">
        <f>J141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1332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1333</v>
      </c>
      <c r="E104" s="204"/>
      <c r="F104" s="204"/>
      <c r="G104" s="204"/>
      <c r="H104" s="204"/>
      <c r="I104" s="204"/>
      <c r="J104" s="205">
        <f>J199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353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0755" customHeight="1">
      <c r="A116" s="35"/>
      <c r="B116" s="36"/>
      <c r="C116" s="37"/>
      <c r="D116" s="37"/>
      <c r="E116" s="79" t="str">
        <f>E9</f>
        <v xml:space="preserve">103-20 - 103-20 Osvetlenie priechodu  pre chodcov k.ú. Dolná Mičiná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>k. ú. Banská Bystrica</v>
      </c>
      <c r="G118" s="37"/>
      <c r="H118" s="37"/>
      <c r="I118" s="29" t="s">
        <v>21</v>
      </c>
      <c r="J118" s="82" t="str">
        <f>IF(J12="","",J12)</f>
        <v>30. 12. 2020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81509" customHeight="1">
      <c r="A120" s="35"/>
      <c r="B120" s="36"/>
      <c r="C120" s="29" t="s">
        <v>23</v>
      </c>
      <c r="D120" s="37"/>
      <c r="E120" s="37"/>
      <c r="F120" s="24" t="str">
        <f>E15</f>
        <v xml:space="preserve">BANSKOBYSTRICKÝ SAMOSPRÁVNY KRAJ </v>
      </c>
      <c r="G120" s="37"/>
      <c r="H120" s="37"/>
      <c r="I120" s="29" t="s">
        <v>29</v>
      </c>
      <c r="J120" s="33" t="str">
        <f>E21</f>
        <v>ISPO spol.s r.o. , Prešov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30566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Ing. Čurlík ján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365</v>
      </c>
      <c r="D123" s="210" t="s">
        <v>61</v>
      </c>
      <c r="E123" s="210" t="s">
        <v>57</v>
      </c>
      <c r="F123" s="210" t="s">
        <v>58</v>
      </c>
      <c r="G123" s="210" t="s">
        <v>366</v>
      </c>
      <c r="H123" s="210" t="s">
        <v>367</v>
      </c>
      <c r="I123" s="210" t="s">
        <v>368</v>
      </c>
      <c r="J123" s="211" t="s">
        <v>358</v>
      </c>
      <c r="K123" s="212" t="s">
        <v>369</v>
      </c>
      <c r="L123" s="213"/>
      <c r="M123" s="103" t="s">
        <v>1</v>
      </c>
      <c r="N123" s="104" t="s">
        <v>40</v>
      </c>
      <c r="O123" s="104" t="s">
        <v>370</v>
      </c>
      <c r="P123" s="104" t="s">
        <v>371</v>
      </c>
      <c r="Q123" s="104" t="s">
        <v>372</v>
      </c>
      <c r="R123" s="104" t="s">
        <v>373</v>
      </c>
      <c r="S123" s="104" t="s">
        <v>374</v>
      </c>
      <c r="T123" s="105" t="s">
        <v>375</v>
      </c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359</v>
      </c>
      <c r="D124" s="37"/>
      <c r="E124" s="37"/>
      <c r="F124" s="37"/>
      <c r="G124" s="37"/>
      <c r="H124" s="37"/>
      <c r="I124" s="37"/>
      <c r="J124" s="214">
        <f>BK124</f>
        <v>0</v>
      </c>
      <c r="K124" s="37"/>
      <c r="L124" s="41"/>
      <c r="M124" s="106"/>
      <c r="N124" s="215"/>
      <c r="O124" s="107"/>
      <c r="P124" s="216">
        <f>P125+P141</f>
        <v>0</v>
      </c>
      <c r="Q124" s="107"/>
      <c r="R124" s="216">
        <f>R125+R141</f>
        <v>6.0815201999999999</v>
      </c>
      <c r="S124" s="107"/>
      <c r="T124" s="217">
        <f>T125+T141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360</v>
      </c>
      <c r="BK124" s="218">
        <f>BK125+BK141</f>
        <v>0</v>
      </c>
    </row>
    <row r="125" s="12" customFormat="1" ht="25.92" customHeight="1">
      <c r="A125" s="12"/>
      <c r="B125" s="219"/>
      <c r="C125" s="220"/>
      <c r="D125" s="221" t="s">
        <v>75</v>
      </c>
      <c r="E125" s="222" t="s">
        <v>414</v>
      </c>
      <c r="F125" s="222" t="s">
        <v>415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P126+P132+P137+P139</f>
        <v>0</v>
      </c>
      <c r="Q125" s="227"/>
      <c r="R125" s="228">
        <f>R126+R132+R137+R139</f>
        <v>1.9501751999999999</v>
      </c>
      <c r="S125" s="227"/>
      <c r="T125" s="229">
        <f>T126+T132+T137+T139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76</v>
      </c>
      <c r="AY125" s="230" t="s">
        <v>379</v>
      </c>
      <c r="BK125" s="232">
        <f>BK126+BK132+BK137+BK139</f>
        <v>0</v>
      </c>
    </row>
    <row r="126" s="12" customFormat="1" ht="22.8" customHeight="1">
      <c r="A126" s="12"/>
      <c r="B126" s="219"/>
      <c r="C126" s="220"/>
      <c r="D126" s="221" t="s">
        <v>75</v>
      </c>
      <c r="E126" s="233" t="s">
        <v>84</v>
      </c>
      <c r="F126" s="233" t="s">
        <v>416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SUM(P127:P131)</f>
        <v>0</v>
      </c>
      <c r="Q126" s="227"/>
      <c r="R126" s="228">
        <f>SUM(R127:R131)</f>
        <v>0.0516</v>
      </c>
      <c r="S126" s="227"/>
      <c r="T126" s="229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84</v>
      </c>
      <c r="AY126" s="230" t="s">
        <v>379</v>
      </c>
      <c r="BK126" s="232">
        <f>SUM(BK127:BK131)</f>
        <v>0</v>
      </c>
    </row>
    <row r="127" s="2" customFormat="1" ht="21.0566" customHeight="1">
      <c r="A127" s="35"/>
      <c r="B127" s="36"/>
      <c r="C127" s="235" t="s">
        <v>84</v>
      </c>
      <c r="D127" s="235" t="s">
        <v>382</v>
      </c>
      <c r="E127" s="236" t="s">
        <v>1334</v>
      </c>
      <c r="F127" s="237" t="s">
        <v>1335</v>
      </c>
      <c r="G127" s="238" t="s">
        <v>430</v>
      </c>
      <c r="H127" s="239">
        <v>5.5999999999999996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1336</v>
      </c>
    </row>
    <row r="128" s="2" customFormat="1" ht="23.4566" customHeight="1">
      <c r="A128" s="35"/>
      <c r="B128" s="36"/>
      <c r="C128" s="235" t="s">
        <v>92</v>
      </c>
      <c r="D128" s="235" t="s">
        <v>382</v>
      </c>
      <c r="E128" s="236" t="s">
        <v>1337</v>
      </c>
      <c r="F128" s="237" t="s">
        <v>1338</v>
      </c>
      <c r="G128" s="238" t="s">
        <v>430</v>
      </c>
      <c r="H128" s="239">
        <v>1.6799999999999999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1339</v>
      </c>
    </row>
    <row r="129" s="2" customFormat="1" ht="31.92453" customHeight="1">
      <c r="A129" s="35"/>
      <c r="B129" s="36"/>
      <c r="C129" s="235" t="s">
        <v>102</v>
      </c>
      <c r="D129" s="235" t="s">
        <v>382</v>
      </c>
      <c r="E129" s="236" t="s">
        <v>1340</v>
      </c>
      <c r="F129" s="237" t="s">
        <v>1341</v>
      </c>
      <c r="G129" s="238" t="s">
        <v>426</v>
      </c>
      <c r="H129" s="239">
        <v>15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0.00198</v>
      </c>
      <c r="R129" s="245">
        <f>Q129*H129</f>
        <v>0.029700000000000001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1342</v>
      </c>
    </row>
    <row r="130" s="2" customFormat="1" ht="31.92453" customHeight="1">
      <c r="A130" s="35"/>
      <c r="B130" s="36"/>
      <c r="C130" s="254" t="s">
        <v>396</v>
      </c>
      <c r="D130" s="254" t="s">
        <v>457</v>
      </c>
      <c r="E130" s="255" t="s">
        <v>1343</v>
      </c>
      <c r="F130" s="256" t="s">
        <v>1344</v>
      </c>
      <c r="G130" s="257" t="s">
        <v>426</v>
      </c>
      <c r="H130" s="258">
        <v>15</v>
      </c>
      <c r="I130" s="259"/>
      <c r="J130" s="260">
        <f>ROUND(I130*H130,2)</f>
        <v>0</v>
      </c>
      <c r="K130" s="261"/>
      <c r="L130" s="262"/>
      <c r="M130" s="263" t="s">
        <v>1</v>
      </c>
      <c r="N130" s="264" t="s">
        <v>42</v>
      </c>
      <c r="O130" s="94"/>
      <c r="P130" s="245">
        <f>O130*H130</f>
        <v>0</v>
      </c>
      <c r="Q130" s="245">
        <v>0.0014599999999999999</v>
      </c>
      <c r="R130" s="245">
        <f>Q130*H130</f>
        <v>0.021899999999999999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1003</v>
      </c>
      <c r="AT130" s="247" t="s">
        <v>457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1003</v>
      </c>
      <c r="BM130" s="247" t="s">
        <v>1345</v>
      </c>
    </row>
    <row r="131" s="2" customFormat="1" ht="23.4566" customHeight="1">
      <c r="A131" s="35"/>
      <c r="B131" s="36"/>
      <c r="C131" s="235" t="s">
        <v>378</v>
      </c>
      <c r="D131" s="235" t="s">
        <v>382</v>
      </c>
      <c r="E131" s="236" t="s">
        <v>453</v>
      </c>
      <c r="F131" s="237" t="s">
        <v>454</v>
      </c>
      <c r="G131" s="238" t="s">
        <v>430</v>
      </c>
      <c r="H131" s="239">
        <v>5.5999999999999996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1346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92</v>
      </c>
      <c r="F132" s="233" t="s">
        <v>759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SUM(P133:P136)</f>
        <v>0</v>
      </c>
      <c r="Q132" s="227"/>
      <c r="R132" s="228">
        <f>SUM(R133:R136)</f>
        <v>1.8985751999999998</v>
      </c>
      <c r="S132" s="227"/>
      <c r="T132" s="22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SUM(BK133:BK136)</f>
        <v>0</v>
      </c>
    </row>
    <row r="133" s="2" customFormat="1" ht="23.4566" customHeight="1">
      <c r="A133" s="35"/>
      <c r="B133" s="36"/>
      <c r="C133" s="235" t="s">
        <v>435</v>
      </c>
      <c r="D133" s="235" t="s">
        <v>382</v>
      </c>
      <c r="E133" s="236" t="s">
        <v>775</v>
      </c>
      <c r="F133" s="237" t="s">
        <v>776</v>
      </c>
      <c r="G133" s="238" t="s">
        <v>430</v>
      </c>
      <c r="H133" s="239">
        <v>0.108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2.0699999999999998</v>
      </c>
      <c r="R133" s="245">
        <f>Q133*H133</f>
        <v>0.22355999999999998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1347</v>
      </c>
    </row>
    <row r="134" s="2" customFormat="1" ht="16.30189" customHeight="1">
      <c r="A134" s="35"/>
      <c r="B134" s="36"/>
      <c r="C134" s="235" t="s">
        <v>439</v>
      </c>
      <c r="D134" s="235" t="s">
        <v>382</v>
      </c>
      <c r="E134" s="236" t="s">
        <v>1348</v>
      </c>
      <c r="F134" s="237" t="s">
        <v>1349</v>
      </c>
      <c r="G134" s="238" t="s">
        <v>430</v>
      </c>
      <c r="H134" s="239">
        <v>0.71999999999999997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2.3223400000000001</v>
      </c>
      <c r="R134" s="245">
        <f>Q134*H134</f>
        <v>1.6720847999999999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1350</v>
      </c>
    </row>
    <row r="135" s="2" customFormat="1" ht="21.0566" customHeight="1">
      <c r="A135" s="35"/>
      <c r="B135" s="36"/>
      <c r="C135" s="235" t="s">
        <v>443</v>
      </c>
      <c r="D135" s="235" t="s">
        <v>382</v>
      </c>
      <c r="E135" s="236" t="s">
        <v>1351</v>
      </c>
      <c r="F135" s="237" t="s">
        <v>1352</v>
      </c>
      <c r="G135" s="238" t="s">
        <v>419</v>
      </c>
      <c r="H135" s="239">
        <v>0.71999999999999997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0.0040699999999999998</v>
      </c>
      <c r="R135" s="245">
        <f>Q135*H135</f>
        <v>0.0029303999999999997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1353</v>
      </c>
    </row>
    <row r="136" s="2" customFormat="1" ht="21.0566" customHeight="1">
      <c r="A136" s="35"/>
      <c r="B136" s="36"/>
      <c r="C136" s="235" t="s">
        <v>447</v>
      </c>
      <c r="D136" s="235" t="s">
        <v>382</v>
      </c>
      <c r="E136" s="236" t="s">
        <v>1354</v>
      </c>
      <c r="F136" s="237" t="s">
        <v>1355</v>
      </c>
      <c r="G136" s="238" t="s">
        <v>419</v>
      </c>
      <c r="H136" s="239">
        <v>0.71999999999999997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1356</v>
      </c>
    </row>
    <row r="137" s="12" customFormat="1" ht="22.8" customHeight="1">
      <c r="A137" s="12"/>
      <c r="B137" s="219"/>
      <c r="C137" s="220"/>
      <c r="D137" s="221" t="s">
        <v>75</v>
      </c>
      <c r="E137" s="233" t="s">
        <v>447</v>
      </c>
      <c r="F137" s="233" t="s">
        <v>560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84</v>
      </c>
      <c r="AT137" s="231" t="s">
        <v>75</v>
      </c>
      <c r="AU137" s="231" t="s">
        <v>84</v>
      </c>
      <c r="AY137" s="230" t="s">
        <v>379</v>
      </c>
      <c r="BK137" s="232">
        <f>BK138</f>
        <v>0</v>
      </c>
    </row>
    <row r="138" s="2" customFormat="1" ht="36.72453" customHeight="1">
      <c r="A138" s="35"/>
      <c r="B138" s="36"/>
      <c r="C138" s="235" t="s">
        <v>452</v>
      </c>
      <c r="D138" s="235" t="s">
        <v>382</v>
      </c>
      <c r="E138" s="236" t="s">
        <v>1357</v>
      </c>
      <c r="F138" s="237" t="s">
        <v>1358</v>
      </c>
      <c r="G138" s="238" t="s">
        <v>1359</v>
      </c>
      <c r="H138" s="239">
        <v>10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1360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721</v>
      </c>
      <c r="F139" s="233" t="s">
        <v>722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BK140</f>
        <v>0</v>
      </c>
    </row>
    <row r="140" s="2" customFormat="1" ht="23.4566" customHeight="1">
      <c r="A140" s="35"/>
      <c r="B140" s="36"/>
      <c r="C140" s="235" t="s">
        <v>456</v>
      </c>
      <c r="D140" s="235" t="s">
        <v>382</v>
      </c>
      <c r="E140" s="236" t="s">
        <v>724</v>
      </c>
      <c r="F140" s="237" t="s">
        <v>725</v>
      </c>
      <c r="G140" s="238" t="s">
        <v>450</v>
      </c>
      <c r="H140" s="239">
        <v>1.9279999999999999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1361</v>
      </c>
    </row>
    <row r="141" s="12" customFormat="1" ht="25.92" customHeight="1">
      <c r="A141" s="12"/>
      <c r="B141" s="219"/>
      <c r="C141" s="220"/>
      <c r="D141" s="221" t="s">
        <v>75</v>
      </c>
      <c r="E141" s="222" t="s">
        <v>457</v>
      </c>
      <c r="F141" s="222" t="s">
        <v>1362</v>
      </c>
      <c r="G141" s="220"/>
      <c r="H141" s="220"/>
      <c r="I141" s="223"/>
      <c r="J141" s="224">
        <f>BK141</f>
        <v>0</v>
      </c>
      <c r="K141" s="220"/>
      <c r="L141" s="225"/>
      <c r="M141" s="226"/>
      <c r="N141" s="227"/>
      <c r="O141" s="227"/>
      <c r="P141" s="228">
        <f>P142+P199</f>
        <v>0</v>
      </c>
      <c r="Q141" s="227"/>
      <c r="R141" s="228">
        <f>R142+R199</f>
        <v>4.1313449999999996</v>
      </c>
      <c r="S141" s="227"/>
      <c r="T141" s="229">
        <f>T142+T199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102</v>
      </c>
      <c r="AT141" s="231" t="s">
        <v>75</v>
      </c>
      <c r="AU141" s="231" t="s">
        <v>76</v>
      </c>
      <c r="AY141" s="230" t="s">
        <v>379</v>
      </c>
      <c r="BK141" s="232">
        <f>BK142+BK199</f>
        <v>0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1363</v>
      </c>
      <c r="F142" s="233" t="s">
        <v>1364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SUM(P143:P198)</f>
        <v>0</v>
      </c>
      <c r="Q142" s="227"/>
      <c r="R142" s="228">
        <f>SUM(R143:R198)</f>
        <v>0.2737</v>
      </c>
      <c r="S142" s="227"/>
      <c r="T142" s="229">
        <f>SUM(T143:T198)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102</v>
      </c>
      <c r="AT142" s="231" t="s">
        <v>75</v>
      </c>
      <c r="AU142" s="231" t="s">
        <v>84</v>
      </c>
      <c r="AY142" s="230" t="s">
        <v>379</v>
      </c>
      <c r="BK142" s="232">
        <f>SUM(BK143:BK198)</f>
        <v>0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1365</v>
      </c>
      <c r="F143" s="237" t="s">
        <v>1366</v>
      </c>
      <c r="G143" s="238" t="s">
        <v>426</v>
      </c>
      <c r="H143" s="239">
        <v>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673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673</v>
      </c>
      <c r="BM143" s="247" t="s">
        <v>2236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1368</v>
      </c>
      <c r="F144" s="256" t="s">
        <v>1369</v>
      </c>
      <c r="G144" s="257" t="s">
        <v>426</v>
      </c>
      <c r="H144" s="258">
        <v>2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0.00025000000000000001</v>
      </c>
      <c r="R144" s="245">
        <f>Q144*H144</f>
        <v>0.00050000000000000001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1003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1003</v>
      </c>
      <c r="BM144" s="247" t="s">
        <v>2237</v>
      </c>
    </row>
    <row r="145" s="2" customFormat="1" ht="21.0566" customHeight="1">
      <c r="A145" s="35"/>
      <c r="B145" s="36"/>
      <c r="C145" s="254" t="s">
        <v>470</v>
      </c>
      <c r="D145" s="254" t="s">
        <v>457</v>
      </c>
      <c r="E145" s="255" t="s">
        <v>2238</v>
      </c>
      <c r="F145" s="256" t="s">
        <v>2239</v>
      </c>
      <c r="G145" s="257" t="s">
        <v>502</v>
      </c>
      <c r="H145" s="258">
        <v>6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2240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1371</v>
      </c>
      <c r="F146" s="237" t="s">
        <v>1372</v>
      </c>
      <c r="G146" s="238" t="s">
        <v>426</v>
      </c>
      <c r="H146" s="239">
        <v>22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673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673</v>
      </c>
      <c r="BM146" s="247" t="s">
        <v>1373</v>
      </c>
    </row>
    <row r="147" s="2" customFormat="1" ht="23.4566" customHeight="1">
      <c r="A147" s="35"/>
      <c r="B147" s="36"/>
      <c r="C147" s="254" t="s">
        <v>479</v>
      </c>
      <c r="D147" s="254" t="s">
        <v>457</v>
      </c>
      <c r="E147" s="255" t="s">
        <v>1374</v>
      </c>
      <c r="F147" s="256" t="s">
        <v>1375</v>
      </c>
      <c r="G147" s="257" t="s">
        <v>426</v>
      </c>
      <c r="H147" s="258">
        <v>22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0.00038000000000000002</v>
      </c>
      <c r="R147" s="245">
        <f>Q147*H147</f>
        <v>0.0083600000000000011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1003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1003</v>
      </c>
      <c r="BM147" s="247" t="s">
        <v>1376</v>
      </c>
    </row>
    <row r="148" s="2" customFormat="1" ht="16.30189" customHeight="1">
      <c r="A148" s="35"/>
      <c r="B148" s="36"/>
      <c r="C148" s="235" t="s">
        <v>483</v>
      </c>
      <c r="D148" s="235" t="s">
        <v>382</v>
      </c>
      <c r="E148" s="236" t="s">
        <v>2247</v>
      </c>
      <c r="F148" s="237" t="s">
        <v>2248</v>
      </c>
      <c r="G148" s="238" t="s">
        <v>502</v>
      </c>
      <c r="H148" s="239">
        <v>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2249</v>
      </c>
    </row>
    <row r="149" s="2" customFormat="1" ht="16.30189" customHeight="1">
      <c r="A149" s="35"/>
      <c r="B149" s="36"/>
      <c r="C149" s="254" t="s">
        <v>487</v>
      </c>
      <c r="D149" s="254" t="s">
        <v>457</v>
      </c>
      <c r="E149" s="255" t="s">
        <v>2250</v>
      </c>
      <c r="F149" s="256" t="s">
        <v>2251</v>
      </c>
      <c r="G149" s="257" t="s">
        <v>502</v>
      </c>
      <c r="H149" s="258">
        <v>2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0.00016000000000000001</v>
      </c>
      <c r="R149" s="245">
        <f>Q149*H149</f>
        <v>0.00032000000000000003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1003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1003</v>
      </c>
      <c r="BM149" s="247" t="s">
        <v>2252</v>
      </c>
    </row>
    <row r="150" s="2" customFormat="1" ht="16.30189" customHeight="1">
      <c r="A150" s="35"/>
      <c r="B150" s="36"/>
      <c r="C150" s="235" t="s">
        <v>491</v>
      </c>
      <c r="D150" s="235" t="s">
        <v>382</v>
      </c>
      <c r="E150" s="236" t="s">
        <v>1377</v>
      </c>
      <c r="F150" s="237" t="s">
        <v>1378</v>
      </c>
      <c r="G150" s="238" t="s">
        <v>1379</v>
      </c>
      <c r="H150" s="239">
        <v>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1380</v>
      </c>
    </row>
    <row r="151" s="2" customFormat="1" ht="31.92453" customHeight="1">
      <c r="A151" s="35"/>
      <c r="B151" s="36"/>
      <c r="C151" s="235" t="s">
        <v>7</v>
      </c>
      <c r="D151" s="235" t="s">
        <v>382</v>
      </c>
      <c r="E151" s="236" t="s">
        <v>2253</v>
      </c>
      <c r="F151" s="237" t="s">
        <v>2254</v>
      </c>
      <c r="G151" s="238" t="s">
        <v>502</v>
      </c>
      <c r="H151" s="239">
        <v>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673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673</v>
      </c>
      <c r="BM151" s="247" t="s">
        <v>2255</v>
      </c>
    </row>
    <row r="152" s="2" customFormat="1" ht="21.0566" customHeight="1">
      <c r="A152" s="35"/>
      <c r="B152" s="36"/>
      <c r="C152" s="254" t="s">
        <v>499</v>
      </c>
      <c r="D152" s="254" t="s">
        <v>457</v>
      </c>
      <c r="E152" s="255" t="s">
        <v>2256</v>
      </c>
      <c r="F152" s="256" t="s">
        <v>2257</v>
      </c>
      <c r="G152" s="257" t="s">
        <v>502</v>
      </c>
      <c r="H152" s="258">
        <v>2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6.0000000000000002E-05</v>
      </c>
      <c r="R152" s="245">
        <f>Q152*H152</f>
        <v>0.00012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1003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1003</v>
      </c>
      <c r="BM152" s="247" t="s">
        <v>2258</v>
      </c>
    </row>
    <row r="153" s="2" customFormat="1" ht="16.30189" customHeight="1">
      <c r="A153" s="35"/>
      <c r="B153" s="36"/>
      <c r="C153" s="235" t="s">
        <v>504</v>
      </c>
      <c r="D153" s="235" t="s">
        <v>382</v>
      </c>
      <c r="E153" s="236" t="s">
        <v>2259</v>
      </c>
      <c r="F153" s="237" t="s">
        <v>2260</v>
      </c>
      <c r="G153" s="238" t="s">
        <v>502</v>
      </c>
      <c r="H153" s="239">
        <v>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673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673</v>
      </c>
      <c r="BM153" s="247" t="s">
        <v>2261</v>
      </c>
    </row>
    <row r="154" s="2" customFormat="1" ht="21.0566" customHeight="1">
      <c r="A154" s="35"/>
      <c r="B154" s="36"/>
      <c r="C154" s="254" t="s">
        <v>508</v>
      </c>
      <c r="D154" s="254" t="s">
        <v>457</v>
      </c>
      <c r="E154" s="255" t="s">
        <v>2262</v>
      </c>
      <c r="F154" s="256" t="s">
        <v>2263</v>
      </c>
      <c r="G154" s="257" t="s">
        <v>502</v>
      </c>
      <c r="H154" s="258">
        <v>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0.00012999999999999999</v>
      </c>
      <c r="R154" s="245">
        <f>Q154*H154</f>
        <v>0.00012999999999999999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1003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1003</v>
      </c>
      <c r="BM154" s="247" t="s">
        <v>2264</v>
      </c>
    </row>
    <row r="155" s="2" customFormat="1" ht="16.30189" customHeight="1">
      <c r="A155" s="35"/>
      <c r="B155" s="36"/>
      <c r="C155" s="235" t="s">
        <v>512</v>
      </c>
      <c r="D155" s="235" t="s">
        <v>382</v>
      </c>
      <c r="E155" s="236" t="s">
        <v>2265</v>
      </c>
      <c r="F155" s="237" t="s">
        <v>2266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673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673</v>
      </c>
      <c r="BM155" s="247" t="s">
        <v>2267</v>
      </c>
    </row>
    <row r="156" s="2" customFormat="1" ht="16.30189" customHeight="1">
      <c r="A156" s="35"/>
      <c r="B156" s="36"/>
      <c r="C156" s="254" t="s">
        <v>516</v>
      </c>
      <c r="D156" s="254" t="s">
        <v>457</v>
      </c>
      <c r="E156" s="255" t="s">
        <v>2268</v>
      </c>
      <c r="F156" s="256" t="s">
        <v>2269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0.00040000000000000002</v>
      </c>
      <c r="R156" s="245">
        <f>Q156*H156</f>
        <v>0.00040000000000000002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1003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1003</v>
      </c>
      <c r="BM156" s="247" t="s">
        <v>2270</v>
      </c>
    </row>
    <row r="157" s="2" customFormat="1" ht="23.4566" customHeight="1">
      <c r="A157" s="35"/>
      <c r="B157" s="36"/>
      <c r="C157" s="235" t="s">
        <v>520</v>
      </c>
      <c r="D157" s="235" t="s">
        <v>382</v>
      </c>
      <c r="E157" s="236" t="s">
        <v>2271</v>
      </c>
      <c r="F157" s="237" t="s">
        <v>2272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673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2273</v>
      </c>
    </row>
    <row r="158" s="2" customFormat="1" ht="23.4566" customHeight="1">
      <c r="A158" s="35"/>
      <c r="B158" s="36"/>
      <c r="C158" s="254" t="s">
        <v>524</v>
      </c>
      <c r="D158" s="254" t="s">
        <v>457</v>
      </c>
      <c r="E158" s="255" t="s">
        <v>2274</v>
      </c>
      <c r="F158" s="256" t="s">
        <v>2275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0.0050000000000000001</v>
      </c>
      <c r="R158" s="245">
        <f>Q158*H158</f>
        <v>0.0050000000000000001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1003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1003</v>
      </c>
      <c r="BM158" s="247" t="s">
        <v>2276</v>
      </c>
    </row>
    <row r="159" s="2" customFormat="1" ht="16.30189" customHeight="1">
      <c r="A159" s="35"/>
      <c r="B159" s="36"/>
      <c r="C159" s="254" t="s">
        <v>528</v>
      </c>
      <c r="D159" s="254" t="s">
        <v>457</v>
      </c>
      <c r="E159" s="255" t="s">
        <v>2277</v>
      </c>
      <c r="F159" s="256" t="s">
        <v>2278</v>
      </c>
      <c r="G159" s="257" t="s">
        <v>502</v>
      </c>
      <c r="H159" s="258">
        <v>1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1003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1003</v>
      </c>
      <c r="BM159" s="247" t="s">
        <v>2279</v>
      </c>
    </row>
    <row r="160" s="2" customFormat="1" ht="23.4566" customHeight="1">
      <c r="A160" s="35"/>
      <c r="B160" s="36"/>
      <c r="C160" s="235" t="s">
        <v>532</v>
      </c>
      <c r="D160" s="235" t="s">
        <v>382</v>
      </c>
      <c r="E160" s="236" t="s">
        <v>1381</v>
      </c>
      <c r="F160" s="237" t="s">
        <v>1382</v>
      </c>
      <c r="G160" s="238" t="s">
        <v>1383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673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673</v>
      </c>
      <c r="BM160" s="247" t="s">
        <v>1384</v>
      </c>
    </row>
    <row r="161" s="2" customFormat="1" ht="23.4566" customHeight="1">
      <c r="A161" s="35"/>
      <c r="B161" s="36"/>
      <c r="C161" s="235" t="s">
        <v>536</v>
      </c>
      <c r="D161" s="235" t="s">
        <v>382</v>
      </c>
      <c r="E161" s="236" t="s">
        <v>2280</v>
      </c>
      <c r="F161" s="237" t="s">
        <v>2281</v>
      </c>
      <c r="G161" s="238" t="s">
        <v>502</v>
      </c>
      <c r="H161" s="239">
        <v>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673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673</v>
      </c>
      <c r="BM161" s="247" t="s">
        <v>2282</v>
      </c>
    </row>
    <row r="162" s="2" customFormat="1" ht="23.4566" customHeight="1">
      <c r="A162" s="35"/>
      <c r="B162" s="36"/>
      <c r="C162" s="254" t="s">
        <v>540</v>
      </c>
      <c r="D162" s="254" t="s">
        <v>457</v>
      </c>
      <c r="E162" s="255" t="s">
        <v>2283</v>
      </c>
      <c r="F162" s="256" t="s">
        <v>2284</v>
      </c>
      <c r="G162" s="257" t="s">
        <v>502</v>
      </c>
      <c r="H162" s="258">
        <v>2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0.040000000000000001</v>
      </c>
      <c r="R162" s="245">
        <f>Q162*H162</f>
        <v>0.080000000000000002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1003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1003</v>
      </c>
      <c r="BM162" s="247" t="s">
        <v>2285</v>
      </c>
    </row>
    <row r="163" s="2" customFormat="1" ht="16.30189" customHeight="1">
      <c r="A163" s="35"/>
      <c r="B163" s="36"/>
      <c r="C163" s="254" t="s">
        <v>544</v>
      </c>
      <c r="D163" s="254" t="s">
        <v>457</v>
      </c>
      <c r="E163" s="255" t="s">
        <v>2286</v>
      </c>
      <c r="F163" s="256" t="s">
        <v>2287</v>
      </c>
      <c r="G163" s="257" t="s">
        <v>502</v>
      </c>
      <c r="H163" s="258">
        <v>2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0.050000000000000003</v>
      </c>
      <c r="R163" s="245">
        <f>Q163*H163</f>
        <v>0.10000000000000001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1003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1003</v>
      </c>
      <c r="BM163" s="247" t="s">
        <v>2288</v>
      </c>
    </row>
    <row r="164" s="2" customFormat="1" ht="23.4566" customHeight="1">
      <c r="A164" s="35"/>
      <c r="B164" s="36"/>
      <c r="C164" s="235" t="s">
        <v>548</v>
      </c>
      <c r="D164" s="235" t="s">
        <v>382</v>
      </c>
      <c r="E164" s="236" t="s">
        <v>1406</v>
      </c>
      <c r="F164" s="237" t="s">
        <v>1407</v>
      </c>
      <c r="G164" s="238" t="s">
        <v>426</v>
      </c>
      <c r="H164" s="239">
        <v>10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673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673</v>
      </c>
      <c r="BM164" s="247" t="s">
        <v>1408</v>
      </c>
    </row>
    <row r="165" s="2" customFormat="1" ht="16.30189" customHeight="1">
      <c r="A165" s="35"/>
      <c r="B165" s="36"/>
      <c r="C165" s="254" t="s">
        <v>552</v>
      </c>
      <c r="D165" s="254" t="s">
        <v>457</v>
      </c>
      <c r="E165" s="255" t="s">
        <v>1409</v>
      </c>
      <c r="F165" s="256" t="s">
        <v>1410</v>
      </c>
      <c r="G165" s="257" t="s">
        <v>1102</v>
      </c>
      <c r="H165" s="258">
        <v>6.25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0.001</v>
      </c>
      <c r="R165" s="245">
        <f>Q165*H165</f>
        <v>0.0062500000000000003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1003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1003</v>
      </c>
      <c r="BM165" s="247" t="s">
        <v>1411</v>
      </c>
    </row>
    <row r="166" s="2" customFormat="1" ht="23.4566" customHeight="1">
      <c r="A166" s="35"/>
      <c r="B166" s="36"/>
      <c r="C166" s="235" t="s">
        <v>556</v>
      </c>
      <c r="D166" s="235" t="s">
        <v>382</v>
      </c>
      <c r="E166" s="236" t="s">
        <v>1412</v>
      </c>
      <c r="F166" s="237" t="s">
        <v>1413</v>
      </c>
      <c r="G166" s="238" t="s">
        <v>426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673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673</v>
      </c>
      <c r="BM166" s="247" t="s">
        <v>1414</v>
      </c>
    </row>
    <row r="167" s="2" customFormat="1" ht="16.30189" customHeight="1">
      <c r="A167" s="35"/>
      <c r="B167" s="36"/>
      <c r="C167" s="254" t="s">
        <v>561</v>
      </c>
      <c r="D167" s="254" t="s">
        <v>457</v>
      </c>
      <c r="E167" s="255" t="s">
        <v>1415</v>
      </c>
      <c r="F167" s="256" t="s">
        <v>1416</v>
      </c>
      <c r="G167" s="257" t="s">
        <v>1102</v>
      </c>
      <c r="H167" s="258">
        <v>0.40000000000000002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0.001</v>
      </c>
      <c r="R167" s="245">
        <f>Q167*H167</f>
        <v>0.00040000000000000002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1003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1003</v>
      </c>
      <c r="BM167" s="247" t="s">
        <v>1417</v>
      </c>
    </row>
    <row r="168" s="2" customFormat="1" ht="21.0566" customHeight="1">
      <c r="A168" s="35"/>
      <c r="B168" s="36"/>
      <c r="C168" s="254" t="s">
        <v>565</v>
      </c>
      <c r="D168" s="254" t="s">
        <v>457</v>
      </c>
      <c r="E168" s="255" t="s">
        <v>1418</v>
      </c>
      <c r="F168" s="256" t="s">
        <v>1419</v>
      </c>
      <c r="G168" s="257" t="s">
        <v>1102</v>
      </c>
      <c r="H168" s="258">
        <v>0.10000000000000001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0.001</v>
      </c>
      <c r="R168" s="245">
        <f>Q168*H168</f>
        <v>0.00010000000000000001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1003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1003</v>
      </c>
      <c r="BM168" s="247" t="s">
        <v>1420</v>
      </c>
    </row>
    <row r="169" s="2" customFormat="1" ht="23.4566" customHeight="1">
      <c r="A169" s="35"/>
      <c r="B169" s="36"/>
      <c r="C169" s="235" t="s">
        <v>569</v>
      </c>
      <c r="D169" s="235" t="s">
        <v>382</v>
      </c>
      <c r="E169" s="236" t="s">
        <v>1421</v>
      </c>
      <c r="F169" s="237" t="s">
        <v>1422</v>
      </c>
      <c r="G169" s="238" t="s">
        <v>426</v>
      </c>
      <c r="H169" s="239">
        <v>10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673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673</v>
      </c>
      <c r="BM169" s="247" t="s">
        <v>1423</v>
      </c>
    </row>
    <row r="170" s="2" customFormat="1" ht="16.30189" customHeight="1">
      <c r="A170" s="35"/>
      <c r="B170" s="36"/>
      <c r="C170" s="254" t="s">
        <v>573</v>
      </c>
      <c r="D170" s="254" t="s">
        <v>457</v>
      </c>
      <c r="E170" s="255" t="s">
        <v>1424</v>
      </c>
      <c r="F170" s="256" t="s">
        <v>1425</v>
      </c>
      <c r="G170" s="257" t="s">
        <v>1102</v>
      </c>
      <c r="H170" s="258">
        <v>9.4199999999999999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0.001</v>
      </c>
      <c r="R170" s="245">
        <f>Q170*H170</f>
        <v>0.0094199999999999996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1003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1003</v>
      </c>
      <c r="BM170" s="247" t="s">
        <v>1426</v>
      </c>
    </row>
    <row r="171" s="2" customFormat="1" ht="16.30189" customHeight="1">
      <c r="A171" s="35"/>
      <c r="B171" s="36"/>
      <c r="C171" s="235" t="s">
        <v>577</v>
      </c>
      <c r="D171" s="235" t="s">
        <v>382</v>
      </c>
      <c r="E171" s="236" t="s">
        <v>1427</v>
      </c>
      <c r="F171" s="237" t="s">
        <v>1428</v>
      </c>
      <c r="G171" s="238" t="s">
        <v>502</v>
      </c>
      <c r="H171" s="239">
        <v>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673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673</v>
      </c>
      <c r="BM171" s="247" t="s">
        <v>1429</v>
      </c>
    </row>
    <row r="172" s="2" customFormat="1" ht="21.0566" customHeight="1">
      <c r="A172" s="35"/>
      <c r="B172" s="36"/>
      <c r="C172" s="254" t="s">
        <v>581</v>
      </c>
      <c r="D172" s="254" t="s">
        <v>457</v>
      </c>
      <c r="E172" s="255" t="s">
        <v>1430</v>
      </c>
      <c r="F172" s="256" t="s">
        <v>1431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0.00040000000000000002</v>
      </c>
      <c r="R172" s="245">
        <f>Q172*H172</f>
        <v>0.0016000000000000001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1003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1003</v>
      </c>
      <c r="BM172" s="247" t="s">
        <v>1432</v>
      </c>
    </row>
    <row r="173" s="2" customFormat="1" ht="16.30189" customHeight="1">
      <c r="A173" s="35"/>
      <c r="B173" s="36"/>
      <c r="C173" s="235" t="s">
        <v>585</v>
      </c>
      <c r="D173" s="235" t="s">
        <v>382</v>
      </c>
      <c r="E173" s="236" t="s">
        <v>1433</v>
      </c>
      <c r="F173" s="237" t="s">
        <v>1434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673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673</v>
      </c>
      <c r="BM173" s="247" t="s">
        <v>1435</v>
      </c>
    </row>
    <row r="174" s="2" customFormat="1" ht="16.30189" customHeight="1">
      <c r="A174" s="35"/>
      <c r="B174" s="36"/>
      <c r="C174" s="254" t="s">
        <v>589</v>
      </c>
      <c r="D174" s="254" t="s">
        <v>457</v>
      </c>
      <c r="E174" s="255" t="s">
        <v>1436</v>
      </c>
      <c r="F174" s="256" t="s">
        <v>1437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0.00014999999999999999</v>
      </c>
      <c r="R174" s="245">
        <f>Q174*H174</f>
        <v>0.00029999999999999997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1003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1003</v>
      </c>
      <c r="BM174" s="247" t="s">
        <v>1438</v>
      </c>
    </row>
    <row r="175" s="2" customFormat="1" ht="16.30189" customHeight="1">
      <c r="A175" s="35"/>
      <c r="B175" s="36"/>
      <c r="C175" s="235" t="s">
        <v>593</v>
      </c>
      <c r="D175" s="235" t="s">
        <v>382</v>
      </c>
      <c r="E175" s="236" t="s">
        <v>1439</v>
      </c>
      <c r="F175" s="237" t="s">
        <v>1440</v>
      </c>
      <c r="G175" s="238" t="s">
        <v>502</v>
      </c>
      <c r="H175" s="239">
        <v>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673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673</v>
      </c>
      <c r="BM175" s="247" t="s">
        <v>1441</v>
      </c>
    </row>
    <row r="176" s="2" customFormat="1" ht="16.30189" customHeight="1">
      <c r="A176" s="35"/>
      <c r="B176" s="36"/>
      <c r="C176" s="254" t="s">
        <v>597</v>
      </c>
      <c r="D176" s="254" t="s">
        <v>457</v>
      </c>
      <c r="E176" s="255" t="s">
        <v>1442</v>
      </c>
      <c r="F176" s="256" t="s">
        <v>1443</v>
      </c>
      <c r="G176" s="257" t="s">
        <v>502</v>
      </c>
      <c r="H176" s="258">
        <v>2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0.00017000000000000001</v>
      </c>
      <c r="R176" s="245">
        <f>Q176*H176</f>
        <v>0.00034000000000000002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1003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1003</v>
      </c>
      <c r="BM176" s="247" t="s">
        <v>1444</v>
      </c>
    </row>
    <row r="177" s="2" customFormat="1" ht="16.30189" customHeight="1">
      <c r="A177" s="35"/>
      <c r="B177" s="36"/>
      <c r="C177" s="235" t="s">
        <v>601</v>
      </c>
      <c r="D177" s="235" t="s">
        <v>382</v>
      </c>
      <c r="E177" s="236" t="s">
        <v>1445</v>
      </c>
      <c r="F177" s="237" t="s">
        <v>1446</v>
      </c>
      <c r="G177" s="238" t="s">
        <v>502</v>
      </c>
      <c r="H177" s="239">
        <v>4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673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673</v>
      </c>
      <c r="BM177" s="247" t="s">
        <v>1447</v>
      </c>
    </row>
    <row r="178" s="2" customFormat="1" ht="21.0566" customHeight="1">
      <c r="A178" s="35"/>
      <c r="B178" s="36"/>
      <c r="C178" s="254" t="s">
        <v>605</v>
      </c>
      <c r="D178" s="254" t="s">
        <v>457</v>
      </c>
      <c r="E178" s="255" t="s">
        <v>1448</v>
      </c>
      <c r="F178" s="256" t="s">
        <v>1449</v>
      </c>
      <c r="G178" s="257" t="s">
        <v>502</v>
      </c>
      <c r="H178" s="258">
        <v>4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0.00016000000000000001</v>
      </c>
      <c r="R178" s="245">
        <f>Q178*H178</f>
        <v>0.00064000000000000005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1003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1003</v>
      </c>
      <c r="BM178" s="247" t="s">
        <v>1450</v>
      </c>
    </row>
    <row r="179" s="2" customFormat="1" ht="16.30189" customHeight="1">
      <c r="A179" s="35"/>
      <c r="B179" s="36"/>
      <c r="C179" s="235" t="s">
        <v>609</v>
      </c>
      <c r="D179" s="235" t="s">
        <v>382</v>
      </c>
      <c r="E179" s="236" t="s">
        <v>1451</v>
      </c>
      <c r="F179" s="237" t="s">
        <v>1452</v>
      </c>
      <c r="G179" s="238" t="s">
        <v>502</v>
      </c>
      <c r="H179" s="239">
        <v>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673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673</v>
      </c>
      <c r="BM179" s="247" t="s">
        <v>1453</v>
      </c>
    </row>
    <row r="180" s="2" customFormat="1" ht="16.30189" customHeight="1">
      <c r="A180" s="35"/>
      <c r="B180" s="36"/>
      <c r="C180" s="254" t="s">
        <v>613</v>
      </c>
      <c r="D180" s="254" t="s">
        <v>457</v>
      </c>
      <c r="E180" s="255" t="s">
        <v>1454</v>
      </c>
      <c r="F180" s="256" t="s">
        <v>1455</v>
      </c>
      <c r="G180" s="257" t="s">
        <v>502</v>
      </c>
      <c r="H180" s="258">
        <v>2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0.00021000000000000001</v>
      </c>
      <c r="R180" s="245">
        <f>Q180*H180</f>
        <v>0.00042000000000000002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1003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1003</v>
      </c>
      <c r="BM180" s="247" t="s">
        <v>1456</v>
      </c>
    </row>
    <row r="181" s="2" customFormat="1" ht="16.30189" customHeight="1">
      <c r="A181" s="35"/>
      <c r="B181" s="36"/>
      <c r="C181" s="235" t="s">
        <v>617</v>
      </c>
      <c r="D181" s="235" t="s">
        <v>382</v>
      </c>
      <c r="E181" s="236" t="s">
        <v>1457</v>
      </c>
      <c r="F181" s="237" t="s">
        <v>1458</v>
      </c>
      <c r="G181" s="238" t="s">
        <v>502</v>
      </c>
      <c r="H181" s="239">
        <v>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673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673</v>
      </c>
      <c r="BM181" s="247" t="s">
        <v>1459</v>
      </c>
    </row>
    <row r="182" s="2" customFormat="1" ht="23.4566" customHeight="1">
      <c r="A182" s="35"/>
      <c r="B182" s="36"/>
      <c r="C182" s="254" t="s">
        <v>621</v>
      </c>
      <c r="D182" s="254" t="s">
        <v>457</v>
      </c>
      <c r="E182" s="255" t="s">
        <v>1460</v>
      </c>
      <c r="F182" s="256" t="s">
        <v>1461</v>
      </c>
      <c r="G182" s="257" t="s">
        <v>502</v>
      </c>
      <c r="H182" s="258">
        <v>2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0.017270000000000001</v>
      </c>
      <c r="R182" s="245">
        <f>Q182*H182</f>
        <v>0.034540000000000001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1003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1003</v>
      </c>
      <c r="BM182" s="247" t="s">
        <v>1462</v>
      </c>
    </row>
    <row r="183" s="2" customFormat="1" ht="21.0566" customHeight="1">
      <c r="A183" s="35"/>
      <c r="B183" s="36"/>
      <c r="C183" s="235" t="s">
        <v>625</v>
      </c>
      <c r="D183" s="235" t="s">
        <v>382</v>
      </c>
      <c r="E183" s="236" t="s">
        <v>1463</v>
      </c>
      <c r="F183" s="237" t="s">
        <v>1464</v>
      </c>
      <c r="G183" s="238" t="s">
        <v>426</v>
      </c>
      <c r="H183" s="239">
        <v>26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673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673</v>
      </c>
      <c r="BM183" s="247" t="s">
        <v>1465</v>
      </c>
    </row>
    <row r="184" s="2" customFormat="1" ht="16.30189" customHeight="1">
      <c r="A184" s="35"/>
      <c r="B184" s="36"/>
      <c r="C184" s="254" t="s">
        <v>629</v>
      </c>
      <c r="D184" s="254" t="s">
        <v>457</v>
      </c>
      <c r="E184" s="255" t="s">
        <v>1466</v>
      </c>
      <c r="F184" s="256" t="s">
        <v>1467</v>
      </c>
      <c r="G184" s="257" t="s">
        <v>426</v>
      </c>
      <c r="H184" s="258">
        <v>26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0.00019000000000000001</v>
      </c>
      <c r="R184" s="245">
        <f>Q184*H184</f>
        <v>0.0049399999999999999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1003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1003</v>
      </c>
      <c r="BM184" s="247" t="s">
        <v>1468</v>
      </c>
    </row>
    <row r="185" s="2" customFormat="1" ht="23.4566" customHeight="1">
      <c r="A185" s="35"/>
      <c r="B185" s="36"/>
      <c r="C185" s="235" t="s">
        <v>633</v>
      </c>
      <c r="D185" s="235" t="s">
        <v>382</v>
      </c>
      <c r="E185" s="236" t="s">
        <v>1469</v>
      </c>
      <c r="F185" s="237" t="s">
        <v>1470</v>
      </c>
      <c r="G185" s="238" t="s">
        <v>426</v>
      </c>
      <c r="H185" s="239">
        <v>30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673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673</v>
      </c>
      <c r="BM185" s="247" t="s">
        <v>1471</v>
      </c>
    </row>
    <row r="186" s="2" customFormat="1" ht="21.0566" customHeight="1">
      <c r="A186" s="35"/>
      <c r="B186" s="36"/>
      <c r="C186" s="254" t="s">
        <v>637</v>
      </c>
      <c r="D186" s="254" t="s">
        <v>457</v>
      </c>
      <c r="E186" s="255" t="s">
        <v>1472</v>
      </c>
      <c r="F186" s="256" t="s">
        <v>1473</v>
      </c>
      <c r="G186" s="257" t="s">
        <v>426</v>
      </c>
      <c r="H186" s="258">
        <v>30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0.00018000000000000001</v>
      </c>
      <c r="R186" s="245">
        <f>Q186*H186</f>
        <v>0.0054000000000000003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1003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1003</v>
      </c>
      <c r="BM186" s="247" t="s">
        <v>1474</v>
      </c>
    </row>
    <row r="187" s="2" customFormat="1" ht="23.4566" customHeight="1">
      <c r="A187" s="35"/>
      <c r="B187" s="36"/>
      <c r="C187" s="235" t="s">
        <v>641</v>
      </c>
      <c r="D187" s="235" t="s">
        <v>382</v>
      </c>
      <c r="E187" s="236" t="s">
        <v>1475</v>
      </c>
      <c r="F187" s="237" t="s">
        <v>1476</v>
      </c>
      <c r="G187" s="238" t="s">
        <v>426</v>
      </c>
      <c r="H187" s="239">
        <v>62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673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673</v>
      </c>
      <c r="BM187" s="247" t="s">
        <v>1477</v>
      </c>
    </row>
    <row r="188" s="2" customFormat="1" ht="21.0566" customHeight="1">
      <c r="A188" s="35"/>
      <c r="B188" s="36"/>
      <c r="C188" s="254" t="s">
        <v>645</v>
      </c>
      <c r="D188" s="254" t="s">
        <v>457</v>
      </c>
      <c r="E188" s="255" t="s">
        <v>1478</v>
      </c>
      <c r="F188" s="256" t="s">
        <v>1479</v>
      </c>
      <c r="G188" s="257" t="s">
        <v>426</v>
      </c>
      <c r="H188" s="258">
        <v>62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0.00018000000000000001</v>
      </c>
      <c r="R188" s="245">
        <f>Q188*H188</f>
        <v>0.011160000000000002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1003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1003</v>
      </c>
      <c r="BM188" s="247" t="s">
        <v>1480</v>
      </c>
    </row>
    <row r="189" s="2" customFormat="1" ht="23.4566" customHeight="1">
      <c r="A189" s="35"/>
      <c r="B189" s="36"/>
      <c r="C189" s="235" t="s">
        <v>649</v>
      </c>
      <c r="D189" s="235" t="s">
        <v>382</v>
      </c>
      <c r="E189" s="236" t="s">
        <v>2295</v>
      </c>
      <c r="F189" s="237" t="s">
        <v>2296</v>
      </c>
      <c r="G189" s="238" t="s">
        <v>426</v>
      </c>
      <c r="H189" s="239">
        <v>8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673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673</v>
      </c>
      <c r="BM189" s="247" t="s">
        <v>2297</v>
      </c>
    </row>
    <row r="190" s="2" customFormat="1" ht="16.30189" customHeight="1">
      <c r="A190" s="35"/>
      <c r="B190" s="36"/>
      <c r="C190" s="254" t="s">
        <v>653</v>
      </c>
      <c r="D190" s="254" t="s">
        <v>457</v>
      </c>
      <c r="E190" s="255" t="s">
        <v>2298</v>
      </c>
      <c r="F190" s="256" t="s">
        <v>2299</v>
      </c>
      <c r="G190" s="257" t="s">
        <v>426</v>
      </c>
      <c r="H190" s="258">
        <v>8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0.00042000000000000002</v>
      </c>
      <c r="R190" s="245">
        <f>Q190*H190</f>
        <v>0.0033600000000000001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1003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1003</v>
      </c>
      <c r="BM190" s="247" t="s">
        <v>2300</v>
      </c>
    </row>
    <row r="191" s="2" customFormat="1" ht="21.0566" customHeight="1">
      <c r="A191" s="35"/>
      <c r="B191" s="36"/>
      <c r="C191" s="235" t="s">
        <v>657</v>
      </c>
      <c r="D191" s="235" t="s">
        <v>382</v>
      </c>
      <c r="E191" s="236" t="s">
        <v>1483</v>
      </c>
      <c r="F191" s="237" t="s">
        <v>1484</v>
      </c>
      <c r="G191" s="238" t="s">
        <v>426</v>
      </c>
      <c r="H191" s="239">
        <v>26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673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673</v>
      </c>
      <c r="BM191" s="247" t="s">
        <v>1485</v>
      </c>
    </row>
    <row r="192" s="2" customFormat="1" ht="16.30189" customHeight="1">
      <c r="A192" s="35"/>
      <c r="B192" s="36"/>
      <c r="C192" s="235" t="s">
        <v>661</v>
      </c>
      <c r="D192" s="235" t="s">
        <v>382</v>
      </c>
      <c r="E192" s="236" t="s">
        <v>1486</v>
      </c>
      <c r="F192" s="237" t="s">
        <v>1487</v>
      </c>
      <c r="G192" s="238" t="s">
        <v>1359</v>
      </c>
      <c r="H192" s="239">
        <v>20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1488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1488</v>
      </c>
      <c r="BM192" s="247" t="s">
        <v>1489</v>
      </c>
    </row>
    <row r="193" s="2" customFormat="1" ht="16.30189" customHeight="1">
      <c r="A193" s="35"/>
      <c r="B193" s="36"/>
      <c r="C193" s="235" t="s">
        <v>665</v>
      </c>
      <c r="D193" s="235" t="s">
        <v>382</v>
      </c>
      <c r="E193" s="236" t="s">
        <v>1490</v>
      </c>
      <c r="F193" s="237" t="s">
        <v>1491</v>
      </c>
      <c r="G193" s="238" t="s">
        <v>1359</v>
      </c>
      <c r="H193" s="239">
        <v>2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1488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1488</v>
      </c>
      <c r="BM193" s="247" t="s">
        <v>1492</v>
      </c>
    </row>
    <row r="194" s="2" customFormat="1" ht="16.30189" customHeight="1">
      <c r="A194" s="35"/>
      <c r="B194" s="36"/>
      <c r="C194" s="235" t="s">
        <v>669</v>
      </c>
      <c r="D194" s="235" t="s">
        <v>382</v>
      </c>
      <c r="E194" s="236" t="s">
        <v>1493</v>
      </c>
      <c r="F194" s="237" t="s">
        <v>1494</v>
      </c>
      <c r="G194" s="238" t="s">
        <v>1359</v>
      </c>
      <c r="H194" s="239">
        <v>2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1488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1488</v>
      </c>
      <c r="BM194" s="247" t="s">
        <v>1495</v>
      </c>
    </row>
    <row r="195" s="2" customFormat="1" ht="16.30189" customHeight="1">
      <c r="A195" s="35"/>
      <c r="B195" s="36"/>
      <c r="C195" s="235" t="s">
        <v>673</v>
      </c>
      <c r="D195" s="235" t="s">
        <v>382</v>
      </c>
      <c r="E195" s="236" t="s">
        <v>1496</v>
      </c>
      <c r="F195" s="237" t="s">
        <v>1497</v>
      </c>
      <c r="G195" s="238" t="s">
        <v>1359</v>
      </c>
      <c r="H195" s="239">
        <v>20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1488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1488</v>
      </c>
      <c r="BM195" s="247" t="s">
        <v>1498</v>
      </c>
    </row>
    <row r="196" s="2" customFormat="1" ht="16.30189" customHeight="1">
      <c r="A196" s="35"/>
      <c r="B196" s="36"/>
      <c r="C196" s="235" t="s">
        <v>677</v>
      </c>
      <c r="D196" s="235" t="s">
        <v>382</v>
      </c>
      <c r="E196" s="236" t="s">
        <v>1499</v>
      </c>
      <c r="F196" s="237" t="s">
        <v>1500</v>
      </c>
      <c r="G196" s="238" t="s">
        <v>1501</v>
      </c>
      <c r="H196" s="268"/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673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673</v>
      </c>
      <c r="BM196" s="247" t="s">
        <v>1502</v>
      </c>
    </row>
    <row r="197" s="2" customFormat="1" ht="16.30189" customHeight="1">
      <c r="A197" s="35"/>
      <c r="B197" s="36"/>
      <c r="C197" s="235" t="s">
        <v>681</v>
      </c>
      <c r="D197" s="235" t="s">
        <v>382</v>
      </c>
      <c r="E197" s="236" t="s">
        <v>1503</v>
      </c>
      <c r="F197" s="237" t="s">
        <v>1504</v>
      </c>
      <c r="G197" s="238" t="s">
        <v>1501</v>
      </c>
      <c r="H197" s="268"/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1003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1003</v>
      </c>
      <c r="BM197" s="247" t="s">
        <v>1505</v>
      </c>
    </row>
    <row r="198" s="2" customFormat="1" ht="16.30189" customHeight="1">
      <c r="A198" s="35"/>
      <c r="B198" s="36"/>
      <c r="C198" s="235" t="s">
        <v>685</v>
      </c>
      <c r="D198" s="235" t="s">
        <v>382</v>
      </c>
      <c r="E198" s="236" t="s">
        <v>1506</v>
      </c>
      <c r="F198" s="237" t="s">
        <v>1507</v>
      </c>
      <c r="G198" s="238" t="s">
        <v>1501</v>
      </c>
      <c r="H198" s="268"/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673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673</v>
      </c>
      <c r="BM198" s="247" t="s">
        <v>1508</v>
      </c>
    </row>
    <row r="199" s="12" customFormat="1" ht="22.8" customHeight="1">
      <c r="A199" s="12"/>
      <c r="B199" s="219"/>
      <c r="C199" s="220"/>
      <c r="D199" s="221" t="s">
        <v>75</v>
      </c>
      <c r="E199" s="233" t="s">
        <v>1509</v>
      </c>
      <c r="F199" s="233" t="s">
        <v>1510</v>
      </c>
      <c r="G199" s="220"/>
      <c r="H199" s="220"/>
      <c r="I199" s="223"/>
      <c r="J199" s="234">
        <f>BK199</f>
        <v>0</v>
      </c>
      <c r="K199" s="220"/>
      <c r="L199" s="225"/>
      <c r="M199" s="226"/>
      <c r="N199" s="227"/>
      <c r="O199" s="227"/>
      <c r="P199" s="228">
        <f>SUM(P200:P214)</f>
        <v>0</v>
      </c>
      <c r="Q199" s="227"/>
      <c r="R199" s="228">
        <f>SUM(R200:R214)</f>
        <v>3.8576449999999998</v>
      </c>
      <c r="S199" s="227"/>
      <c r="T199" s="229">
        <f>SUM(T200:T214)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102</v>
      </c>
      <c r="AT199" s="231" t="s">
        <v>75</v>
      </c>
      <c r="AU199" s="231" t="s">
        <v>84</v>
      </c>
      <c r="AY199" s="230" t="s">
        <v>379</v>
      </c>
      <c r="BK199" s="232">
        <f>SUM(BK200:BK214)</f>
        <v>0</v>
      </c>
    </row>
    <row r="200" s="2" customFormat="1" ht="23.4566" customHeight="1">
      <c r="A200" s="35"/>
      <c r="B200" s="36"/>
      <c r="C200" s="235" t="s">
        <v>689</v>
      </c>
      <c r="D200" s="235" t="s">
        <v>382</v>
      </c>
      <c r="E200" s="236" t="s">
        <v>1511</v>
      </c>
      <c r="F200" s="237" t="s">
        <v>1512</v>
      </c>
      <c r="G200" s="238" t="s">
        <v>1513</v>
      </c>
      <c r="H200" s="239">
        <v>0.050000000000000003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673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673</v>
      </c>
      <c r="BM200" s="247" t="s">
        <v>1514</v>
      </c>
    </row>
    <row r="201" s="2" customFormat="1" ht="16.30189" customHeight="1">
      <c r="A201" s="35"/>
      <c r="B201" s="36"/>
      <c r="C201" s="254" t="s">
        <v>693</v>
      </c>
      <c r="D201" s="254" t="s">
        <v>457</v>
      </c>
      <c r="E201" s="255" t="s">
        <v>1515</v>
      </c>
      <c r="F201" s="256" t="s">
        <v>1516</v>
      </c>
      <c r="G201" s="257" t="s">
        <v>1102</v>
      </c>
      <c r="H201" s="258">
        <v>0.025000000000000001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0.001</v>
      </c>
      <c r="R201" s="245">
        <f>Q201*H201</f>
        <v>2.5000000000000001E-05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1003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1003</v>
      </c>
      <c r="BM201" s="247" t="s">
        <v>1517</v>
      </c>
    </row>
    <row r="202" s="2" customFormat="1" ht="16.30189" customHeight="1">
      <c r="A202" s="35"/>
      <c r="B202" s="36"/>
      <c r="C202" s="254" t="s">
        <v>697</v>
      </c>
      <c r="D202" s="254" t="s">
        <v>457</v>
      </c>
      <c r="E202" s="255" t="s">
        <v>1518</v>
      </c>
      <c r="F202" s="256" t="s">
        <v>1519</v>
      </c>
      <c r="G202" s="257" t="s">
        <v>1520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0.025000000000000001</v>
      </c>
      <c r="R202" s="245">
        <f>Q202*H202</f>
        <v>0.025000000000000001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1003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1003</v>
      </c>
      <c r="BM202" s="247" t="s">
        <v>1521</v>
      </c>
    </row>
    <row r="203" s="2" customFormat="1" ht="31.92453" customHeight="1">
      <c r="A203" s="35"/>
      <c r="B203" s="36"/>
      <c r="C203" s="235" t="s">
        <v>701</v>
      </c>
      <c r="D203" s="235" t="s">
        <v>382</v>
      </c>
      <c r="E203" s="236" t="s">
        <v>1522</v>
      </c>
      <c r="F203" s="237" t="s">
        <v>1523</v>
      </c>
      <c r="G203" s="238" t="s">
        <v>430</v>
      </c>
      <c r="H203" s="239">
        <v>0.71999999999999997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673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673</v>
      </c>
      <c r="BM203" s="247" t="s">
        <v>1524</v>
      </c>
    </row>
    <row r="204" s="2" customFormat="1" ht="23.4566" customHeight="1">
      <c r="A204" s="35"/>
      <c r="B204" s="36"/>
      <c r="C204" s="235" t="s">
        <v>705</v>
      </c>
      <c r="D204" s="235" t="s">
        <v>382</v>
      </c>
      <c r="E204" s="236" t="s">
        <v>1525</v>
      </c>
      <c r="F204" s="237" t="s">
        <v>1526</v>
      </c>
      <c r="G204" s="238" t="s">
        <v>430</v>
      </c>
      <c r="H204" s="239">
        <v>3.0299999999999998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673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673</v>
      </c>
      <c r="BM204" s="247" t="s">
        <v>1527</v>
      </c>
    </row>
    <row r="205" s="2" customFormat="1" ht="23.4566" customHeight="1">
      <c r="A205" s="35"/>
      <c r="B205" s="36"/>
      <c r="C205" s="235" t="s">
        <v>709</v>
      </c>
      <c r="D205" s="235" t="s">
        <v>382</v>
      </c>
      <c r="E205" s="236" t="s">
        <v>1528</v>
      </c>
      <c r="F205" s="237" t="s">
        <v>1529</v>
      </c>
      <c r="G205" s="238" t="s">
        <v>426</v>
      </c>
      <c r="H205" s="239">
        <v>22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673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673</v>
      </c>
      <c r="BM205" s="247" t="s">
        <v>1530</v>
      </c>
    </row>
    <row r="206" s="2" customFormat="1" ht="23.4566" customHeight="1">
      <c r="A206" s="35"/>
      <c r="B206" s="36"/>
      <c r="C206" s="235" t="s">
        <v>713</v>
      </c>
      <c r="D206" s="235" t="s">
        <v>382</v>
      </c>
      <c r="E206" s="236" t="s">
        <v>1531</v>
      </c>
      <c r="F206" s="237" t="s">
        <v>1532</v>
      </c>
      <c r="G206" s="238" t="s">
        <v>430</v>
      </c>
      <c r="H206" s="239">
        <v>3.8500000000000001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673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673</v>
      </c>
      <c r="BM206" s="247" t="s">
        <v>1533</v>
      </c>
    </row>
    <row r="207" s="2" customFormat="1" ht="31.92453" customHeight="1">
      <c r="A207" s="35"/>
      <c r="B207" s="36"/>
      <c r="C207" s="235" t="s">
        <v>717</v>
      </c>
      <c r="D207" s="235" t="s">
        <v>382</v>
      </c>
      <c r="E207" s="236" t="s">
        <v>1534</v>
      </c>
      <c r="F207" s="237" t="s">
        <v>1535</v>
      </c>
      <c r="G207" s="238" t="s">
        <v>426</v>
      </c>
      <c r="H207" s="239">
        <v>22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673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673</v>
      </c>
      <c r="BM207" s="247" t="s">
        <v>1536</v>
      </c>
    </row>
    <row r="208" s="2" customFormat="1" ht="16.30189" customHeight="1">
      <c r="A208" s="35"/>
      <c r="B208" s="36"/>
      <c r="C208" s="254" t="s">
        <v>723</v>
      </c>
      <c r="D208" s="254" t="s">
        <v>457</v>
      </c>
      <c r="E208" s="255" t="s">
        <v>1537</v>
      </c>
      <c r="F208" s="256" t="s">
        <v>1538</v>
      </c>
      <c r="G208" s="257" t="s">
        <v>450</v>
      </c>
      <c r="H208" s="258">
        <v>2.2879999999999998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1</v>
      </c>
      <c r="R208" s="245">
        <f>Q208*H208</f>
        <v>2.2879999999999998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1003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1003</v>
      </c>
      <c r="BM208" s="247" t="s">
        <v>1539</v>
      </c>
    </row>
    <row r="209" s="2" customFormat="1" ht="23.4566" customHeight="1">
      <c r="A209" s="35"/>
      <c r="B209" s="36"/>
      <c r="C209" s="235" t="s">
        <v>869</v>
      </c>
      <c r="D209" s="235" t="s">
        <v>382</v>
      </c>
      <c r="E209" s="236" t="s">
        <v>1540</v>
      </c>
      <c r="F209" s="237" t="s">
        <v>1541</v>
      </c>
      <c r="G209" s="238" t="s">
        <v>426</v>
      </c>
      <c r="H209" s="239">
        <v>22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673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673</v>
      </c>
      <c r="BM209" s="247" t="s">
        <v>1542</v>
      </c>
    </row>
    <row r="210" s="2" customFormat="1" ht="23.4566" customHeight="1">
      <c r="A210" s="35"/>
      <c r="B210" s="36"/>
      <c r="C210" s="254" t="s">
        <v>873</v>
      </c>
      <c r="D210" s="254" t="s">
        <v>457</v>
      </c>
      <c r="E210" s="255" t="s">
        <v>1543</v>
      </c>
      <c r="F210" s="256" t="s">
        <v>1544</v>
      </c>
      <c r="G210" s="257" t="s">
        <v>426</v>
      </c>
      <c r="H210" s="258">
        <v>22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0.00021000000000000001</v>
      </c>
      <c r="R210" s="245">
        <f>Q210*H210</f>
        <v>0.00462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1003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1003</v>
      </c>
      <c r="BM210" s="247" t="s">
        <v>1545</v>
      </c>
    </row>
    <row r="211" s="2" customFormat="1" ht="31.92453" customHeight="1">
      <c r="A211" s="35"/>
      <c r="B211" s="36"/>
      <c r="C211" s="235" t="s">
        <v>877</v>
      </c>
      <c r="D211" s="235" t="s">
        <v>382</v>
      </c>
      <c r="E211" s="236" t="s">
        <v>1546</v>
      </c>
      <c r="F211" s="237" t="s">
        <v>1547</v>
      </c>
      <c r="G211" s="238" t="s">
        <v>426</v>
      </c>
      <c r="H211" s="239">
        <v>22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673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673</v>
      </c>
      <c r="BM211" s="247" t="s">
        <v>1548</v>
      </c>
    </row>
    <row r="212" s="2" customFormat="1" ht="16.30189" customHeight="1">
      <c r="A212" s="35"/>
      <c r="B212" s="36"/>
      <c r="C212" s="254" t="s">
        <v>881</v>
      </c>
      <c r="D212" s="254" t="s">
        <v>457</v>
      </c>
      <c r="E212" s="255" t="s">
        <v>1549</v>
      </c>
      <c r="F212" s="256" t="s">
        <v>1550</v>
      </c>
      <c r="G212" s="257" t="s">
        <v>450</v>
      </c>
      <c r="H212" s="258">
        <v>1.54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1</v>
      </c>
      <c r="R212" s="245">
        <f>Q212*H212</f>
        <v>1.54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1551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673</v>
      </c>
      <c r="BM212" s="247" t="s">
        <v>1552</v>
      </c>
    </row>
    <row r="213" s="2" customFormat="1" ht="31.92453" customHeight="1">
      <c r="A213" s="35"/>
      <c r="B213" s="36"/>
      <c r="C213" s="235" t="s">
        <v>885</v>
      </c>
      <c r="D213" s="235" t="s">
        <v>382</v>
      </c>
      <c r="E213" s="236" t="s">
        <v>1553</v>
      </c>
      <c r="F213" s="237" t="s">
        <v>1554</v>
      </c>
      <c r="G213" s="238" t="s">
        <v>419</v>
      </c>
      <c r="H213" s="239">
        <v>7.7000000000000002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673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673</v>
      </c>
      <c r="BM213" s="247" t="s">
        <v>1555</v>
      </c>
    </row>
    <row r="214" s="2" customFormat="1" ht="16.30189" customHeight="1">
      <c r="A214" s="35"/>
      <c r="B214" s="36"/>
      <c r="C214" s="235" t="s">
        <v>886</v>
      </c>
      <c r="D214" s="235" t="s">
        <v>382</v>
      </c>
      <c r="E214" s="236" t="s">
        <v>1506</v>
      </c>
      <c r="F214" s="237" t="s">
        <v>1507</v>
      </c>
      <c r="G214" s="238" t="s">
        <v>1501</v>
      </c>
      <c r="H214" s="268"/>
      <c r="I214" s="240"/>
      <c r="J214" s="241">
        <f>ROUND(I214*H214,2)</f>
        <v>0</v>
      </c>
      <c r="K214" s="242"/>
      <c r="L214" s="41"/>
      <c r="M214" s="249" t="s">
        <v>1</v>
      </c>
      <c r="N214" s="250" t="s">
        <v>42</v>
      </c>
      <c r="O214" s="251"/>
      <c r="P214" s="252">
        <f>O214*H214</f>
        <v>0</v>
      </c>
      <c r="Q214" s="252">
        <v>0</v>
      </c>
      <c r="R214" s="252">
        <f>Q214*H214</f>
        <v>0</v>
      </c>
      <c r="S214" s="252">
        <v>0</v>
      </c>
      <c r="T214" s="25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673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673</v>
      </c>
      <c r="BM214" s="247" t="s">
        <v>1556</v>
      </c>
    </row>
    <row r="215" s="2" customFormat="1" ht="6.96" customHeight="1">
      <c r="A215" s="35"/>
      <c r="B215" s="69"/>
      <c r="C215" s="70"/>
      <c r="D215" s="70"/>
      <c r="E215" s="70"/>
      <c r="F215" s="70"/>
      <c r="G215" s="70"/>
      <c r="H215" s="70"/>
      <c r="I215" s="70"/>
      <c r="J215" s="70"/>
      <c r="K215" s="70"/>
      <c r="L215" s="41"/>
      <c r="M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</sheetData>
  <sheetProtection sheet="1" autoFilter="0" formatColumns="0" formatRows="0" objects="1" scenarios="1" spinCount="100000" saltValue="yd1lF7p5gSepA+yvQyUGzTS6fWTVAeWdsZTwDtxc86SLY1nhPxktuNWkTBa3RRxL/Q+bDBG19H6OJdSZRwGSeQ==" hashValue="hufEjcbenn1L3+WrObZJDd5mTXWxaLJZjd9UjqXWHG5pf+2brkRewcHo5HzR+FDwpjCjfiLUAZj1QO8i0+EAnA==" algorithmName="SHA-512" password="CC35"/>
  <autoFilter ref="C123:K21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236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2497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ROUND((SUM(BE121:BE159)),  2)</f>
        <v>0</v>
      </c>
      <c r="G33" s="169"/>
      <c r="H33" s="169"/>
      <c r="I33" s="170">
        <v>0.20000000000000001</v>
      </c>
      <c r="J33" s="168">
        <f>ROUND(((SUM(BE121:BE159))*I33),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ROUND((SUM(BF121:BF159)),  2)</f>
        <v>0</v>
      </c>
      <c r="G34" s="169"/>
      <c r="H34" s="169"/>
      <c r="I34" s="170">
        <v>0.20000000000000001</v>
      </c>
      <c r="J34" s="168">
        <f>ROUND(((SUM(BF121:BF159))*I34),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ROUND((SUM(BG121:BG159)),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ROUND((SUM(BH121:BH159)),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ROUND((SUM(BI121:BI159)),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>103-50 - 103-50 Úprava káblov Slovak Telekom k.ú.Dolná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J122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1331</v>
      </c>
      <c r="E98" s="199"/>
      <c r="F98" s="199"/>
      <c r="G98" s="199"/>
      <c r="H98" s="199"/>
      <c r="I98" s="199"/>
      <c r="J98" s="200">
        <f>J123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1332</v>
      </c>
      <c r="E99" s="204"/>
      <c r="F99" s="204"/>
      <c r="G99" s="204"/>
      <c r="H99" s="204"/>
      <c r="I99" s="204"/>
      <c r="J99" s="205">
        <f>J124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1558</v>
      </c>
      <c r="E100" s="204"/>
      <c r="F100" s="204"/>
      <c r="G100" s="204"/>
      <c r="H100" s="204"/>
      <c r="I100" s="204"/>
      <c r="J100" s="205">
        <f>J131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1333</v>
      </c>
      <c r="E101" s="204"/>
      <c r="F101" s="204"/>
      <c r="G101" s="204"/>
      <c r="H101" s="204"/>
      <c r="I101" s="204"/>
      <c r="J101" s="205">
        <f>J143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364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15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7.84906" customHeight="1">
      <c r="A111" s="35"/>
      <c r="B111" s="36"/>
      <c r="C111" s="37"/>
      <c r="D111" s="37"/>
      <c r="E111" s="191" t="str">
        <f>E7</f>
        <v>Rekonštrukcia cesty a mostov II/591 Banská Bystrica - hr. okr. BB/ZV - Zvolenská Slatina , I. etapa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353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9.20755" customHeight="1">
      <c r="A113" s="35"/>
      <c r="B113" s="36"/>
      <c r="C113" s="37"/>
      <c r="D113" s="37"/>
      <c r="E113" s="79" t="str">
        <f>E9</f>
        <v>103-50 - 103-50 Úprava káblov Slovak Telekom k.ú.Dolná Mičiná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19</v>
      </c>
      <c r="D115" s="37"/>
      <c r="E115" s="37"/>
      <c r="F115" s="24" t="str">
        <f>F12</f>
        <v>k. ú. Banská Bystrica</v>
      </c>
      <c r="G115" s="37"/>
      <c r="H115" s="37"/>
      <c r="I115" s="29" t="s">
        <v>21</v>
      </c>
      <c r="J115" s="82" t="str">
        <f>IF(J12="","",J12)</f>
        <v>30. 12. 2020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81509" customHeight="1">
      <c r="A117" s="35"/>
      <c r="B117" s="36"/>
      <c r="C117" s="29" t="s">
        <v>23</v>
      </c>
      <c r="D117" s="37"/>
      <c r="E117" s="37"/>
      <c r="F117" s="24" t="str">
        <f>E15</f>
        <v xml:space="preserve">BANSKOBYSTRICKÝ SAMOSPRÁVNY KRAJ </v>
      </c>
      <c r="G117" s="37"/>
      <c r="H117" s="37"/>
      <c r="I117" s="29" t="s">
        <v>29</v>
      </c>
      <c r="J117" s="33" t="str">
        <f>E21</f>
        <v>ISPO spol.s r.o. , Prešov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30566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Ing. Čurlík ján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365</v>
      </c>
      <c r="D120" s="210" t="s">
        <v>61</v>
      </c>
      <c r="E120" s="210" t="s">
        <v>57</v>
      </c>
      <c r="F120" s="210" t="s">
        <v>58</v>
      </c>
      <c r="G120" s="210" t="s">
        <v>366</v>
      </c>
      <c r="H120" s="210" t="s">
        <v>367</v>
      </c>
      <c r="I120" s="210" t="s">
        <v>368</v>
      </c>
      <c r="J120" s="211" t="s">
        <v>358</v>
      </c>
      <c r="K120" s="212" t="s">
        <v>369</v>
      </c>
      <c r="L120" s="213"/>
      <c r="M120" s="103" t="s">
        <v>1</v>
      </c>
      <c r="N120" s="104" t="s">
        <v>40</v>
      </c>
      <c r="O120" s="104" t="s">
        <v>370</v>
      </c>
      <c r="P120" s="104" t="s">
        <v>371</v>
      </c>
      <c r="Q120" s="104" t="s">
        <v>372</v>
      </c>
      <c r="R120" s="104" t="s">
        <v>373</v>
      </c>
      <c r="S120" s="104" t="s">
        <v>374</v>
      </c>
      <c r="T120" s="105" t="s">
        <v>375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359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P122+P123</f>
        <v>0</v>
      </c>
      <c r="Q121" s="107"/>
      <c r="R121" s="216">
        <f>R122+R123</f>
        <v>20.212720000000001</v>
      </c>
      <c r="S121" s="107"/>
      <c r="T121" s="217">
        <f>T122+T123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75</v>
      </c>
      <c r="AU121" s="14" t="s">
        <v>360</v>
      </c>
      <c r="BK121" s="218">
        <f>BK122+BK123</f>
        <v>0</v>
      </c>
    </row>
    <row r="122" s="12" customFormat="1" ht="25.92" customHeight="1">
      <c r="A122" s="12"/>
      <c r="B122" s="219"/>
      <c r="C122" s="220"/>
      <c r="D122" s="221" t="s">
        <v>75</v>
      </c>
      <c r="E122" s="222" t="s">
        <v>414</v>
      </c>
      <c r="F122" s="222" t="s">
        <v>415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v>0</v>
      </c>
      <c r="Q122" s="227"/>
      <c r="R122" s="228">
        <v>0</v>
      </c>
      <c r="S122" s="227"/>
      <c r="T122" s="229"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84</v>
      </c>
      <c r="AT122" s="231" t="s">
        <v>75</v>
      </c>
      <c r="AU122" s="231" t="s">
        <v>76</v>
      </c>
      <c r="AY122" s="230" t="s">
        <v>379</v>
      </c>
      <c r="BK122" s="232">
        <v>0</v>
      </c>
    </row>
    <row r="123" s="12" customFormat="1" ht="25.92" customHeight="1">
      <c r="A123" s="12"/>
      <c r="B123" s="219"/>
      <c r="C123" s="220"/>
      <c r="D123" s="221" t="s">
        <v>75</v>
      </c>
      <c r="E123" s="222" t="s">
        <v>457</v>
      </c>
      <c r="F123" s="222" t="s">
        <v>1362</v>
      </c>
      <c r="G123" s="220"/>
      <c r="H123" s="220"/>
      <c r="I123" s="223"/>
      <c r="J123" s="224">
        <f>BK123</f>
        <v>0</v>
      </c>
      <c r="K123" s="220"/>
      <c r="L123" s="225"/>
      <c r="M123" s="226"/>
      <c r="N123" s="227"/>
      <c r="O123" s="227"/>
      <c r="P123" s="228">
        <f>P124+P131+P143</f>
        <v>0</v>
      </c>
      <c r="Q123" s="227"/>
      <c r="R123" s="228">
        <f>R124+R131+R143</f>
        <v>20.212720000000001</v>
      </c>
      <c r="S123" s="227"/>
      <c r="T123" s="229">
        <f>T124+T131+T143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102</v>
      </c>
      <c r="AT123" s="231" t="s">
        <v>75</v>
      </c>
      <c r="AU123" s="231" t="s">
        <v>76</v>
      </c>
      <c r="AY123" s="230" t="s">
        <v>379</v>
      </c>
      <c r="BK123" s="232">
        <f>BK124+BK131+BK143</f>
        <v>0</v>
      </c>
    </row>
    <row r="124" s="12" customFormat="1" ht="22.8" customHeight="1">
      <c r="A124" s="12"/>
      <c r="B124" s="219"/>
      <c r="C124" s="220"/>
      <c r="D124" s="221" t="s">
        <v>75</v>
      </c>
      <c r="E124" s="233" t="s">
        <v>1363</v>
      </c>
      <c r="F124" s="233" t="s">
        <v>1364</v>
      </c>
      <c r="G124" s="220"/>
      <c r="H124" s="220"/>
      <c r="I124" s="223"/>
      <c r="J124" s="234">
        <f>BK124</f>
        <v>0</v>
      </c>
      <c r="K124" s="220"/>
      <c r="L124" s="225"/>
      <c r="M124" s="226"/>
      <c r="N124" s="227"/>
      <c r="O124" s="227"/>
      <c r="P124" s="228">
        <f>SUM(P125:P130)</f>
        <v>0</v>
      </c>
      <c r="Q124" s="227"/>
      <c r="R124" s="228">
        <f>SUM(R125:R130)</f>
        <v>0.02298</v>
      </c>
      <c r="S124" s="227"/>
      <c r="T124" s="229">
        <f>SUM(T125:T130)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102</v>
      </c>
      <c r="AT124" s="231" t="s">
        <v>75</v>
      </c>
      <c r="AU124" s="231" t="s">
        <v>84</v>
      </c>
      <c r="AY124" s="230" t="s">
        <v>379</v>
      </c>
      <c r="BK124" s="232">
        <f>SUM(BK125:BK130)</f>
        <v>0</v>
      </c>
    </row>
    <row r="125" s="2" customFormat="1" ht="23.4566" customHeight="1">
      <c r="A125" s="35"/>
      <c r="B125" s="36"/>
      <c r="C125" s="235" t="s">
        <v>84</v>
      </c>
      <c r="D125" s="235" t="s">
        <v>382</v>
      </c>
      <c r="E125" s="236" t="s">
        <v>2498</v>
      </c>
      <c r="F125" s="237" t="s">
        <v>2499</v>
      </c>
      <c r="G125" s="238" t="s">
        <v>426</v>
      </c>
      <c r="H125" s="239">
        <v>208</v>
      </c>
      <c r="I125" s="240"/>
      <c r="J125" s="241">
        <f>ROUND(I125*H125,2)</f>
        <v>0</v>
      </c>
      <c r="K125" s="242"/>
      <c r="L125" s="41"/>
      <c r="M125" s="243" t="s">
        <v>1</v>
      </c>
      <c r="N125" s="244" t="s">
        <v>42</v>
      </c>
      <c r="O125" s="94"/>
      <c r="P125" s="245">
        <f>O125*H125</f>
        <v>0</v>
      </c>
      <c r="Q125" s="245">
        <v>0</v>
      </c>
      <c r="R125" s="245">
        <f>Q125*H125</f>
        <v>0</v>
      </c>
      <c r="S125" s="245">
        <v>0</v>
      </c>
      <c r="T125" s="24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7" t="s">
        <v>673</v>
      </c>
      <c r="AT125" s="247" t="s">
        <v>382</v>
      </c>
      <c r="AU125" s="247" t="s">
        <v>92</v>
      </c>
      <c r="AY125" s="14" t="s">
        <v>379</v>
      </c>
      <c r="BE125" s="248">
        <f>IF(N125="základná",J125,0)</f>
        <v>0</v>
      </c>
      <c r="BF125" s="248">
        <f>IF(N125="znížená",J125,0)</f>
        <v>0</v>
      </c>
      <c r="BG125" s="248">
        <f>IF(N125="zákl. prenesená",J125,0)</f>
        <v>0</v>
      </c>
      <c r="BH125" s="248">
        <f>IF(N125="zníž. prenesená",J125,0)</f>
        <v>0</v>
      </c>
      <c r="BI125" s="248">
        <f>IF(N125="nulová",J125,0)</f>
        <v>0</v>
      </c>
      <c r="BJ125" s="14" t="s">
        <v>92</v>
      </c>
      <c r="BK125" s="248">
        <f>ROUND(I125*H125,2)</f>
        <v>0</v>
      </c>
      <c r="BL125" s="14" t="s">
        <v>673</v>
      </c>
      <c r="BM125" s="247" t="s">
        <v>2500</v>
      </c>
    </row>
    <row r="126" s="2" customFormat="1" ht="23.4566" customHeight="1">
      <c r="A126" s="35"/>
      <c r="B126" s="36"/>
      <c r="C126" s="254" t="s">
        <v>92</v>
      </c>
      <c r="D126" s="254" t="s">
        <v>457</v>
      </c>
      <c r="E126" s="255" t="s">
        <v>2501</v>
      </c>
      <c r="F126" s="256" t="s">
        <v>2502</v>
      </c>
      <c r="G126" s="257" t="s">
        <v>502</v>
      </c>
      <c r="H126" s="258">
        <v>10</v>
      </c>
      <c r="I126" s="259"/>
      <c r="J126" s="260">
        <f>ROUND(I126*H126,2)</f>
        <v>0</v>
      </c>
      <c r="K126" s="261"/>
      <c r="L126" s="262"/>
      <c r="M126" s="263" t="s">
        <v>1</v>
      </c>
      <c r="N126" s="264" t="s">
        <v>42</v>
      </c>
      <c r="O126" s="94"/>
      <c r="P126" s="245">
        <f>O126*H126</f>
        <v>0</v>
      </c>
      <c r="Q126" s="245">
        <v>1.0000000000000001E-05</v>
      </c>
      <c r="R126" s="245">
        <f>Q126*H126</f>
        <v>0.00010000000000000001</v>
      </c>
      <c r="S126" s="245">
        <v>0</v>
      </c>
      <c r="T126" s="24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1003</v>
      </c>
      <c r="AT126" s="247" t="s">
        <v>457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1003</v>
      </c>
      <c r="BM126" s="247" t="s">
        <v>2503</v>
      </c>
    </row>
    <row r="127" s="2" customFormat="1" ht="23.4566" customHeight="1">
      <c r="A127" s="35"/>
      <c r="B127" s="36"/>
      <c r="C127" s="254" t="s">
        <v>102</v>
      </c>
      <c r="D127" s="254" t="s">
        <v>457</v>
      </c>
      <c r="E127" s="255" t="s">
        <v>2504</v>
      </c>
      <c r="F127" s="256" t="s">
        <v>2505</v>
      </c>
      <c r="G127" s="257" t="s">
        <v>426</v>
      </c>
      <c r="H127" s="258">
        <v>208</v>
      </c>
      <c r="I127" s="259"/>
      <c r="J127" s="260">
        <f>ROUND(I127*H127,2)</f>
        <v>0</v>
      </c>
      <c r="K127" s="261"/>
      <c r="L127" s="262"/>
      <c r="M127" s="263" t="s">
        <v>1</v>
      </c>
      <c r="N127" s="264" t="s">
        <v>42</v>
      </c>
      <c r="O127" s="94"/>
      <c r="P127" s="245">
        <f>O127*H127</f>
        <v>0</v>
      </c>
      <c r="Q127" s="245">
        <v>0.00011</v>
      </c>
      <c r="R127" s="245">
        <f>Q127*H127</f>
        <v>0.022880000000000001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1003</v>
      </c>
      <c r="AT127" s="247" t="s">
        <v>457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1003</v>
      </c>
      <c r="BM127" s="247" t="s">
        <v>2506</v>
      </c>
    </row>
    <row r="128" s="2" customFormat="1" ht="16.30189" customHeight="1">
      <c r="A128" s="35"/>
      <c r="B128" s="36"/>
      <c r="C128" s="235" t="s">
        <v>396</v>
      </c>
      <c r="D128" s="235" t="s">
        <v>382</v>
      </c>
      <c r="E128" s="236" t="s">
        <v>1499</v>
      </c>
      <c r="F128" s="237" t="s">
        <v>1500</v>
      </c>
      <c r="G128" s="238" t="s">
        <v>1501</v>
      </c>
      <c r="H128" s="268"/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673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673</v>
      </c>
      <c r="BM128" s="247" t="s">
        <v>1502</v>
      </c>
    </row>
    <row r="129" s="2" customFormat="1" ht="16.30189" customHeight="1">
      <c r="A129" s="35"/>
      <c r="B129" s="36"/>
      <c r="C129" s="235" t="s">
        <v>378</v>
      </c>
      <c r="D129" s="235" t="s">
        <v>382</v>
      </c>
      <c r="E129" s="236" t="s">
        <v>1503</v>
      </c>
      <c r="F129" s="237" t="s">
        <v>1504</v>
      </c>
      <c r="G129" s="238" t="s">
        <v>1501</v>
      </c>
      <c r="H129" s="268"/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1003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1003</v>
      </c>
      <c r="BM129" s="247" t="s">
        <v>1505</v>
      </c>
    </row>
    <row r="130" s="2" customFormat="1" ht="16.30189" customHeight="1">
      <c r="A130" s="35"/>
      <c r="B130" s="36"/>
      <c r="C130" s="235" t="s">
        <v>435</v>
      </c>
      <c r="D130" s="235" t="s">
        <v>382</v>
      </c>
      <c r="E130" s="236" t="s">
        <v>1506</v>
      </c>
      <c r="F130" s="237" t="s">
        <v>1507</v>
      </c>
      <c r="G130" s="238" t="s">
        <v>1501</v>
      </c>
      <c r="H130" s="268"/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673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673</v>
      </c>
      <c r="BM130" s="247" t="s">
        <v>1508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1571</v>
      </c>
      <c r="F131" s="233" t="s">
        <v>1572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SUM(P132:P142)</f>
        <v>0</v>
      </c>
      <c r="Q131" s="227"/>
      <c r="R131" s="228">
        <f>SUM(R132:R142)</f>
        <v>0.20224</v>
      </c>
      <c r="S131" s="227"/>
      <c r="T131" s="229">
        <f>SUM(T132:T142)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102</v>
      </c>
      <c r="AT131" s="231" t="s">
        <v>75</v>
      </c>
      <c r="AU131" s="231" t="s">
        <v>84</v>
      </c>
      <c r="AY131" s="230" t="s">
        <v>379</v>
      </c>
      <c r="BK131" s="232">
        <f>SUM(BK132:BK142)</f>
        <v>0</v>
      </c>
    </row>
    <row r="132" s="2" customFormat="1" ht="31.92453" customHeight="1">
      <c r="A132" s="35"/>
      <c r="B132" s="36"/>
      <c r="C132" s="235" t="s">
        <v>439</v>
      </c>
      <c r="D132" s="235" t="s">
        <v>382</v>
      </c>
      <c r="E132" s="236" t="s">
        <v>1573</v>
      </c>
      <c r="F132" s="237" t="s">
        <v>1574</v>
      </c>
      <c r="G132" s="238" t="s">
        <v>426</v>
      </c>
      <c r="H132" s="239">
        <v>208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673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673</v>
      </c>
      <c r="BM132" s="247" t="s">
        <v>1575</v>
      </c>
    </row>
    <row r="133" s="2" customFormat="1" ht="21.0566" customHeight="1">
      <c r="A133" s="35"/>
      <c r="B133" s="36"/>
      <c r="C133" s="254" t="s">
        <v>443</v>
      </c>
      <c r="D133" s="254" t="s">
        <v>457</v>
      </c>
      <c r="E133" s="255" t="s">
        <v>1576</v>
      </c>
      <c r="F133" s="256" t="s">
        <v>1577</v>
      </c>
      <c r="G133" s="257" t="s">
        <v>426</v>
      </c>
      <c r="H133" s="258">
        <v>208</v>
      </c>
      <c r="I133" s="259"/>
      <c r="J133" s="260">
        <f>ROUND(I133*H133,2)</f>
        <v>0</v>
      </c>
      <c r="K133" s="261"/>
      <c r="L133" s="262"/>
      <c r="M133" s="263" t="s">
        <v>1</v>
      </c>
      <c r="N133" s="264" t="s">
        <v>42</v>
      </c>
      <c r="O133" s="94"/>
      <c r="P133" s="245">
        <f>O133*H133</f>
        <v>0</v>
      </c>
      <c r="Q133" s="245">
        <v>0.00093000000000000005</v>
      </c>
      <c r="R133" s="245">
        <f>Q133*H133</f>
        <v>0.19344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1003</v>
      </c>
      <c r="AT133" s="247" t="s">
        <v>457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1003</v>
      </c>
      <c r="BM133" s="247" t="s">
        <v>1578</v>
      </c>
    </row>
    <row r="134" s="2" customFormat="1" ht="31.92453" customHeight="1">
      <c r="A134" s="35"/>
      <c r="B134" s="36"/>
      <c r="C134" s="235" t="s">
        <v>447</v>
      </c>
      <c r="D134" s="235" t="s">
        <v>382</v>
      </c>
      <c r="E134" s="236" t="s">
        <v>1579</v>
      </c>
      <c r="F134" s="237" t="s">
        <v>1580</v>
      </c>
      <c r="G134" s="238" t="s">
        <v>502</v>
      </c>
      <c r="H134" s="239">
        <v>4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673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673</v>
      </c>
      <c r="BM134" s="247" t="s">
        <v>1581</v>
      </c>
    </row>
    <row r="135" s="2" customFormat="1" ht="23.4566" customHeight="1">
      <c r="A135" s="35"/>
      <c r="B135" s="36"/>
      <c r="C135" s="254" t="s">
        <v>452</v>
      </c>
      <c r="D135" s="254" t="s">
        <v>457</v>
      </c>
      <c r="E135" s="255" t="s">
        <v>1582</v>
      </c>
      <c r="F135" s="256" t="s">
        <v>1583</v>
      </c>
      <c r="G135" s="257" t="s">
        <v>502</v>
      </c>
      <c r="H135" s="258">
        <v>4</v>
      </c>
      <c r="I135" s="259"/>
      <c r="J135" s="260">
        <f>ROUND(I135*H135,2)</f>
        <v>0</v>
      </c>
      <c r="K135" s="261"/>
      <c r="L135" s="262"/>
      <c r="M135" s="263" t="s">
        <v>1</v>
      </c>
      <c r="N135" s="264" t="s">
        <v>42</v>
      </c>
      <c r="O135" s="94"/>
      <c r="P135" s="245">
        <f>O135*H135</f>
        <v>0</v>
      </c>
      <c r="Q135" s="245">
        <v>0.0022000000000000001</v>
      </c>
      <c r="R135" s="245">
        <f>Q135*H135</f>
        <v>0.0088000000000000005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1003</v>
      </c>
      <c r="AT135" s="247" t="s">
        <v>457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1003</v>
      </c>
      <c r="BM135" s="247" t="s">
        <v>1584</v>
      </c>
    </row>
    <row r="136" s="2" customFormat="1" ht="31.92453" customHeight="1">
      <c r="A136" s="35"/>
      <c r="B136" s="36"/>
      <c r="C136" s="235" t="s">
        <v>456</v>
      </c>
      <c r="D136" s="235" t="s">
        <v>382</v>
      </c>
      <c r="E136" s="236" t="s">
        <v>1585</v>
      </c>
      <c r="F136" s="237" t="s">
        <v>1586</v>
      </c>
      <c r="G136" s="238" t="s">
        <v>502</v>
      </c>
      <c r="H136" s="239">
        <v>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673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673</v>
      </c>
      <c r="BM136" s="247" t="s">
        <v>1587</v>
      </c>
    </row>
    <row r="137" s="2" customFormat="1" ht="21.0566" customHeight="1">
      <c r="A137" s="35"/>
      <c r="B137" s="36"/>
      <c r="C137" s="235" t="s">
        <v>461</v>
      </c>
      <c r="D137" s="235" t="s">
        <v>382</v>
      </c>
      <c r="E137" s="236" t="s">
        <v>1588</v>
      </c>
      <c r="F137" s="237" t="s">
        <v>1589</v>
      </c>
      <c r="G137" s="238" t="s">
        <v>502</v>
      </c>
      <c r="H137" s="239">
        <v>4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673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673</v>
      </c>
      <c r="BM137" s="247" t="s">
        <v>1590</v>
      </c>
    </row>
    <row r="138" s="2" customFormat="1" ht="23.4566" customHeight="1">
      <c r="A138" s="35"/>
      <c r="B138" s="36"/>
      <c r="C138" s="235" t="s">
        <v>466</v>
      </c>
      <c r="D138" s="235" t="s">
        <v>382</v>
      </c>
      <c r="E138" s="236" t="s">
        <v>1591</v>
      </c>
      <c r="F138" s="237" t="s">
        <v>1592</v>
      </c>
      <c r="G138" s="238" t="s">
        <v>426</v>
      </c>
      <c r="H138" s="239">
        <v>208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673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673</v>
      </c>
      <c r="BM138" s="247" t="s">
        <v>1593</v>
      </c>
    </row>
    <row r="139" s="2" customFormat="1" ht="16.30189" customHeight="1">
      <c r="A139" s="35"/>
      <c r="B139" s="36"/>
      <c r="C139" s="235" t="s">
        <v>470</v>
      </c>
      <c r="D139" s="235" t="s">
        <v>382</v>
      </c>
      <c r="E139" s="236" t="s">
        <v>1594</v>
      </c>
      <c r="F139" s="237" t="s">
        <v>1507</v>
      </c>
      <c r="G139" s="238" t="s">
        <v>1501</v>
      </c>
      <c r="H139" s="268"/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673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673</v>
      </c>
      <c r="BM139" s="247" t="s">
        <v>1595</v>
      </c>
    </row>
    <row r="140" s="2" customFormat="1" ht="16.30189" customHeight="1">
      <c r="A140" s="35"/>
      <c r="B140" s="36"/>
      <c r="C140" s="235" t="s">
        <v>475</v>
      </c>
      <c r="D140" s="235" t="s">
        <v>382</v>
      </c>
      <c r="E140" s="236" t="s">
        <v>1596</v>
      </c>
      <c r="F140" s="237" t="s">
        <v>1597</v>
      </c>
      <c r="G140" s="238" t="s">
        <v>1501</v>
      </c>
      <c r="H140" s="268"/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673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673</v>
      </c>
      <c r="BM140" s="247" t="s">
        <v>1598</v>
      </c>
    </row>
    <row r="141" s="2" customFormat="1" ht="16.30189" customHeight="1">
      <c r="A141" s="35"/>
      <c r="B141" s="36"/>
      <c r="C141" s="235" t="s">
        <v>479</v>
      </c>
      <c r="D141" s="235" t="s">
        <v>382</v>
      </c>
      <c r="E141" s="236" t="s">
        <v>1503</v>
      </c>
      <c r="F141" s="237" t="s">
        <v>1504</v>
      </c>
      <c r="G141" s="238" t="s">
        <v>1501</v>
      </c>
      <c r="H141" s="268"/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1003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1003</v>
      </c>
      <c r="BM141" s="247" t="s">
        <v>1599</v>
      </c>
    </row>
    <row r="142" s="2" customFormat="1" ht="16.30189" customHeight="1">
      <c r="A142" s="35"/>
      <c r="B142" s="36"/>
      <c r="C142" s="235" t="s">
        <v>483</v>
      </c>
      <c r="D142" s="235" t="s">
        <v>382</v>
      </c>
      <c r="E142" s="236" t="s">
        <v>1600</v>
      </c>
      <c r="F142" s="237" t="s">
        <v>1601</v>
      </c>
      <c r="G142" s="238" t="s">
        <v>1602</v>
      </c>
      <c r="H142" s="239">
        <v>0.20799999999999999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673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673</v>
      </c>
      <c r="BM142" s="247" t="s">
        <v>1603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1509</v>
      </c>
      <c r="F143" s="233" t="s">
        <v>1510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SUM(P144:P159)</f>
        <v>0</v>
      </c>
      <c r="Q143" s="227"/>
      <c r="R143" s="228">
        <f>SUM(R144:R159)</f>
        <v>19.987500000000001</v>
      </c>
      <c r="S143" s="227"/>
      <c r="T143" s="229">
        <f>SUM(T144:T159)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102</v>
      </c>
      <c r="AT143" s="231" t="s">
        <v>75</v>
      </c>
      <c r="AU143" s="231" t="s">
        <v>84</v>
      </c>
      <c r="AY143" s="230" t="s">
        <v>379</v>
      </c>
      <c r="BK143" s="232">
        <f>SUM(BK144:BK159)</f>
        <v>0</v>
      </c>
    </row>
    <row r="144" s="2" customFormat="1" ht="23.4566" customHeight="1">
      <c r="A144" s="35"/>
      <c r="B144" s="36"/>
      <c r="C144" s="235" t="s">
        <v>487</v>
      </c>
      <c r="D144" s="235" t="s">
        <v>382</v>
      </c>
      <c r="E144" s="236" t="s">
        <v>1511</v>
      </c>
      <c r="F144" s="237" t="s">
        <v>1512</v>
      </c>
      <c r="G144" s="238" t="s">
        <v>1513</v>
      </c>
      <c r="H144" s="239">
        <v>0.12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673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673</v>
      </c>
      <c r="BM144" s="247" t="s">
        <v>1514</v>
      </c>
    </row>
    <row r="145" s="2" customFormat="1" ht="16.30189" customHeight="1">
      <c r="A145" s="35"/>
      <c r="B145" s="36"/>
      <c r="C145" s="254" t="s">
        <v>491</v>
      </c>
      <c r="D145" s="254" t="s">
        <v>457</v>
      </c>
      <c r="E145" s="255" t="s">
        <v>1515</v>
      </c>
      <c r="F145" s="256" t="s">
        <v>1516</v>
      </c>
      <c r="G145" s="257" t="s">
        <v>1102</v>
      </c>
      <c r="H145" s="258">
        <v>0.059999999999999998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0.001</v>
      </c>
      <c r="R145" s="245">
        <f>Q145*H145</f>
        <v>6.0000000000000002E-05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1517</v>
      </c>
    </row>
    <row r="146" s="2" customFormat="1" ht="16.30189" customHeight="1">
      <c r="A146" s="35"/>
      <c r="B146" s="36"/>
      <c r="C146" s="254" t="s">
        <v>7</v>
      </c>
      <c r="D146" s="254" t="s">
        <v>457</v>
      </c>
      <c r="E146" s="255" t="s">
        <v>1518</v>
      </c>
      <c r="F146" s="256" t="s">
        <v>1519</v>
      </c>
      <c r="G146" s="257" t="s">
        <v>1520</v>
      </c>
      <c r="H146" s="258">
        <v>2.3999999999999999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0.025000000000000001</v>
      </c>
      <c r="R146" s="245">
        <f>Q146*H146</f>
        <v>0.059999999999999998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1003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1003</v>
      </c>
      <c r="BM146" s="247" t="s">
        <v>1521</v>
      </c>
    </row>
    <row r="147" s="2" customFormat="1" ht="23.4566" customHeight="1">
      <c r="A147" s="35"/>
      <c r="B147" s="36"/>
      <c r="C147" s="235" t="s">
        <v>499</v>
      </c>
      <c r="D147" s="235" t="s">
        <v>382</v>
      </c>
      <c r="E147" s="236" t="s">
        <v>1525</v>
      </c>
      <c r="F147" s="237" t="s">
        <v>1526</v>
      </c>
      <c r="G147" s="238" t="s">
        <v>430</v>
      </c>
      <c r="H147" s="239">
        <v>62.399999999999999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673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673</v>
      </c>
      <c r="BM147" s="247" t="s">
        <v>1527</v>
      </c>
    </row>
    <row r="148" s="2" customFormat="1" ht="23.4566" customHeight="1">
      <c r="A148" s="35"/>
      <c r="B148" s="36"/>
      <c r="C148" s="235" t="s">
        <v>504</v>
      </c>
      <c r="D148" s="235" t="s">
        <v>382</v>
      </c>
      <c r="E148" s="236" t="s">
        <v>2507</v>
      </c>
      <c r="F148" s="237" t="s">
        <v>2508</v>
      </c>
      <c r="G148" s="238" t="s">
        <v>426</v>
      </c>
      <c r="H148" s="239">
        <v>104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2509</v>
      </c>
    </row>
    <row r="149" s="2" customFormat="1" ht="23.4566" customHeight="1">
      <c r="A149" s="35"/>
      <c r="B149" s="36"/>
      <c r="C149" s="235" t="s">
        <v>508</v>
      </c>
      <c r="D149" s="235" t="s">
        <v>382</v>
      </c>
      <c r="E149" s="236" t="s">
        <v>1531</v>
      </c>
      <c r="F149" s="237" t="s">
        <v>1532</v>
      </c>
      <c r="G149" s="238" t="s">
        <v>430</v>
      </c>
      <c r="H149" s="239">
        <v>46.799999999999997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673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673</v>
      </c>
      <c r="BM149" s="247" t="s">
        <v>1533</v>
      </c>
    </row>
    <row r="150" s="2" customFormat="1" ht="31.92453" customHeight="1">
      <c r="A150" s="35"/>
      <c r="B150" s="36"/>
      <c r="C150" s="235" t="s">
        <v>512</v>
      </c>
      <c r="D150" s="235" t="s">
        <v>382</v>
      </c>
      <c r="E150" s="236" t="s">
        <v>1534</v>
      </c>
      <c r="F150" s="237" t="s">
        <v>1535</v>
      </c>
      <c r="G150" s="238" t="s">
        <v>426</v>
      </c>
      <c r="H150" s="239">
        <v>104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1536</v>
      </c>
    </row>
    <row r="151" s="2" customFormat="1" ht="16.30189" customHeight="1">
      <c r="A151" s="35"/>
      <c r="B151" s="36"/>
      <c r="C151" s="254" t="s">
        <v>516</v>
      </c>
      <c r="D151" s="254" t="s">
        <v>457</v>
      </c>
      <c r="E151" s="255" t="s">
        <v>1537</v>
      </c>
      <c r="F151" s="256" t="s">
        <v>1538</v>
      </c>
      <c r="G151" s="257" t="s">
        <v>450</v>
      </c>
      <c r="H151" s="258">
        <v>10.816000000000001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1</v>
      </c>
      <c r="R151" s="245">
        <f>Q151*H151</f>
        <v>10.816000000000001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1003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1003</v>
      </c>
      <c r="BM151" s="247" t="s">
        <v>1539</v>
      </c>
    </row>
    <row r="152" s="2" customFormat="1" ht="23.4566" customHeight="1">
      <c r="A152" s="35"/>
      <c r="B152" s="36"/>
      <c r="C152" s="235" t="s">
        <v>520</v>
      </c>
      <c r="D152" s="235" t="s">
        <v>382</v>
      </c>
      <c r="E152" s="236" t="s">
        <v>1540</v>
      </c>
      <c r="F152" s="237" t="s">
        <v>1541</v>
      </c>
      <c r="G152" s="238" t="s">
        <v>426</v>
      </c>
      <c r="H152" s="239">
        <v>104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673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673</v>
      </c>
      <c r="BM152" s="247" t="s">
        <v>1542</v>
      </c>
    </row>
    <row r="153" s="2" customFormat="1" ht="23.4566" customHeight="1">
      <c r="A153" s="35"/>
      <c r="B153" s="36"/>
      <c r="C153" s="254" t="s">
        <v>524</v>
      </c>
      <c r="D153" s="254" t="s">
        <v>457</v>
      </c>
      <c r="E153" s="255" t="s">
        <v>1543</v>
      </c>
      <c r="F153" s="256" t="s">
        <v>1544</v>
      </c>
      <c r="G153" s="257" t="s">
        <v>426</v>
      </c>
      <c r="H153" s="258">
        <v>104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0.00021000000000000001</v>
      </c>
      <c r="R153" s="245">
        <f>Q153*H153</f>
        <v>0.021840000000000002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1003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1003</v>
      </c>
      <c r="BM153" s="247" t="s">
        <v>1545</v>
      </c>
    </row>
    <row r="154" s="2" customFormat="1" ht="31.92453" customHeight="1">
      <c r="A154" s="35"/>
      <c r="B154" s="36"/>
      <c r="C154" s="235" t="s">
        <v>528</v>
      </c>
      <c r="D154" s="235" t="s">
        <v>382</v>
      </c>
      <c r="E154" s="236" t="s">
        <v>2330</v>
      </c>
      <c r="F154" s="237" t="s">
        <v>2331</v>
      </c>
      <c r="G154" s="238" t="s">
        <v>426</v>
      </c>
      <c r="H154" s="239">
        <v>208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673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673</v>
      </c>
      <c r="BM154" s="247" t="s">
        <v>2332</v>
      </c>
    </row>
    <row r="155" s="2" customFormat="1" ht="21.0566" customHeight="1">
      <c r="A155" s="35"/>
      <c r="B155" s="36"/>
      <c r="C155" s="254" t="s">
        <v>532</v>
      </c>
      <c r="D155" s="254" t="s">
        <v>457</v>
      </c>
      <c r="E155" s="255" t="s">
        <v>2333</v>
      </c>
      <c r="F155" s="256" t="s">
        <v>2334</v>
      </c>
      <c r="G155" s="257" t="s">
        <v>426</v>
      </c>
      <c r="H155" s="258">
        <v>208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0.0037000000000000002</v>
      </c>
      <c r="R155" s="245">
        <f>Q155*H155</f>
        <v>0.76960000000000006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1003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1003</v>
      </c>
      <c r="BM155" s="247" t="s">
        <v>2335</v>
      </c>
    </row>
    <row r="156" s="2" customFormat="1" ht="31.92453" customHeight="1">
      <c r="A156" s="35"/>
      <c r="B156" s="36"/>
      <c r="C156" s="235" t="s">
        <v>536</v>
      </c>
      <c r="D156" s="235" t="s">
        <v>382</v>
      </c>
      <c r="E156" s="236" t="s">
        <v>2510</v>
      </c>
      <c r="F156" s="237" t="s">
        <v>2511</v>
      </c>
      <c r="G156" s="238" t="s">
        <v>426</v>
      </c>
      <c r="H156" s="239">
        <v>104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673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673</v>
      </c>
      <c r="BM156" s="247" t="s">
        <v>2512</v>
      </c>
    </row>
    <row r="157" s="2" customFormat="1" ht="16.30189" customHeight="1">
      <c r="A157" s="35"/>
      <c r="B157" s="36"/>
      <c r="C157" s="254" t="s">
        <v>540</v>
      </c>
      <c r="D157" s="254" t="s">
        <v>457</v>
      </c>
      <c r="E157" s="255" t="s">
        <v>1549</v>
      </c>
      <c r="F157" s="256" t="s">
        <v>1550</v>
      </c>
      <c r="G157" s="257" t="s">
        <v>450</v>
      </c>
      <c r="H157" s="258">
        <v>8.3200000000000003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1</v>
      </c>
      <c r="R157" s="245">
        <f>Q157*H157</f>
        <v>8.3200000000000003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1551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1552</v>
      </c>
    </row>
    <row r="158" s="2" customFormat="1" ht="31.92453" customHeight="1">
      <c r="A158" s="35"/>
      <c r="B158" s="36"/>
      <c r="C158" s="235" t="s">
        <v>544</v>
      </c>
      <c r="D158" s="235" t="s">
        <v>382</v>
      </c>
      <c r="E158" s="236" t="s">
        <v>1553</v>
      </c>
      <c r="F158" s="237" t="s">
        <v>1554</v>
      </c>
      <c r="G158" s="238" t="s">
        <v>419</v>
      </c>
      <c r="H158" s="239">
        <v>52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673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673</v>
      </c>
      <c r="BM158" s="247" t="s">
        <v>1555</v>
      </c>
    </row>
    <row r="159" s="2" customFormat="1" ht="16.30189" customHeight="1">
      <c r="A159" s="35"/>
      <c r="B159" s="36"/>
      <c r="C159" s="235" t="s">
        <v>548</v>
      </c>
      <c r="D159" s="235" t="s">
        <v>382</v>
      </c>
      <c r="E159" s="236" t="s">
        <v>1506</v>
      </c>
      <c r="F159" s="237" t="s">
        <v>1507</v>
      </c>
      <c r="G159" s="238" t="s">
        <v>1501</v>
      </c>
      <c r="H159" s="268"/>
      <c r="I159" s="240"/>
      <c r="J159" s="241">
        <f>ROUND(I159*H159,2)</f>
        <v>0</v>
      </c>
      <c r="K159" s="242"/>
      <c r="L159" s="41"/>
      <c r="M159" s="249" t="s">
        <v>1</v>
      </c>
      <c r="N159" s="250" t="s">
        <v>42</v>
      </c>
      <c r="O159" s="251"/>
      <c r="P159" s="252">
        <f>O159*H159</f>
        <v>0</v>
      </c>
      <c r="Q159" s="252">
        <v>0</v>
      </c>
      <c r="R159" s="252">
        <f>Q159*H159</f>
        <v>0</v>
      </c>
      <c r="S159" s="252">
        <v>0</v>
      </c>
      <c r="T159" s="25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673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673</v>
      </c>
      <c r="BM159" s="247" t="s">
        <v>1556</v>
      </c>
    </row>
    <row r="160" s="2" customFormat="1" ht="6.96" customHeight="1">
      <c r="A160" s="35"/>
      <c r="B160" s="69"/>
      <c r="C160" s="70"/>
      <c r="D160" s="70"/>
      <c r="E160" s="70"/>
      <c r="F160" s="70"/>
      <c r="G160" s="70"/>
      <c r="H160" s="70"/>
      <c r="I160" s="70"/>
      <c r="J160" s="70"/>
      <c r="K160" s="70"/>
      <c r="L160" s="41"/>
      <c r="M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</row>
  </sheetData>
  <sheetProtection sheet="1" autoFilter="0" formatColumns="0" formatRows="0" objects="1" scenarios="1" spinCount="100000" saltValue="7sO1PCnaXL2c1iFZWK9AkI+p+x9xFuHgqDb6XT44FYfI3oinUz3BEU2/MV+0NFgx0kEm38N4j+wnlRa4wvhoBg==" hashValue="mfgxKWnHmMYYnXR2++zqOnkM2ASS1zIrMk6yc9+nc7FxJsz15Lvf/uErPDzQWIlhRqo1wiwedOv/bIIidHTfog==" algorithmName="SHA-512" password="CC35"/>
  <autoFilter ref="C120:K159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239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2513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ROUND((SUM(BE120:BE142)),  2)</f>
        <v>0</v>
      </c>
      <c r="G33" s="169"/>
      <c r="H33" s="169"/>
      <c r="I33" s="170">
        <v>0.20000000000000001</v>
      </c>
      <c r="J33" s="168">
        <f>ROUND(((SUM(BE120:BE142))*I33),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ROUND((SUM(BF120:BF142)),  2)</f>
        <v>0</v>
      </c>
      <c r="G34" s="169"/>
      <c r="H34" s="169"/>
      <c r="I34" s="170">
        <v>0.20000000000000001</v>
      </c>
      <c r="J34" s="168">
        <f>ROUND(((SUM(BF120:BF142))*I34),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ROUND((SUM(BG120:BG142)),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ROUND((SUM(BH120:BH142)),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ROUND((SUM(BI120:BI142)),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103-60 - 103-60 Úprava miestneho rozhlasu k.ú.Dolná Mičiná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1331</v>
      </c>
      <c r="E98" s="199"/>
      <c r="F98" s="199"/>
      <c r="G98" s="199"/>
      <c r="H98" s="199"/>
      <c r="I98" s="199"/>
      <c r="J98" s="200">
        <f>J122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1332</v>
      </c>
      <c r="E99" s="204"/>
      <c r="F99" s="204"/>
      <c r="G99" s="204"/>
      <c r="H99" s="204"/>
      <c r="I99" s="204"/>
      <c r="J99" s="205">
        <f>J123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1558</v>
      </c>
      <c r="E100" s="204"/>
      <c r="F100" s="204"/>
      <c r="G100" s="204"/>
      <c r="H100" s="204"/>
      <c r="I100" s="204"/>
      <c r="J100" s="205">
        <f>J130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364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15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7.84906" customHeight="1">
      <c r="A110" s="35"/>
      <c r="B110" s="36"/>
      <c r="C110" s="37"/>
      <c r="D110" s="37"/>
      <c r="E110" s="191" t="str">
        <f>E7</f>
        <v>Rekonštrukcia cesty a mostov II/591 Banská Bystrica - hr. okr. BB/ZV - Zvolenská Slatina , I. etapa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353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30189" customHeight="1">
      <c r="A112" s="35"/>
      <c r="B112" s="36"/>
      <c r="C112" s="37"/>
      <c r="D112" s="37"/>
      <c r="E112" s="79" t="str">
        <f>E9</f>
        <v>103-60 - 103-60 Úprava miestneho rozhlasu k.ú.Dolná Mičiná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19</v>
      </c>
      <c r="D114" s="37"/>
      <c r="E114" s="37"/>
      <c r="F114" s="24" t="str">
        <f>F12</f>
        <v>k. ú. Banská Bystrica</v>
      </c>
      <c r="G114" s="37"/>
      <c r="H114" s="37"/>
      <c r="I114" s="29" t="s">
        <v>21</v>
      </c>
      <c r="J114" s="82" t="str">
        <f>IF(J12="","",J12)</f>
        <v>30. 12. 2020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81509" customHeight="1">
      <c r="A116" s="35"/>
      <c r="B116" s="36"/>
      <c r="C116" s="29" t="s">
        <v>23</v>
      </c>
      <c r="D116" s="37"/>
      <c r="E116" s="37"/>
      <c r="F116" s="24" t="str">
        <f>E15</f>
        <v xml:space="preserve">BANSKOBYSTRICKÝ SAMOSPRÁVNY KRAJ </v>
      </c>
      <c r="G116" s="37"/>
      <c r="H116" s="37"/>
      <c r="I116" s="29" t="s">
        <v>29</v>
      </c>
      <c r="J116" s="33" t="str">
        <f>E21</f>
        <v>ISPO spol.s r.o. , Prešov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30566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Ing. Čurlík ján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365</v>
      </c>
      <c r="D119" s="210" t="s">
        <v>61</v>
      </c>
      <c r="E119" s="210" t="s">
        <v>57</v>
      </c>
      <c r="F119" s="210" t="s">
        <v>58</v>
      </c>
      <c r="G119" s="210" t="s">
        <v>366</v>
      </c>
      <c r="H119" s="210" t="s">
        <v>367</v>
      </c>
      <c r="I119" s="210" t="s">
        <v>368</v>
      </c>
      <c r="J119" s="211" t="s">
        <v>358</v>
      </c>
      <c r="K119" s="212" t="s">
        <v>369</v>
      </c>
      <c r="L119" s="213"/>
      <c r="M119" s="103" t="s">
        <v>1</v>
      </c>
      <c r="N119" s="104" t="s">
        <v>40</v>
      </c>
      <c r="O119" s="104" t="s">
        <v>370</v>
      </c>
      <c r="P119" s="104" t="s">
        <v>371</v>
      </c>
      <c r="Q119" s="104" t="s">
        <v>372</v>
      </c>
      <c r="R119" s="104" t="s">
        <v>373</v>
      </c>
      <c r="S119" s="104" t="s">
        <v>374</v>
      </c>
      <c r="T119" s="105" t="s">
        <v>375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359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P121+P122</f>
        <v>0</v>
      </c>
      <c r="Q120" s="107"/>
      <c r="R120" s="216">
        <f>R121+R122</f>
        <v>0.43491999999999997</v>
      </c>
      <c r="S120" s="107"/>
      <c r="T120" s="217">
        <f>T121+T122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75</v>
      </c>
      <c r="AU120" s="14" t="s">
        <v>360</v>
      </c>
      <c r="BK120" s="218">
        <f>BK121+BK122</f>
        <v>0</v>
      </c>
    </row>
    <row r="121" s="12" customFormat="1" ht="25.92" customHeight="1">
      <c r="A121" s="12"/>
      <c r="B121" s="219"/>
      <c r="C121" s="220"/>
      <c r="D121" s="221" t="s">
        <v>75</v>
      </c>
      <c r="E121" s="222" t="s">
        <v>414</v>
      </c>
      <c r="F121" s="222" t="s">
        <v>415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v>0</v>
      </c>
      <c r="Q121" s="227"/>
      <c r="R121" s="228">
        <v>0</v>
      </c>
      <c r="S121" s="227"/>
      <c r="T121" s="229"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84</v>
      </c>
      <c r="AT121" s="231" t="s">
        <v>75</v>
      </c>
      <c r="AU121" s="231" t="s">
        <v>76</v>
      </c>
      <c r="AY121" s="230" t="s">
        <v>379</v>
      </c>
      <c r="BK121" s="232">
        <v>0</v>
      </c>
    </row>
    <row r="122" s="12" customFormat="1" ht="25.92" customHeight="1">
      <c r="A122" s="12"/>
      <c r="B122" s="219"/>
      <c r="C122" s="220"/>
      <c r="D122" s="221" t="s">
        <v>75</v>
      </c>
      <c r="E122" s="222" t="s">
        <v>457</v>
      </c>
      <c r="F122" s="222" t="s">
        <v>1362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f>P123+P130</f>
        <v>0</v>
      </c>
      <c r="Q122" s="227"/>
      <c r="R122" s="228">
        <f>R123+R130</f>
        <v>0.43491999999999997</v>
      </c>
      <c r="S122" s="227"/>
      <c r="T122" s="229">
        <f>T123+T130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102</v>
      </c>
      <c r="AT122" s="231" t="s">
        <v>75</v>
      </c>
      <c r="AU122" s="231" t="s">
        <v>76</v>
      </c>
      <c r="AY122" s="230" t="s">
        <v>379</v>
      </c>
      <c r="BK122" s="232">
        <f>BK123+BK130</f>
        <v>0</v>
      </c>
    </row>
    <row r="123" s="12" customFormat="1" ht="22.8" customHeight="1">
      <c r="A123" s="12"/>
      <c r="B123" s="219"/>
      <c r="C123" s="220"/>
      <c r="D123" s="221" t="s">
        <v>75</v>
      </c>
      <c r="E123" s="233" t="s">
        <v>1363</v>
      </c>
      <c r="F123" s="233" t="s">
        <v>1364</v>
      </c>
      <c r="G123" s="220"/>
      <c r="H123" s="220"/>
      <c r="I123" s="223"/>
      <c r="J123" s="234">
        <f>BK123</f>
        <v>0</v>
      </c>
      <c r="K123" s="220"/>
      <c r="L123" s="225"/>
      <c r="M123" s="226"/>
      <c r="N123" s="227"/>
      <c r="O123" s="227"/>
      <c r="P123" s="228">
        <f>SUM(P124:P129)</f>
        <v>0</v>
      </c>
      <c r="Q123" s="227"/>
      <c r="R123" s="228">
        <f>SUM(R124:R129)</f>
        <v>0.0032000000000000002</v>
      </c>
      <c r="S123" s="227"/>
      <c r="T123" s="229">
        <f>SUM(T124:T129)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0" t="s">
        <v>102</v>
      </c>
      <c r="AT123" s="231" t="s">
        <v>75</v>
      </c>
      <c r="AU123" s="231" t="s">
        <v>84</v>
      </c>
      <c r="AY123" s="230" t="s">
        <v>379</v>
      </c>
      <c r="BK123" s="232">
        <f>SUM(BK124:BK129)</f>
        <v>0</v>
      </c>
    </row>
    <row r="124" s="2" customFormat="1" ht="23.4566" customHeight="1">
      <c r="A124" s="35"/>
      <c r="B124" s="36"/>
      <c r="C124" s="235" t="s">
        <v>84</v>
      </c>
      <c r="D124" s="235" t="s">
        <v>382</v>
      </c>
      <c r="E124" s="236" t="s">
        <v>2514</v>
      </c>
      <c r="F124" s="237" t="s">
        <v>2515</v>
      </c>
      <c r="G124" s="238" t="s">
        <v>502</v>
      </c>
      <c r="H124" s="239">
        <v>10</v>
      </c>
      <c r="I124" s="240"/>
      <c r="J124" s="241">
        <f>ROUND(I124*H124,2)</f>
        <v>0</v>
      </c>
      <c r="K124" s="242"/>
      <c r="L124" s="41"/>
      <c r="M124" s="243" t="s">
        <v>1</v>
      </c>
      <c r="N124" s="244" t="s">
        <v>42</v>
      </c>
      <c r="O124" s="94"/>
      <c r="P124" s="245">
        <f>O124*H124</f>
        <v>0</v>
      </c>
      <c r="Q124" s="245">
        <v>0</v>
      </c>
      <c r="R124" s="245">
        <f>Q124*H124</f>
        <v>0</v>
      </c>
      <c r="S124" s="245">
        <v>0</v>
      </c>
      <c r="T124" s="246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7" t="s">
        <v>673</v>
      </c>
      <c r="AT124" s="247" t="s">
        <v>382</v>
      </c>
      <c r="AU124" s="247" t="s">
        <v>92</v>
      </c>
      <c r="AY124" s="14" t="s">
        <v>379</v>
      </c>
      <c r="BE124" s="248">
        <f>IF(N124="základná",J124,0)</f>
        <v>0</v>
      </c>
      <c r="BF124" s="248">
        <f>IF(N124="znížená",J124,0)</f>
        <v>0</v>
      </c>
      <c r="BG124" s="248">
        <f>IF(N124="zákl. prenesená",J124,0)</f>
        <v>0</v>
      </c>
      <c r="BH124" s="248">
        <f>IF(N124="zníž. prenesená",J124,0)</f>
        <v>0</v>
      </c>
      <c r="BI124" s="248">
        <f>IF(N124="nulová",J124,0)</f>
        <v>0</v>
      </c>
      <c r="BJ124" s="14" t="s">
        <v>92</v>
      </c>
      <c r="BK124" s="248">
        <f>ROUND(I124*H124,2)</f>
        <v>0</v>
      </c>
      <c r="BL124" s="14" t="s">
        <v>673</v>
      </c>
      <c r="BM124" s="247" t="s">
        <v>2516</v>
      </c>
    </row>
    <row r="125" s="2" customFormat="1" ht="16.30189" customHeight="1">
      <c r="A125" s="35"/>
      <c r="B125" s="36"/>
      <c r="C125" s="254" t="s">
        <v>92</v>
      </c>
      <c r="D125" s="254" t="s">
        <v>457</v>
      </c>
      <c r="E125" s="255" t="s">
        <v>2517</v>
      </c>
      <c r="F125" s="256" t="s">
        <v>2518</v>
      </c>
      <c r="G125" s="257" t="s">
        <v>2519</v>
      </c>
      <c r="H125" s="258">
        <v>10</v>
      </c>
      <c r="I125" s="259"/>
      <c r="J125" s="260">
        <f>ROUND(I125*H125,2)</f>
        <v>0</v>
      </c>
      <c r="K125" s="261"/>
      <c r="L125" s="262"/>
      <c r="M125" s="263" t="s">
        <v>1</v>
      </c>
      <c r="N125" s="264" t="s">
        <v>42</v>
      </c>
      <c r="O125" s="94"/>
      <c r="P125" s="245">
        <f>O125*H125</f>
        <v>0</v>
      </c>
      <c r="Q125" s="245">
        <v>0.00032000000000000003</v>
      </c>
      <c r="R125" s="245">
        <f>Q125*H125</f>
        <v>0.0032000000000000002</v>
      </c>
      <c r="S125" s="245">
        <v>0</v>
      </c>
      <c r="T125" s="246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7" t="s">
        <v>1003</v>
      </c>
      <c r="AT125" s="247" t="s">
        <v>457</v>
      </c>
      <c r="AU125" s="247" t="s">
        <v>92</v>
      </c>
      <c r="AY125" s="14" t="s">
        <v>379</v>
      </c>
      <c r="BE125" s="248">
        <f>IF(N125="základná",J125,0)</f>
        <v>0</v>
      </c>
      <c r="BF125" s="248">
        <f>IF(N125="znížená",J125,0)</f>
        <v>0</v>
      </c>
      <c r="BG125" s="248">
        <f>IF(N125="zákl. prenesená",J125,0)</f>
        <v>0</v>
      </c>
      <c r="BH125" s="248">
        <f>IF(N125="zníž. prenesená",J125,0)</f>
        <v>0</v>
      </c>
      <c r="BI125" s="248">
        <f>IF(N125="nulová",J125,0)</f>
        <v>0</v>
      </c>
      <c r="BJ125" s="14" t="s">
        <v>92</v>
      </c>
      <c r="BK125" s="248">
        <f>ROUND(I125*H125,2)</f>
        <v>0</v>
      </c>
      <c r="BL125" s="14" t="s">
        <v>1003</v>
      </c>
      <c r="BM125" s="247" t="s">
        <v>2520</v>
      </c>
    </row>
    <row r="126" s="2" customFormat="1" ht="21.0566" customHeight="1">
      <c r="A126" s="35"/>
      <c r="B126" s="36"/>
      <c r="C126" s="235" t="s">
        <v>102</v>
      </c>
      <c r="D126" s="235" t="s">
        <v>382</v>
      </c>
      <c r="E126" s="236" t="s">
        <v>2521</v>
      </c>
      <c r="F126" s="237" t="s">
        <v>2522</v>
      </c>
      <c r="G126" s="238" t="s">
        <v>502</v>
      </c>
      <c r="H126" s="239">
        <v>4</v>
      </c>
      <c r="I126" s="240"/>
      <c r="J126" s="241">
        <f>ROUND(I126*H126,2)</f>
        <v>0</v>
      </c>
      <c r="K126" s="242"/>
      <c r="L126" s="41"/>
      <c r="M126" s="243" t="s">
        <v>1</v>
      </c>
      <c r="N126" s="244" t="s">
        <v>42</v>
      </c>
      <c r="O126" s="94"/>
      <c r="P126" s="245">
        <f>O126*H126</f>
        <v>0</v>
      </c>
      <c r="Q126" s="245">
        <v>0</v>
      </c>
      <c r="R126" s="245">
        <f>Q126*H126</f>
        <v>0</v>
      </c>
      <c r="S126" s="245">
        <v>0</v>
      </c>
      <c r="T126" s="246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7" t="s">
        <v>396</v>
      </c>
      <c r="AT126" s="247" t="s">
        <v>382</v>
      </c>
      <c r="AU126" s="247" t="s">
        <v>92</v>
      </c>
      <c r="AY126" s="14" t="s">
        <v>379</v>
      </c>
      <c r="BE126" s="248">
        <f>IF(N126="základná",J126,0)</f>
        <v>0</v>
      </c>
      <c r="BF126" s="248">
        <f>IF(N126="znížená",J126,0)</f>
        <v>0</v>
      </c>
      <c r="BG126" s="248">
        <f>IF(N126="zákl. prenesená",J126,0)</f>
        <v>0</v>
      </c>
      <c r="BH126" s="248">
        <f>IF(N126="zníž. prenesená",J126,0)</f>
        <v>0</v>
      </c>
      <c r="BI126" s="248">
        <f>IF(N126="nulová",J126,0)</f>
        <v>0</v>
      </c>
      <c r="BJ126" s="14" t="s">
        <v>92</v>
      </c>
      <c r="BK126" s="248">
        <f>ROUND(I126*H126,2)</f>
        <v>0</v>
      </c>
      <c r="BL126" s="14" t="s">
        <v>396</v>
      </c>
      <c r="BM126" s="247" t="s">
        <v>2523</v>
      </c>
    </row>
    <row r="127" s="2" customFormat="1" ht="16.30189" customHeight="1">
      <c r="A127" s="35"/>
      <c r="B127" s="36"/>
      <c r="C127" s="235" t="s">
        <v>396</v>
      </c>
      <c r="D127" s="235" t="s">
        <v>382</v>
      </c>
      <c r="E127" s="236" t="s">
        <v>1499</v>
      </c>
      <c r="F127" s="237" t="s">
        <v>1500</v>
      </c>
      <c r="G127" s="238" t="s">
        <v>1501</v>
      </c>
      <c r="H127" s="268"/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673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673</v>
      </c>
      <c r="BM127" s="247" t="s">
        <v>1502</v>
      </c>
    </row>
    <row r="128" s="2" customFormat="1" ht="16.30189" customHeight="1">
      <c r="A128" s="35"/>
      <c r="B128" s="36"/>
      <c r="C128" s="235" t="s">
        <v>378</v>
      </c>
      <c r="D128" s="235" t="s">
        <v>382</v>
      </c>
      <c r="E128" s="236" t="s">
        <v>1503</v>
      </c>
      <c r="F128" s="237" t="s">
        <v>1504</v>
      </c>
      <c r="G128" s="238" t="s">
        <v>1501</v>
      </c>
      <c r="H128" s="268"/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1003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1003</v>
      </c>
      <c r="BM128" s="247" t="s">
        <v>1505</v>
      </c>
    </row>
    <row r="129" s="2" customFormat="1" ht="16.30189" customHeight="1">
      <c r="A129" s="35"/>
      <c r="B129" s="36"/>
      <c r="C129" s="235" t="s">
        <v>435</v>
      </c>
      <c r="D129" s="235" t="s">
        <v>382</v>
      </c>
      <c r="E129" s="236" t="s">
        <v>1506</v>
      </c>
      <c r="F129" s="237" t="s">
        <v>1507</v>
      </c>
      <c r="G129" s="238" t="s">
        <v>1501</v>
      </c>
      <c r="H129" s="268"/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673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673</v>
      </c>
      <c r="BM129" s="247" t="s">
        <v>1508</v>
      </c>
    </row>
    <row r="130" s="12" customFormat="1" ht="22.8" customHeight="1">
      <c r="A130" s="12"/>
      <c r="B130" s="219"/>
      <c r="C130" s="220"/>
      <c r="D130" s="221" t="s">
        <v>75</v>
      </c>
      <c r="E130" s="233" t="s">
        <v>1571</v>
      </c>
      <c r="F130" s="233" t="s">
        <v>1572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SUM(P131:P142)</f>
        <v>0</v>
      </c>
      <c r="Q130" s="227"/>
      <c r="R130" s="228">
        <f>SUM(R131:R142)</f>
        <v>0.43171999999999999</v>
      </c>
      <c r="S130" s="227"/>
      <c r="T130" s="229">
        <f>SUM(T131:T142)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102</v>
      </c>
      <c r="AT130" s="231" t="s">
        <v>75</v>
      </c>
      <c r="AU130" s="231" t="s">
        <v>84</v>
      </c>
      <c r="AY130" s="230" t="s">
        <v>379</v>
      </c>
      <c r="BK130" s="232">
        <f>SUM(BK131:BK142)</f>
        <v>0</v>
      </c>
    </row>
    <row r="131" s="2" customFormat="1" ht="31.92453" customHeight="1">
      <c r="A131" s="35"/>
      <c r="B131" s="36"/>
      <c r="C131" s="235" t="s">
        <v>439</v>
      </c>
      <c r="D131" s="235" t="s">
        <v>382</v>
      </c>
      <c r="E131" s="236" t="s">
        <v>2524</v>
      </c>
      <c r="F131" s="237" t="s">
        <v>2525</v>
      </c>
      <c r="G131" s="238" t="s">
        <v>502</v>
      </c>
      <c r="H131" s="239">
        <v>4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673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673</v>
      </c>
      <c r="BM131" s="247" t="s">
        <v>2526</v>
      </c>
    </row>
    <row r="132" s="2" customFormat="1" ht="23.4566" customHeight="1">
      <c r="A132" s="35"/>
      <c r="B132" s="36"/>
      <c r="C132" s="254" t="s">
        <v>443</v>
      </c>
      <c r="D132" s="254" t="s">
        <v>457</v>
      </c>
      <c r="E132" s="255" t="s">
        <v>2527</v>
      </c>
      <c r="F132" s="256" t="s">
        <v>2528</v>
      </c>
      <c r="G132" s="257" t="s">
        <v>502</v>
      </c>
      <c r="H132" s="258">
        <v>4</v>
      </c>
      <c r="I132" s="259"/>
      <c r="J132" s="260">
        <f>ROUND(I132*H132,2)</f>
        <v>0</v>
      </c>
      <c r="K132" s="261"/>
      <c r="L132" s="262"/>
      <c r="M132" s="263" t="s">
        <v>1</v>
      </c>
      <c r="N132" s="264" t="s">
        <v>42</v>
      </c>
      <c r="O132" s="94"/>
      <c r="P132" s="245">
        <f>O132*H132</f>
        <v>0</v>
      </c>
      <c r="Q132" s="245">
        <v>0.053129999999999997</v>
      </c>
      <c r="R132" s="245">
        <f>Q132*H132</f>
        <v>0.21251999999999999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1003</v>
      </c>
      <c r="AT132" s="247" t="s">
        <v>457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1003</v>
      </c>
      <c r="BM132" s="247" t="s">
        <v>2529</v>
      </c>
    </row>
    <row r="133" s="2" customFormat="1" ht="23.4566" customHeight="1">
      <c r="A133" s="35"/>
      <c r="B133" s="36"/>
      <c r="C133" s="235" t="s">
        <v>447</v>
      </c>
      <c r="D133" s="235" t="s">
        <v>382</v>
      </c>
      <c r="E133" s="236" t="s">
        <v>2530</v>
      </c>
      <c r="F133" s="237" t="s">
        <v>2531</v>
      </c>
      <c r="G133" s="238" t="s">
        <v>502</v>
      </c>
      <c r="H133" s="239">
        <v>8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673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673</v>
      </c>
      <c r="BM133" s="247" t="s">
        <v>2532</v>
      </c>
    </row>
    <row r="134" s="2" customFormat="1" ht="16.30189" customHeight="1">
      <c r="A134" s="35"/>
      <c r="B134" s="36"/>
      <c r="C134" s="254" t="s">
        <v>452</v>
      </c>
      <c r="D134" s="254" t="s">
        <v>457</v>
      </c>
      <c r="E134" s="255" t="s">
        <v>2533</v>
      </c>
      <c r="F134" s="256" t="s">
        <v>2534</v>
      </c>
      <c r="G134" s="257" t="s">
        <v>502</v>
      </c>
      <c r="H134" s="258">
        <v>8</v>
      </c>
      <c r="I134" s="259"/>
      <c r="J134" s="260">
        <f>ROUND(I134*H134,2)</f>
        <v>0</v>
      </c>
      <c r="K134" s="261"/>
      <c r="L134" s="262"/>
      <c r="M134" s="263" t="s">
        <v>1</v>
      </c>
      <c r="N134" s="264" t="s">
        <v>42</v>
      </c>
      <c r="O134" s="94"/>
      <c r="P134" s="245">
        <f>O134*H134</f>
        <v>0</v>
      </c>
      <c r="Q134" s="245">
        <v>0.00036999999999999999</v>
      </c>
      <c r="R134" s="245">
        <f>Q134*H134</f>
        <v>0.00296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1003</v>
      </c>
      <c r="AT134" s="247" t="s">
        <v>457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1003</v>
      </c>
      <c r="BM134" s="247" t="s">
        <v>2535</v>
      </c>
    </row>
    <row r="135" s="2" customFormat="1" ht="31.92453" customHeight="1">
      <c r="A135" s="35"/>
      <c r="B135" s="36"/>
      <c r="C135" s="235" t="s">
        <v>456</v>
      </c>
      <c r="D135" s="235" t="s">
        <v>382</v>
      </c>
      <c r="E135" s="236" t="s">
        <v>2536</v>
      </c>
      <c r="F135" s="237" t="s">
        <v>2537</v>
      </c>
      <c r="G135" s="238" t="s">
        <v>502</v>
      </c>
      <c r="H135" s="239">
        <v>4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673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673</v>
      </c>
      <c r="BM135" s="247" t="s">
        <v>2538</v>
      </c>
    </row>
    <row r="136" s="2" customFormat="1" ht="16.30189" customHeight="1">
      <c r="A136" s="35"/>
      <c r="B136" s="36"/>
      <c r="C136" s="254" t="s">
        <v>461</v>
      </c>
      <c r="D136" s="254" t="s">
        <v>457</v>
      </c>
      <c r="E136" s="255" t="s">
        <v>2539</v>
      </c>
      <c r="F136" s="256" t="s">
        <v>2540</v>
      </c>
      <c r="G136" s="257" t="s">
        <v>502</v>
      </c>
      <c r="H136" s="258">
        <v>4</v>
      </c>
      <c r="I136" s="259"/>
      <c r="J136" s="260">
        <f>ROUND(I136*H136,2)</f>
        <v>0</v>
      </c>
      <c r="K136" s="261"/>
      <c r="L136" s="262"/>
      <c r="M136" s="263" t="s">
        <v>1</v>
      </c>
      <c r="N136" s="264" t="s">
        <v>42</v>
      </c>
      <c r="O136" s="94"/>
      <c r="P136" s="245">
        <f>O136*H136</f>
        <v>0</v>
      </c>
      <c r="Q136" s="245">
        <v>0.012999999999999999</v>
      </c>
      <c r="R136" s="245">
        <f>Q136*H136</f>
        <v>0.051999999999999998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1003</v>
      </c>
      <c r="AT136" s="247" t="s">
        <v>457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1003</v>
      </c>
      <c r="BM136" s="247" t="s">
        <v>2541</v>
      </c>
    </row>
    <row r="137" s="2" customFormat="1" ht="23.4566" customHeight="1">
      <c r="A137" s="35"/>
      <c r="B137" s="36"/>
      <c r="C137" s="254" t="s">
        <v>466</v>
      </c>
      <c r="D137" s="254" t="s">
        <v>457</v>
      </c>
      <c r="E137" s="255" t="s">
        <v>2542</v>
      </c>
      <c r="F137" s="256" t="s">
        <v>2543</v>
      </c>
      <c r="G137" s="257" t="s">
        <v>502</v>
      </c>
      <c r="H137" s="258">
        <v>4</v>
      </c>
      <c r="I137" s="259"/>
      <c r="J137" s="260">
        <f>ROUND(I137*H137,2)</f>
        <v>0</v>
      </c>
      <c r="K137" s="261"/>
      <c r="L137" s="262"/>
      <c r="M137" s="263" t="s">
        <v>1</v>
      </c>
      <c r="N137" s="264" t="s">
        <v>42</v>
      </c>
      <c r="O137" s="94"/>
      <c r="P137" s="245">
        <f>O137*H137</f>
        <v>0</v>
      </c>
      <c r="Q137" s="245">
        <v>0.00046000000000000001</v>
      </c>
      <c r="R137" s="245">
        <f>Q137*H137</f>
        <v>0.0018400000000000001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1551</v>
      </c>
      <c r="AT137" s="247" t="s">
        <v>457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673</v>
      </c>
      <c r="BM137" s="247" t="s">
        <v>2544</v>
      </c>
    </row>
    <row r="138" s="2" customFormat="1" ht="31.92453" customHeight="1">
      <c r="A138" s="35"/>
      <c r="B138" s="36"/>
      <c r="C138" s="235" t="s">
        <v>470</v>
      </c>
      <c r="D138" s="235" t="s">
        <v>382</v>
      </c>
      <c r="E138" s="236" t="s">
        <v>2545</v>
      </c>
      <c r="F138" s="237" t="s">
        <v>2546</v>
      </c>
      <c r="G138" s="238" t="s">
        <v>426</v>
      </c>
      <c r="H138" s="239">
        <v>560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673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673</v>
      </c>
      <c r="BM138" s="247" t="s">
        <v>2547</v>
      </c>
    </row>
    <row r="139" s="2" customFormat="1" ht="16.30189" customHeight="1">
      <c r="A139" s="35"/>
      <c r="B139" s="36"/>
      <c r="C139" s="254" t="s">
        <v>475</v>
      </c>
      <c r="D139" s="254" t="s">
        <v>457</v>
      </c>
      <c r="E139" s="255" t="s">
        <v>2548</v>
      </c>
      <c r="F139" s="256" t="s">
        <v>2549</v>
      </c>
      <c r="G139" s="257" t="s">
        <v>426</v>
      </c>
      <c r="H139" s="258">
        <v>560</v>
      </c>
      <c r="I139" s="259"/>
      <c r="J139" s="260">
        <f>ROUND(I139*H139,2)</f>
        <v>0</v>
      </c>
      <c r="K139" s="261"/>
      <c r="L139" s="262"/>
      <c r="M139" s="263" t="s">
        <v>1</v>
      </c>
      <c r="N139" s="264" t="s">
        <v>42</v>
      </c>
      <c r="O139" s="94"/>
      <c r="P139" s="245">
        <f>O139*H139</f>
        <v>0</v>
      </c>
      <c r="Q139" s="245">
        <v>0.00029</v>
      </c>
      <c r="R139" s="245">
        <f>Q139*H139</f>
        <v>0.16239999999999999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1003</v>
      </c>
      <c r="AT139" s="247" t="s">
        <v>457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1003</v>
      </c>
      <c r="BM139" s="247" t="s">
        <v>2550</v>
      </c>
    </row>
    <row r="140" s="2" customFormat="1" ht="16.30189" customHeight="1">
      <c r="A140" s="35"/>
      <c r="B140" s="36"/>
      <c r="C140" s="235" t="s">
        <v>479</v>
      </c>
      <c r="D140" s="235" t="s">
        <v>382</v>
      </c>
      <c r="E140" s="236" t="s">
        <v>1594</v>
      </c>
      <c r="F140" s="237" t="s">
        <v>1507</v>
      </c>
      <c r="G140" s="238" t="s">
        <v>1501</v>
      </c>
      <c r="H140" s="268"/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673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673</v>
      </c>
      <c r="BM140" s="247" t="s">
        <v>1595</v>
      </c>
    </row>
    <row r="141" s="2" customFormat="1" ht="16.30189" customHeight="1">
      <c r="A141" s="35"/>
      <c r="B141" s="36"/>
      <c r="C141" s="235" t="s">
        <v>483</v>
      </c>
      <c r="D141" s="235" t="s">
        <v>382</v>
      </c>
      <c r="E141" s="236" t="s">
        <v>1596</v>
      </c>
      <c r="F141" s="237" t="s">
        <v>1597</v>
      </c>
      <c r="G141" s="238" t="s">
        <v>1501</v>
      </c>
      <c r="H141" s="268"/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673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673</v>
      </c>
      <c r="BM141" s="247" t="s">
        <v>1598</v>
      </c>
    </row>
    <row r="142" s="2" customFormat="1" ht="16.30189" customHeight="1">
      <c r="A142" s="35"/>
      <c r="B142" s="36"/>
      <c r="C142" s="235" t="s">
        <v>487</v>
      </c>
      <c r="D142" s="235" t="s">
        <v>382</v>
      </c>
      <c r="E142" s="236" t="s">
        <v>1503</v>
      </c>
      <c r="F142" s="237" t="s">
        <v>1504</v>
      </c>
      <c r="G142" s="238" t="s">
        <v>1501</v>
      </c>
      <c r="H142" s="268"/>
      <c r="I142" s="240"/>
      <c r="J142" s="241">
        <f>ROUND(I142*H142,2)</f>
        <v>0</v>
      </c>
      <c r="K142" s="242"/>
      <c r="L142" s="41"/>
      <c r="M142" s="249" t="s">
        <v>1</v>
      </c>
      <c r="N142" s="250" t="s">
        <v>42</v>
      </c>
      <c r="O142" s="251"/>
      <c r="P142" s="252">
        <f>O142*H142</f>
        <v>0</v>
      </c>
      <c r="Q142" s="252">
        <v>0</v>
      </c>
      <c r="R142" s="252">
        <f>Q142*H142</f>
        <v>0</v>
      </c>
      <c r="S142" s="252">
        <v>0</v>
      </c>
      <c r="T142" s="25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1003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1003</v>
      </c>
      <c r="BM142" s="247" t="s">
        <v>1599</v>
      </c>
    </row>
    <row r="143" s="2" customFormat="1" ht="6.96" customHeight="1">
      <c r="A143" s="35"/>
      <c r="B143" s="69"/>
      <c r="C143" s="70"/>
      <c r="D143" s="70"/>
      <c r="E143" s="70"/>
      <c r="F143" s="70"/>
      <c r="G143" s="70"/>
      <c r="H143" s="70"/>
      <c r="I143" s="70"/>
      <c r="J143" s="70"/>
      <c r="K143" s="70"/>
      <c r="L143" s="41"/>
      <c r="M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</row>
  </sheetData>
  <sheetProtection sheet="1" autoFilter="0" formatColumns="0" formatRows="0" objects="1" scenarios="1" spinCount="100000" saltValue="kns0H77dDh1NnKUSDMRtlHmhhikFv+nXKp0WKVNcjNvL7R6yy5djpcqLZ2wX3ZMreUvXE7YD0tj/ZPUkyC+Nbg==" hashValue="DbZjTzhqzWFxKpDXg5ZDhAWe6vyuqTQbj8tdY6EN//jKrH5YCiklaCxee4HePaBnNQhh8Zq7IDo9puHRtb277A==" algorithmName="SHA-512" password="CC35"/>
  <autoFilter ref="C119:K142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245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2551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2552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ROUND((SUM(BE126:BE185)),  2)</f>
        <v>0</v>
      </c>
      <c r="G35" s="169"/>
      <c r="H35" s="169"/>
      <c r="I35" s="170">
        <v>0.20000000000000001</v>
      </c>
      <c r="J35" s="168">
        <f>ROUND(((SUM(BE126:BE185))*I35),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ROUND((SUM(BF126:BF185)),  2)</f>
        <v>0</v>
      </c>
      <c r="G36" s="169"/>
      <c r="H36" s="169"/>
      <c r="I36" s="170">
        <v>0.20000000000000001</v>
      </c>
      <c r="J36" s="168">
        <f>ROUND(((SUM(BF126:BF185))*I36),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ROUND((SUM(BG126:BG185)),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ROUND((SUM(BH126:BH185)),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ROUND((SUM(BI126:BI185)),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2551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104-001 - Komunikácia, úsek 4.1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J127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J128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410</v>
      </c>
      <c r="E101" s="204"/>
      <c r="F101" s="204"/>
      <c r="G101" s="204"/>
      <c r="H101" s="204"/>
      <c r="I101" s="204"/>
      <c r="J101" s="205">
        <f>J132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1064</v>
      </c>
      <c r="E102" s="204"/>
      <c r="F102" s="204"/>
      <c r="G102" s="204"/>
      <c r="H102" s="204"/>
      <c r="I102" s="204"/>
      <c r="J102" s="205">
        <f>J138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412</v>
      </c>
      <c r="E103" s="204"/>
      <c r="F103" s="204"/>
      <c r="G103" s="204"/>
      <c r="H103" s="204"/>
      <c r="I103" s="204"/>
      <c r="J103" s="205">
        <f>J140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413</v>
      </c>
      <c r="E104" s="204"/>
      <c r="F104" s="204"/>
      <c r="G104" s="204"/>
      <c r="H104" s="204"/>
      <c r="I104" s="204"/>
      <c r="J104" s="205">
        <f>J184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353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30189" customHeight="1">
      <c r="A116" s="35"/>
      <c r="B116" s="36"/>
      <c r="C116" s="37"/>
      <c r="D116" s="37"/>
      <c r="E116" s="191" t="s">
        <v>2551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404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30189" customHeight="1">
      <c r="A118" s="35"/>
      <c r="B118" s="36"/>
      <c r="C118" s="37"/>
      <c r="D118" s="37"/>
      <c r="E118" s="79" t="str">
        <f>E11</f>
        <v>104-001 - Komunikácia, úsek 4.1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F14</f>
        <v>k. ú. Banská Bystrica</v>
      </c>
      <c r="G120" s="37"/>
      <c r="H120" s="37"/>
      <c r="I120" s="29" t="s">
        <v>21</v>
      </c>
      <c r="J120" s="82" t="str">
        <f>IF(J14="","",J14)</f>
        <v>30. 12. 2020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81509" customHeight="1">
      <c r="A122" s="35"/>
      <c r="B122" s="36"/>
      <c r="C122" s="29" t="s">
        <v>23</v>
      </c>
      <c r="D122" s="37"/>
      <c r="E122" s="37"/>
      <c r="F122" s="24" t="str">
        <f>E17</f>
        <v xml:space="preserve">BANSKOBYSTRICKÝ SAMOSPRÁVNY KRAJ </v>
      </c>
      <c r="G122" s="37"/>
      <c r="H122" s="37"/>
      <c r="I122" s="29" t="s">
        <v>29</v>
      </c>
      <c r="J122" s="33" t="str">
        <f>E23</f>
        <v>ISPO spol.s r.o. , Prešov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30566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33</v>
      </c>
      <c r="J123" s="33" t="str">
        <f>E26</f>
        <v>Macura M.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365</v>
      </c>
      <c r="D125" s="210" t="s">
        <v>61</v>
      </c>
      <c r="E125" s="210" t="s">
        <v>57</v>
      </c>
      <c r="F125" s="210" t="s">
        <v>58</v>
      </c>
      <c r="G125" s="210" t="s">
        <v>366</v>
      </c>
      <c r="H125" s="210" t="s">
        <v>367</v>
      </c>
      <c r="I125" s="210" t="s">
        <v>368</v>
      </c>
      <c r="J125" s="211" t="s">
        <v>358</v>
      </c>
      <c r="K125" s="212" t="s">
        <v>369</v>
      </c>
      <c r="L125" s="213"/>
      <c r="M125" s="103" t="s">
        <v>1</v>
      </c>
      <c r="N125" s="104" t="s">
        <v>40</v>
      </c>
      <c r="O125" s="104" t="s">
        <v>370</v>
      </c>
      <c r="P125" s="104" t="s">
        <v>371</v>
      </c>
      <c r="Q125" s="104" t="s">
        <v>372</v>
      </c>
      <c r="R125" s="104" t="s">
        <v>373</v>
      </c>
      <c r="S125" s="104" t="s">
        <v>374</v>
      </c>
      <c r="T125" s="105" t="s">
        <v>375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359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1567.4960350000001</v>
      </c>
      <c r="S126" s="107"/>
      <c r="T126" s="217">
        <f>T127</f>
        <v>1172.5924500000001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75</v>
      </c>
      <c r="AU126" s="14" t="s">
        <v>360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75</v>
      </c>
      <c r="E127" s="222" t="s">
        <v>414</v>
      </c>
      <c r="F127" s="222" t="s">
        <v>415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P128+P132+P138+P140+P184</f>
        <v>0</v>
      </c>
      <c r="Q127" s="227"/>
      <c r="R127" s="228">
        <f>R128+R132+R138+R140+R184</f>
        <v>1567.4960350000001</v>
      </c>
      <c r="S127" s="227"/>
      <c r="T127" s="229">
        <f>T128+T132+T138+T140+T184</f>
        <v>1172.5924500000001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84</v>
      </c>
      <c r="AT127" s="231" t="s">
        <v>75</v>
      </c>
      <c r="AU127" s="231" t="s">
        <v>76</v>
      </c>
      <c r="AY127" s="230" t="s">
        <v>379</v>
      </c>
      <c r="BK127" s="232">
        <f>BK128+BK132+BK138+BK140+BK184</f>
        <v>0</v>
      </c>
    </row>
    <row r="128" s="12" customFormat="1" ht="22.8" customHeight="1">
      <c r="A128" s="12"/>
      <c r="B128" s="219"/>
      <c r="C128" s="220"/>
      <c r="D128" s="221" t="s">
        <v>75</v>
      </c>
      <c r="E128" s="233" t="s">
        <v>84</v>
      </c>
      <c r="F128" s="233" t="s">
        <v>416</v>
      </c>
      <c r="G128" s="220"/>
      <c r="H128" s="220"/>
      <c r="I128" s="223"/>
      <c r="J128" s="234">
        <f>BK128</f>
        <v>0</v>
      </c>
      <c r="K128" s="220"/>
      <c r="L128" s="225"/>
      <c r="M128" s="226"/>
      <c r="N128" s="227"/>
      <c r="O128" s="227"/>
      <c r="P128" s="228">
        <f>SUM(P129:P131)</f>
        <v>0</v>
      </c>
      <c r="Q128" s="227"/>
      <c r="R128" s="228">
        <f>SUM(R129:R131)</f>
        <v>0.79044000000000003</v>
      </c>
      <c r="S128" s="227"/>
      <c r="T128" s="229">
        <f>SUM(T129:T131)</f>
        <v>682.11700000000008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84</v>
      </c>
      <c r="AT128" s="231" t="s">
        <v>75</v>
      </c>
      <c r="AU128" s="231" t="s">
        <v>84</v>
      </c>
      <c r="AY128" s="230" t="s">
        <v>379</v>
      </c>
      <c r="BK128" s="232">
        <f>SUM(BK129:BK131)</f>
        <v>0</v>
      </c>
    </row>
    <row r="129" s="2" customFormat="1" ht="36.72453" customHeight="1">
      <c r="A129" s="35"/>
      <c r="B129" s="36"/>
      <c r="C129" s="235" t="s">
        <v>84</v>
      </c>
      <c r="D129" s="235" t="s">
        <v>382</v>
      </c>
      <c r="E129" s="236" t="s">
        <v>2553</v>
      </c>
      <c r="F129" s="237" t="s">
        <v>2554</v>
      </c>
      <c r="G129" s="238" t="s">
        <v>419</v>
      </c>
      <c r="H129" s="239">
        <v>507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0.00027</v>
      </c>
      <c r="R129" s="245">
        <f>Q129*H129</f>
        <v>0.13689000000000001</v>
      </c>
      <c r="S129" s="245">
        <v>0.254</v>
      </c>
      <c r="T129" s="246">
        <f>S129*H129</f>
        <v>128.77799999999999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1677</v>
      </c>
    </row>
    <row r="130" s="2" customFormat="1" ht="36.72453" customHeight="1">
      <c r="A130" s="35"/>
      <c r="B130" s="36"/>
      <c r="C130" s="235" t="s">
        <v>92</v>
      </c>
      <c r="D130" s="235" t="s">
        <v>382</v>
      </c>
      <c r="E130" s="236" t="s">
        <v>417</v>
      </c>
      <c r="F130" s="237" t="s">
        <v>418</v>
      </c>
      <c r="G130" s="238" t="s">
        <v>419</v>
      </c>
      <c r="H130" s="239">
        <v>4357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0.00014999999999999999</v>
      </c>
      <c r="R130" s="245">
        <f>Q130*H130</f>
        <v>0.65354999999999996</v>
      </c>
      <c r="S130" s="245">
        <v>0.127</v>
      </c>
      <c r="T130" s="246">
        <f>S130*H130</f>
        <v>553.33900000000006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423</v>
      </c>
    </row>
    <row r="131" s="2" customFormat="1" ht="23.4566" customHeight="1">
      <c r="A131" s="35"/>
      <c r="B131" s="36"/>
      <c r="C131" s="235" t="s">
        <v>102</v>
      </c>
      <c r="D131" s="235" t="s">
        <v>382</v>
      </c>
      <c r="E131" s="236" t="s">
        <v>448</v>
      </c>
      <c r="F131" s="237" t="s">
        <v>449</v>
      </c>
      <c r="G131" s="238" t="s">
        <v>450</v>
      </c>
      <c r="H131" s="239">
        <v>474.185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2555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378</v>
      </c>
      <c r="F132" s="233" t="s">
        <v>474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SUM(P133:P137)</f>
        <v>0</v>
      </c>
      <c r="Q132" s="227"/>
      <c r="R132" s="228">
        <f>SUM(R133:R137)</f>
        <v>1540.5067800000002</v>
      </c>
      <c r="S132" s="227"/>
      <c r="T132" s="229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SUM(BK133:BK137)</f>
        <v>0</v>
      </c>
    </row>
    <row r="133" s="2" customFormat="1" ht="23.4566" customHeight="1">
      <c r="A133" s="35"/>
      <c r="B133" s="36"/>
      <c r="C133" s="235" t="s">
        <v>396</v>
      </c>
      <c r="D133" s="235" t="s">
        <v>382</v>
      </c>
      <c r="E133" s="236" t="s">
        <v>821</v>
      </c>
      <c r="F133" s="237" t="s">
        <v>822</v>
      </c>
      <c r="G133" s="238" t="s">
        <v>419</v>
      </c>
      <c r="H133" s="239">
        <v>1460.25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0.18776000000000001</v>
      </c>
      <c r="R133" s="245">
        <f>Q133*H133</f>
        <v>274.17653999999999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823</v>
      </c>
    </row>
    <row r="134" s="2" customFormat="1" ht="23.4566" customHeight="1">
      <c r="A134" s="35"/>
      <c r="B134" s="36"/>
      <c r="C134" s="235" t="s">
        <v>378</v>
      </c>
      <c r="D134" s="235" t="s">
        <v>382</v>
      </c>
      <c r="E134" s="236" t="s">
        <v>476</v>
      </c>
      <c r="F134" s="237" t="s">
        <v>477</v>
      </c>
      <c r="G134" s="238" t="s">
        <v>426</v>
      </c>
      <c r="H134" s="239">
        <v>243.19999999999999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0.00014999999999999999</v>
      </c>
      <c r="R134" s="245">
        <f>Q134*H134</f>
        <v>0.036479999999999999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478</v>
      </c>
    </row>
    <row r="135" s="2" customFormat="1" ht="31.92453" customHeight="1">
      <c r="A135" s="35"/>
      <c r="B135" s="36"/>
      <c r="C135" s="235" t="s">
        <v>435</v>
      </c>
      <c r="D135" s="235" t="s">
        <v>382</v>
      </c>
      <c r="E135" s="236" t="s">
        <v>480</v>
      </c>
      <c r="F135" s="237" t="s">
        <v>481</v>
      </c>
      <c r="G135" s="238" t="s">
        <v>419</v>
      </c>
      <c r="H135" s="239">
        <v>9728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0.00051000000000000004</v>
      </c>
      <c r="R135" s="245">
        <f>Q135*H135</f>
        <v>4.9612800000000004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482</v>
      </c>
    </row>
    <row r="136" s="2" customFormat="1" ht="31.92453" customHeight="1">
      <c r="A136" s="35"/>
      <c r="B136" s="36"/>
      <c r="C136" s="235" t="s">
        <v>439</v>
      </c>
      <c r="D136" s="235" t="s">
        <v>382</v>
      </c>
      <c r="E136" s="236" t="s">
        <v>484</v>
      </c>
      <c r="F136" s="237" t="s">
        <v>485</v>
      </c>
      <c r="G136" s="238" t="s">
        <v>419</v>
      </c>
      <c r="H136" s="239">
        <v>4864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0.10373</v>
      </c>
      <c r="R136" s="245">
        <f>Q136*H136</f>
        <v>504.54272000000003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486</v>
      </c>
    </row>
    <row r="137" s="2" customFormat="1" ht="36.72453" customHeight="1">
      <c r="A137" s="35"/>
      <c r="B137" s="36"/>
      <c r="C137" s="235" t="s">
        <v>443</v>
      </c>
      <c r="D137" s="235" t="s">
        <v>382</v>
      </c>
      <c r="E137" s="236" t="s">
        <v>492</v>
      </c>
      <c r="F137" s="237" t="s">
        <v>493</v>
      </c>
      <c r="G137" s="238" t="s">
        <v>419</v>
      </c>
      <c r="H137" s="239">
        <v>4864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0.15559000000000001</v>
      </c>
      <c r="R137" s="245">
        <f>Q137*H137</f>
        <v>756.78976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494</v>
      </c>
    </row>
    <row r="138" s="12" customFormat="1" ht="22.8" customHeight="1">
      <c r="A138" s="12"/>
      <c r="B138" s="219"/>
      <c r="C138" s="220"/>
      <c r="D138" s="221" t="s">
        <v>75</v>
      </c>
      <c r="E138" s="233" t="s">
        <v>435</v>
      </c>
      <c r="F138" s="233" t="s">
        <v>1132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1.6155650000000001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84</v>
      </c>
      <c r="AT138" s="231" t="s">
        <v>75</v>
      </c>
      <c r="AU138" s="231" t="s">
        <v>84</v>
      </c>
      <c r="AY138" s="230" t="s">
        <v>379</v>
      </c>
      <c r="BK138" s="232">
        <f>BK139</f>
        <v>0</v>
      </c>
    </row>
    <row r="139" s="2" customFormat="1" ht="23.4566" customHeight="1">
      <c r="A139" s="35"/>
      <c r="B139" s="36"/>
      <c r="C139" s="235" t="s">
        <v>447</v>
      </c>
      <c r="D139" s="235" t="s">
        <v>382</v>
      </c>
      <c r="E139" s="236" t="s">
        <v>1650</v>
      </c>
      <c r="F139" s="237" t="s">
        <v>1651</v>
      </c>
      <c r="G139" s="238" t="s">
        <v>419</v>
      </c>
      <c r="H139" s="239">
        <v>186.125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0.0086800000000000002</v>
      </c>
      <c r="R139" s="245">
        <f>Q139*H139</f>
        <v>1.6155650000000001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1652</v>
      </c>
    </row>
    <row r="140" s="12" customFormat="1" ht="22.8" customHeight="1">
      <c r="A140" s="12"/>
      <c r="B140" s="219"/>
      <c r="C140" s="220"/>
      <c r="D140" s="221" t="s">
        <v>75</v>
      </c>
      <c r="E140" s="233" t="s">
        <v>447</v>
      </c>
      <c r="F140" s="233" t="s">
        <v>560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SUM(P141:P183)</f>
        <v>0</v>
      </c>
      <c r="Q140" s="227"/>
      <c r="R140" s="228">
        <f>SUM(R141:R183)</f>
        <v>24.58325</v>
      </c>
      <c r="S140" s="227"/>
      <c r="T140" s="229">
        <f>SUM(T141:T183)</f>
        <v>490.47545000000002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84</v>
      </c>
      <c r="AT140" s="231" t="s">
        <v>75</v>
      </c>
      <c r="AU140" s="231" t="s">
        <v>84</v>
      </c>
      <c r="AY140" s="230" t="s">
        <v>379</v>
      </c>
      <c r="BK140" s="232">
        <f>SUM(BK141:BK183)</f>
        <v>0</v>
      </c>
    </row>
    <row r="141" s="2" customFormat="1" ht="36.72453" customHeight="1">
      <c r="A141" s="35"/>
      <c r="B141" s="36"/>
      <c r="C141" s="235" t="s">
        <v>452</v>
      </c>
      <c r="D141" s="235" t="s">
        <v>382</v>
      </c>
      <c r="E141" s="236" t="s">
        <v>854</v>
      </c>
      <c r="F141" s="237" t="s">
        <v>855</v>
      </c>
      <c r="G141" s="238" t="s">
        <v>426</v>
      </c>
      <c r="H141" s="239">
        <v>470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2556</v>
      </c>
    </row>
    <row r="142" s="2" customFormat="1" ht="16.30189" customHeight="1">
      <c r="A142" s="35"/>
      <c r="B142" s="36"/>
      <c r="C142" s="254" t="s">
        <v>456</v>
      </c>
      <c r="D142" s="254" t="s">
        <v>457</v>
      </c>
      <c r="E142" s="255" t="s">
        <v>857</v>
      </c>
      <c r="F142" s="256" t="s">
        <v>858</v>
      </c>
      <c r="G142" s="257" t="s">
        <v>426</v>
      </c>
      <c r="H142" s="258">
        <v>470</v>
      </c>
      <c r="I142" s="259"/>
      <c r="J142" s="260">
        <f>ROUND(I142*H142,2)</f>
        <v>0</v>
      </c>
      <c r="K142" s="261"/>
      <c r="L142" s="262"/>
      <c r="M142" s="263" t="s">
        <v>1</v>
      </c>
      <c r="N142" s="264" t="s">
        <v>42</v>
      </c>
      <c r="O142" s="94"/>
      <c r="P142" s="245">
        <f>O142*H142</f>
        <v>0</v>
      </c>
      <c r="Q142" s="245">
        <v>0.02504</v>
      </c>
      <c r="R142" s="245">
        <f>Q142*H142</f>
        <v>11.768800000000001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443</v>
      </c>
      <c r="AT142" s="247" t="s">
        <v>457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2557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860</v>
      </c>
      <c r="F143" s="237" t="s">
        <v>861</v>
      </c>
      <c r="G143" s="238" t="s">
        <v>502</v>
      </c>
      <c r="H143" s="239">
        <v>65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0.15756000000000001</v>
      </c>
      <c r="R143" s="245">
        <f>Q143*H143</f>
        <v>10.241400000000001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862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863</v>
      </c>
      <c r="F144" s="256" t="s">
        <v>864</v>
      </c>
      <c r="G144" s="257" t="s">
        <v>502</v>
      </c>
      <c r="H144" s="258">
        <v>65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0.0015</v>
      </c>
      <c r="R144" s="245">
        <f>Q144*H144</f>
        <v>0.097500000000000003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443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865</v>
      </c>
    </row>
    <row r="145" s="2" customFormat="1" ht="23.4566" customHeight="1">
      <c r="A145" s="35"/>
      <c r="B145" s="36"/>
      <c r="C145" s="235" t="s">
        <v>470</v>
      </c>
      <c r="D145" s="235" t="s">
        <v>382</v>
      </c>
      <c r="E145" s="236" t="s">
        <v>866</v>
      </c>
      <c r="F145" s="237" t="s">
        <v>867</v>
      </c>
      <c r="G145" s="238" t="s">
        <v>502</v>
      </c>
      <c r="H145" s="239">
        <v>31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0.00025000000000000001</v>
      </c>
      <c r="R145" s="245">
        <f>Q145*H145</f>
        <v>0.0077499999999999999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868</v>
      </c>
    </row>
    <row r="146" s="2" customFormat="1" ht="31.92453" customHeight="1">
      <c r="A146" s="35"/>
      <c r="B146" s="36"/>
      <c r="C146" s="254" t="s">
        <v>475</v>
      </c>
      <c r="D146" s="254" t="s">
        <v>457</v>
      </c>
      <c r="E146" s="255" t="s">
        <v>870</v>
      </c>
      <c r="F146" s="256" t="s">
        <v>871</v>
      </c>
      <c r="G146" s="257" t="s">
        <v>502</v>
      </c>
      <c r="H146" s="258">
        <v>31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0.00084999999999999995</v>
      </c>
      <c r="R146" s="245">
        <f>Q146*H146</f>
        <v>0.026349999999999998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443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872</v>
      </c>
    </row>
    <row r="147" s="2" customFormat="1" ht="16.30189" customHeight="1">
      <c r="A147" s="35"/>
      <c r="B147" s="36"/>
      <c r="C147" s="235" t="s">
        <v>479</v>
      </c>
      <c r="D147" s="235" t="s">
        <v>382</v>
      </c>
      <c r="E147" s="236" t="s">
        <v>874</v>
      </c>
      <c r="F147" s="237" t="s">
        <v>875</v>
      </c>
      <c r="G147" s="238" t="s">
        <v>502</v>
      </c>
      <c r="H147" s="239">
        <v>288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0.00010000000000000001</v>
      </c>
      <c r="R147" s="245">
        <f>Q147*H147</f>
        <v>0.028800000000000003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876</v>
      </c>
    </row>
    <row r="148" s="2" customFormat="1" ht="23.4566" customHeight="1">
      <c r="A148" s="35"/>
      <c r="B148" s="36"/>
      <c r="C148" s="254" t="s">
        <v>483</v>
      </c>
      <c r="D148" s="254" t="s">
        <v>457</v>
      </c>
      <c r="E148" s="255" t="s">
        <v>878</v>
      </c>
      <c r="F148" s="256" t="s">
        <v>879</v>
      </c>
      <c r="G148" s="257" t="s">
        <v>502</v>
      </c>
      <c r="H148" s="258">
        <v>192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0.00010000000000000001</v>
      </c>
      <c r="R148" s="245">
        <f>Q148*H148</f>
        <v>0.019200000000000002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880</v>
      </c>
    </row>
    <row r="149" s="2" customFormat="1" ht="23.4566" customHeight="1">
      <c r="A149" s="35"/>
      <c r="B149" s="36"/>
      <c r="C149" s="254" t="s">
        <v>487</v>
      </c>
      <c r="D149" s="254" t="s">
        <v>457</v>
      </c>
      <c r="E149" s="255" t="s">
        <v>882</v>
      </c>
      <c r="F149" s="256" t="s">
        <v>883</v>
      </c>
      <c r="G149" s="257" t="s">
        <v>502</v>
      </c>
      <c r="H149" s="258">
        <v>96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5.0000000000000002E-05</v>
      </c>
      <c r="R149" s="245">
        <f>Q149*H149</f>
        <v>0.0048000000000000004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884</v>
      </c>
    </row>
    <row r="150" s="2" customFormat="1" ht="23.4566" customHeight="1">
      <c r="A150" s="35"/>
      <c r="B150" s="36"/>
      <c r="C150" s="235" t="s">
        <v>491</v>
      </c>
      <c r="D150" s="235" t="s">
        <v>382</v>
      </c>
      <c r="E150" s="236" t="s">
        <v>562</v>
      </c>
      <c r="F150" s="237" t="s">
        <v>563</v>
      </c>
      <c r="G150" s="238" t="s">
        <v>502</v>
      </c>
      <c r="H150" s="239">
        <v>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0.22133</v>
      </c>
      <c r="R150" s="245">
        <f>Q150*H150</f>
        <v>0.22133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564</v>
      </c>
    </row>
    <row r="151" s="2" customFormat="1" ht="23.4566" customHeight="1">
      <c r="A151" s="35"/>
      <c r="B151" s="36"/>
      <c r="C151" s="235" t="s">
        <v>7</v>
      </c>
      <c r="D151" s="235" t="s">
        <v>382</v>
      </c>
      <c r="E151" s="236" t="s">
        <v>566</v>
      </c>
      <c r="F151" s="237" t="s">
        <v>567</v>
      </c>
      <c r="G151" s="238" t="s">
        <v>502</v>
      </c>
      <c r="H151" s="239">
        <v>8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0.22133</v>
      </c>
      <c r="R151" s="245">
        <f>Q151*H151</f>
        <v>1.77064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887</v>
      </c>
    </row>
    <row r="152" s="2" customFormat="1" ht="31.92453" customHeight="1">
      <c r="A152" s="35"/>
      <c r="B152" s="36"/>
      <c r="C152" s="235" t="s">
        <v>499</v>
      </c>
      <c r="D152" s="235" t="s">
        <v>382</v>
      </c>
      <c r="E152" s="236" t="s">
        <v>570</v>
      </c>
      <c r="F152" s="237" t="s">
        <v>571</v>
      </c>
      <c r="G152" s="238" t="s">
        <v>502</v>
      </c>
      <c r="H152" s="239">
        <v>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3.0000000000000001E-05</v>
      </c>
      <c r="R152" s="245">
        <f>Q152*H152</f>
        <v>6.0000000000000002E-05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889</v>
      </c>
    </row>
    <row r="153" s="2" customFormat="1" ht="31.92453" customHeight="1">
      <c r="A153" s="35"/>
      <c r="B153" s="36"/>
      <c r="C153" s="254" t="s">
        <v>504</v>
      </c>
      <c r="D153" s="254" t="s">
        <v>457</v>
      </c>
      <c r="E153" s="255" t="s">
        <v>891</v>
      </c>
      <c r="F153" s="256" t="s">
        <v>892</v>
      </c>
      <c r="G153" s="257" t="s">
        <v>502</v>
      </c>
      <c r="H153" s="258">
        <v>2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0.0011999999999999999</v>
      </c>
      <c r="R153" s="245">
        <f>Q153*H153</f>
        <v>0.0023999999999999998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2558</v>
      </c>
    </row>
    <row r="154" s="2" customFormat="1" ht="31.92453" customHeight="1">
      <c r="A154" s="35"/>
      <c r="B154" s="36"/>
      <c r="C154" s="254" t="s">
        <v>508</v>
      </c>
      <c r="D154" s="254" t="s">
        <v>457</v>
      </c>
      <c r="E154" s="255" t="s">
        <v>897</v>
      </c>
      <c r="F154" s="256" t="s">
        <v>898</v>
      </c>
      <c r="G154" s="257" t="s">
        <v>502</v>
      </c>
      <c r="H154" s="258">
        <v>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0.0011999999999999999</v>
      </c>
      <c r="R154" s="245">
        <f>Q154*H154</f>
        <v>0.0011999999999999999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899</v>
      </c>
    </row>
    <row r="155" s="2" customFormat="1" ht="36.72453" customHeight="1">
      <c r="A155" s="35"/>
      <c r="B155" s="36"/>
      <c r="C155" s="254" t="s">
        <v>512</v>
      </c>
      <c r="D155" s="254" t="s">
        <v>457</v>
      </c>
      <c r="E155" s="255" t="s">
        <v>1656</v>
      </c>
      <c r="F155" s="256" t="s">
        <v>1657</v>
      </c>
      <c r="G155" s="257" t="s">
        <v>502</v>
      </c>
      <c r="H155" s="258">
        <v>1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0.0011999999999999999</v>
      </c>
      <c r="R155" s="245">
        <f>Q155*H155</f>
        <v>0.0011999999999999999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2559</v>
      </c>
    </row>
    <row r="156" s="2" customFormat="1" ht="31.92453" customHeight="1">
      <c r="A156" s="35"/>
      <c r="B156" s="36"/>
      <c r="C156" s="254" t="s">
        <v>516</v>
      </c>
      <c r="D156" s="254" t="s">
        <v>457</v>
      </c>
      <c r="E156" s="255" t="s">
        <v>594</v>
      </c>
      <c r="F156" s="256" t="s">
        <v>595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0.0025999999999999999</v>
      </c>
      <c r="R156" s="245">
        <f>Q156*H156</f>
        <v>0.0025999999999999999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921</v>
      </c>
    </row>
    <row r="157" s="2" customFormat="1" ht="42.79245" customHeight="1">
      <c r="A157" s="35"/>
      <c r="B157" s="36"/>
      <c r="C157" s="254" t="s">
        <v>520</v>
      </c>
      <c r="D157" s="254" t="s">
        <v>457</v>
      </c>
      <c r="E157" s="255" t="s">
        <v>2560</v>
      </c>
      <c r="F157" s="256" t="s">
        <v>2561</v>
      </c>
      <c r="G157" s="257" t="s">
        <v>502</v>
      </c>
      <c r="H157" s="258">
        <v>1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0.015100000000000001</v>
      </c>
      <c r="R157" s="245">
        <f>Q157*H157</f>
        <v>0.015100000000000001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2562</v>
      </c>
    </row>
    <row r="158" s="2" customFormat="1" ht="42.79245" customHeight="1">
      <c r="A158" s="35"/>
      <c r="B158" s="36"/>
      <c r="C158" s="254" t="s">
        <v>524</v>
      </c>
      <c r="D158" s="254" t="s">
        <v>457</v>
      </c>
      <c r="E158" s="255" t="s">
        <v>606</v>
      </c>
      <c r="F158" s="256" t="s">
        <v>2563</v>
      </c>
      <c r="G158" s="257" t="s">
        <v>502</v>
      </c>
      <c r="H158" s="258">
        <v>2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0.0224</v>
      </c>
      <c r="R158" s="245">
        <f>Q158*H158</f>
        <v>0.0448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2564</v>
      </c>
    </row>
    <row r="159" s="2" customFormat="1" ht="36.72453" customHeight="1">
      <c r="A159" s="35"/>
      <c r="B159" s="36"/>
      <c r="C159" s="254" t="s">
        <v>528</v>
      </c>
      <c r="D159" s="254" t="s">
        <v>457</v>
      </c>
      <c r="E159" s="255" t="s">
        <v>938</v>
      </c>
      <c r="F159" s="256" t="s">
        <v>2565</v>
      </c>
      <c r="G159" s="257" t="s">
        <v>502</v>
      </c>
      <c r="H159" s="258">
        <v>1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0.0061000000000000004</v>
      </c>
      <c r="R159" s="245">
        <f>Q159*H159</f>
        <v>0.0061000000000000004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443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940</v>
      </c>
    </row>
    <row r="160" s="2" customFormat="1" ht="36.72453" customHeight="1">
      <c r="A160" s="35"/>
      <c r="B160" s="36"/>
      <c r="C160" s="254" t="s">
        <v>532</v>
      </c>
      <c r="D160" s="254" t="s">
        <v>457</v>
      </c>
      <c r="E160" s="255" t="s">
        <v>950</v>
      </c>
      <c r="F160" s="256" t="s">
        <v>2566</v>
      </c>
      <c r="G160" s="257" t="s">
        <v>502</v>
      </c>
      <c r="H160" s="258">
        <v>1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0.0030999999999999999</v>
      </c>
      <c r="R160" s="245">
        <f>Q160*H160</f>
        <v>0.0030999999999999999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443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2567</v>
      </c>
    </row>
    <row r="161" s="2" customFormat="1" ht="21.0566" customHeight="1">
      <c r="A161" s="35"/>
      <c r="B161" s="36"/>
      <c r="C161" s="254" t="s">
        <v>536</v>
      </c>
      <c r="D161" s="254" t="s">
        <v>457</v>
      </c>
      <c r="E161" s="255" t="s">
        <v>618</v>
      </c>
      <c r="F161" s="256" t="s">
        <v>619</v>
      </c>
      <c r="G161" s="257" t="s">
        <v>502</v>
      </c>
      <c r="H161" s="258">
        <v>12</v>
      </c>
      <c r="I161" s="259"/>
      <c r="J161" s="260">
        <f>ROUND(I161*H161,2)</f>
        <v>0</v>
      </c>
      <c r="K161" s="261"/>
      <c r="L161" s="262"/>
      <c r="M161" s="263" t="s">
        <v>1</v>
      </c>
      <c r="N161" s="264" t="s">
        <v>42</v>
      </c>
      <c r="O161" s="94"/>
      <c r="P161" s="245">
        <f>O161*H161</f>
        <v>0</v>
      </c>
      <c r="Q161" s="245">
        <v>0.0044000000000000003</v>
      </c>
      <c r="R161" s="245">
        <f>Q161*H161</f>
        <v>0.0528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443</v>
      </c>
      <c r="AT161" s="247" t="s">
        <v>457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964</v>
      </c>
    </row>
    <row r="162" s="2" customFormat="1" ht="21.0566" customHeight="1">
      <c r="A162" s="35"/>
      <c r="B162" s="36"/>
      <c r="C162" s="254" t="s">
        <v>540</v>
      </c>
      <c r="D162" s="254" t="s">
        <v>457</v>
      </c>
      <c r="E162" s="255" t="s">
        <v>966</v>
      </c>
      <c r="F162" s="256" t="s">
        <v>967</v>
      </c>
      <c r="G162" s="257" t="s">
        <v>502</v>
      </c>
      <c r="H162" s="258">
        <v>1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0.0028</v>
      </c>
      <c r="R162" s="245">
        <f>Q162*H162</f>
        <v>0.0028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968</v>
      </c>
    </row>
    <row r="163" s="2" customFormat="1" ht="16.30189" customHeight="1">
      <c r="A163" s="35"/>
      <c r="B163" s="36"/>
      <c r="C163" s="254" t="s">
        <v>544</v>
      </c>
      <c r="D163" s="254" t="s">
        <v>457</v>
      </c>
      <c r="E163" s="255" t="s">
        <v>622</v>
      </c>
      <c r="F163" s="256" t="s">
        <v>623</v>
      </c>
      <c r="G163" s="257" t="s">
        <v>502</v>
      </c>
      <c r="H163" s="258">
        <v>13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970</v>
      </c>
    </row>
    <row r="164" s="2" customFormat="1" ht="16.30189" customHeight="1">
      <c r="A164" s="35"/>
      <c r="B164" s="36"/>
      <c r="C164" s="254" t="s">
        <v>548</v>
      </c>
      <c r="D164" s="254" t="s">
        <v>457</v>
      </c>
      <c r="E164" s="255" t="s">
        <v>626</v>
      </c>
      <c r="F164" s="256" t="s">
        <v>627</v>
      </c>
      <c r="G164" s="257" t="s">
        <v>502</v>
      </c>
      <c r="H164" s="258">
        <v>22</v>
      </c>
      <c r="I164" s="259"/>
      <c r="J164" s="260">
        <f>ROUND(I164*H164,2)</f>
        <v>0</v>
      </c>
      <c r="K164" s="261"/>
      <c r="L164" s="262"/>
      <c r="M164" s="263" t="s">
        <v>1</v>
      </c>
      <c r="N164" s="264" t="s">
        <v>42</v>
      </c>
      <c r="O164" s="94"/>
      <c r="P164" s="245">
        <f>O164*H164</f>
        <v>0</v>
      </c>
      <c r="Q164" s="245">
        <v>1.0000000000000001E-05</v>
      </c>
      <c r="R164" s="245">
        <f>Q164*H164</f>
        <v>0.00022000000000000001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443</v>
      </c>
      <c r="AT164" s="247" t="s">
        <v>457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972</v>
      </c>
    </row>
    <row r="165" s="2" customFormat="1" ht="31.92453" customHeight="1">
      <c r="A165" s="35"/>
      <c r="B165" s="36"/>
      <c r="C165" s="235" t="s">
        <v>552</v>
      </c>
      <c r="D165" s="235" t="s">
        <v>382</v>
      </c>
      <c r="E165" s="236" t="s">
        <v>975</v>
      </c>
      <c r="F165" s="237" t="s">
        <v>976</v>
      </c>
      <c r="G165" s="238" t="s">
        <v>426</v>
      </c>
      <c r="H165" s="239">
        <v>454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0.00025000000000000001</v>
      </c>
      <c r="R165" s="245">
        <f>Q165*H165</f>
        <v>0.1135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977</v>
      </c>
    </row>
    <row r="166" s="2" customFormat="1" ht="36.72453" customHeight="1">
      <c r="A166" s="35"/>
      <c r="B166" s="36"/>
      <c r="C166" s="235" t="s">
        <v>556</v>
      </c>
      <c r="D166" s="235" t="s">
        <v>382</v>
      </c>
      <c r="E166" s="236" t="s">
        <v>634</v>
      </c>
      <c r="F166" s="237" t="s">
        <v>635</v>
      </c>
      <c r="G166" s="238" t="s">
        <v>426</v>
      </c>
      <c r="H166" s="239">
        <v>396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9.0000000000000006E-05</v>
      </c>
      <c r="R166" s="245">
        <f>Q166*H166</f>
        <v>0.035640000000000005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636</v>
      </c>
    </row>
    <row r="167" s="2" customFormat="1" ht="23.4566" customHeight="1">
      <c r="A167" s="35"/>
      <c r="B167" s="36"/>
      <c r="C167" s="235" t="s">
        <v>561</v>
      </c>
      <c r="D167" s="235" t="s">
        <v>382</v>
      </c>
      <c r="E167" s="236" t="s">
        <v>650</v>
      </c>
      <c r="F167" s="237" t="s">
        <v>651</v>
      </c>
      <c r="G167" s="238" t="s">
        <v>426</v>
      </c>
      <c r="H167" s="239">
        <v>850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652</v>
      </c>
    </row>
    <row r="168" s="2" customFormat="1" ht="36.72453" customHeight="1">
      <c r="A168" s="35"/>
      <c r="B168" s="36"/>
      <c r="C168" s="235" t="s">
        <v>565</v>
      </c>
      <c r="D168" s="235" t="s">
        <v>382</v>
      </c>
      <c r="E168" s="236" t="s">
        <v>666</v>
      </c>
      <c r="F168" s="237" t="s">
        <v>667</v>
      </c>
      <c r="G168" s="238" t="s">
        <v>426</v>
      </c>
      <c r="H168" s="239">
        <v>750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668</v>
      </c>
    </row>
    <row r="169" s="2" customFormat="1" ht="31.92453" customHeight="1">
      <c r="A169" s="35"/>
      <c r="B169" s="36"/>
      <c r="C169" s="235" t="s">
        <v>569</v>
      </c>
      <c r="D169" s="235" t="s">
        <v>382</v>
      </c>
      <c r="E169" s="236" t="s">
        <v>670</v>
      </c>
      <c r="F169" s="237" t="s">
        <v>671</v>
      </c>
      <c r="G169" s="238" t="s">
        <v>426</v>
      </c>
      <c r="H169" s="239">
        <v>750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0.00011</v>
      </c>
      <c r="R169" s="245">
        <f>Q169*H169</f>
        <v>0.082500000000000004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672</v>
      </c>
    </row>
    <row r="170" s="2" customFormat="1" ht="23.4566" customHeight="1">
      <c r="A170" s="35"/>
      <c r="B170" s="36"/>
      <c r="C170" s="235" t="s">
        <v>573</v>
      </c>
      <c r="D170" s="235" t="s">
        <v>382</v>
      </c>
      <c r="E170" s="236" t="s">
        <v>674</v>
      </c>
      <c r="F170" s="237" t="s">
        <v>675</v>
      </c>
      <c r="G170" s="238" t="s">
        <v>426</v>
      </c>
      <c r="H170" s="239">
        <v>13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676</v>
      </c>
    </row>
    <row r="171" s="2" customFormat="1" ht="16.30189" customHeight="1">
      <c r="A171" s="35"/>
      <c r="B171" s="36"/>
      <c r="C171" s="235" t="s">
        <v>577</v>
      </c>
      <c r="D171" s="235" t="s">
        <v>382</v>
      </c>
      <c r="E171" s="236" t="s">
        <v>678</v>
      </c>
      <c r="F171" s="237" t="s">
        <v>679</v>
      </c>
      <c r="G171" s="238" t="s">
        <v>426</v>
      </c>
      <c r="H171" s="239">
        <v>13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2.0000000000000002E-05</v>
      </c>
      <c r="R171" s="245">
        <f>Q171*H171</f>
        <v>0.00026000000000000003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680</v>
      </c>
    </row>
    <row r="172" s="2" customFormat="1" ht="31.92453" customHeight="1">
      <c r="A172" s="35"/>
      <c r="B172" s="36"/>
      <c r="C172" s="235" t="s">
        <v>581</v>
      </c>
      <c r="D172" s="235" t="s">
        <v>382</v>
      </c>
      <c r="E172" s="236" t="s">
        <v>690</v>
      </c>
      <c r="F172" s="237" t="s">
        <v>691</v>
      </c>
      <c r="G172" s="238" t="s">
        <v>419</v>
      </c>
      <c r="H172" s="239">
        <v>4864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692</v>
      </c>
    </row>
    <row r="173" s="2" customFormat="1" ht="23.4566" customHeight="1">
      <c r="A173" s="35"/>
      <c r="B173" s="36"/>
      <c r="C173" s="235" t="s">
        <v>585</v>
      </c>
      <c r="D173" s="235" t="s">
        <v>382</v>
      </c>
      <c r="E173" s="236" t="s">
        <v>1665</v>
      </c>
      <c r="F173" s="237" t="s">
        <v>1666</v>
      </c>
      <c r="G173" s="238" t="s">
        <v>426</v>
      </c>
      <c r="H173" s="239">
        <v>124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0.1946</v>
      </c>
      <c r="T173" s="246">
        <f>S173*H173</f>
        <v>24.130399999999998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1667</v>
      </c>
    </row>
    <row r="174" s="2" customFormat="1" ht="36.72453" customHeight="1">
      <c r="A174" s="35"/>
      <c r="B174" s="36"/>
      <c r="C174" s="235" t="s">
        <v>589</v>
      </c>
      <c r="D174" s="235" t="s">
        <v>382</v>
      </c>
      <c r="E174" s="236" t="s">
        <v>1784</v>
      </c>
      <c r="F174" s="237" t="s">
        <v>1785</v>
      </c>
      <c r="G174" s="238" t="s">
        <v>426</v>
      </c>
      <c r="H174" s="239">
        <v>349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0.1946</v>
      </c>
      <c r="T174" s="246">
        <f>S174*H174</f>
        <v>67.915400000000005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2568</v>
      </c>
    </row>
    <row r="175" s="2" customFormat="1" ht="23.4566" customHeight="1">
      <c r="A175" s="35"/>
      <c r="B175" s="36"/>
      <c r="C175" s="235" t="s">
        <v>593</v>
      </c>
      <c r="D175" s="235" t="s">
        <v>382</v>
      </c>
      <c r="E175" s="236" t="s">
        <v>2569</v>
      </c>
      <c r="F175" s="237" t="s">
        <v>2570</v>
      </c>
      <c r="G175" s="238" t="s">
        <v>419</v>
      </c>
      <c r="H175" s="239">
        <v>149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0.087999999999999995</v>
      </c>
      <c r="T175" s="246">
        <f>S175*H175</f>
        <v>13.112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2571</v>
      </c>
    </row>
    <row r="176" s="2" customFormat="1" ht="23.4566" customHeight="1">
      <c r="A176" s="35"/>
      <c r="B176" s="36"/>
      <c r="C176" s="235" t="s">
        <v>597</v>
      </c>
      <c r="D176" s="235" t="s">
        <v>382</v>
      </c>
      <c r="E176" s="236" t="s">
        <v>2367</v>
      </c>
      <c r="F176" s="237" t="s">
        <v>2368</v>
      </c>
      <c r="G176" s="238" t="s">
        <v>419</v>
      </c>
      <c r="H176" s="239">
        <v>1460.25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0.252</v>
      </c>
      <c r="T176" s="246">
        <f>S176*H176</f>
        <v>367.983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1023</v>
      </c>
    </row>
    <row r="177" s="2" customFormat="1" ht="23.4566" customHeight="1">
      <c r="A177" s="35"/>
      <c r="B177" s="36"/>
      <c r="C177" s="235" t="s">
        <v>601</v>
      </c>
      <c r="D177" s="235" t="s">
        <v>382</v>
      </c>
      <c r="E177" s="236" t="s">
        <v>1169</v>
      </c>
      <c r="F177" s="237" t="s">
        <v>1170</v>
      </c>
      <c r="G177" s="238" t="s">
        <v>426</v>
      </c>
      <c r="H177" s="239">
        <v>15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0.057110000000000001</v>
      </c>
      <c r="T177" s="246">
        <f>S177*H177</f>
        <v>0.85665000000000002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2572</v>
      </c>
    </row>
    <row r="178" s="2" customFormat="1" ht="23.4566" customHeight="1">
      <c r="A178" s="35"/>
      <c r="B178" s="36"/>
      <c r="C178" s="235" t="s">
        <v>605</v>
      </c>
      <c r="D178" s="235" t="s">
        <v>382</v>
      </c>
      <c r="E178" s="236" t="s">
        <v>1025</v>
      </c>
      <c r="F178" s="237" t="s">
        <v>1026</v>
      </c>
      <c r="G178" s="238" t="s">
        <v>426</v>
      </c>
      <c r="H178" s="239">
        <v>360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9.0000000000000006E-05</v>
      </c>
      <c r="R178" s="245">
        <f>Q178*H178</f>
        <v>0.032400000000000005</v>
      </c>
      <c r="S178" s="245">
        <v>0.042000000000000003</v>
      </c>
      <c r="T178" s="246">
        <f>S178*H178</f>
        <v>15.120000000000001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1027</v>
      </c>
    </row>
    <row r="179" s="2" customFormat="1" ht="23.4566" customHeight="1">
      <c r="A179" s="35"/>
      <c r="B179" s="36"/>
      <c r="C179" s="235" t="s">
        <v>609</v>
      </c>
      <c r="D179" s="235" t="s">
        <v>382</v>
      </c>
      <c r="E179" s="236" t="s">
        <v>694</v>
      </c>
      <c r="F179" s="237" t="s">
        <v>695</v>
      </c>
      <c r="G179" s="238" t="s">
        <v>502</v>
      </c>
      <c r="H179" s="239">
        <v>8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0.082000000000000003</v>
      </c>
      <c r="T179" s="246">
        <f>S179*H179</f>
        <v>0.65600000000000003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696</v>
      </c>
    </row>
    <row r="180" s="2" customFormat="1" ht="31.92453" customHeight="1">
      <c r="A180" s="35"/>
      <c r="B180" s="36"/>
      <c r="C180" s="235" t="s">
        <v>613</v>
      </c>
      <c r="D180" s="235" t="s">
        <v>382</v>
      </c>
      <c r="E180" s="236" t="s">
        <v>698</v>
      </c>
      <c r="F180" s="237" t="s">
        <v>699</v>
      </c>
      <c r="G180" s="238" t="s">
        <v>502</v>
      </c>
      <c r="H180" s="239">
        <v>18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0.036999999999999998</v>
      </c>
      <c r="T180" s="246">
        <f>S180*H180</f>
        <v>0.66599999999999993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700</v>
      </c>
    </row>
    <row r="181" s="2" customFormat="1" ht="23.4566" customHeight="1">
      <c r="A181" s="35"/>
      <c r="B181" s="36"/>
      <c r="C181" s="235" t="s">
        <v>617</v>
      </c>
      <c r="D181" s="235" t="s">
        <v>382</v>
      </c>
      <c r="E181" s="236" t="s">
        <v>702</v>
      </c>
      <c r="F181" s="237" t="s">
        <v>703</v>
      </c>
      <c r="G181" s="238" t="s">
        <v>502</v>
      </c>
      <c r="H181" s="239">
        <v>9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0.0040000000000000001</v>
      </c>
      <c r="T181" s="246">
        <f>S181*H181</f>
        <v>0.036000000000000004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704</v>
      </c>
    </row>
    <row r="182" s="2" customFormat="1" ht="23.4566" customHeight="1">
      <c r="A182" s="35"/>
      <c r="B182" s="36"/>
      <c r="C182" s="235" t="s">
        <v>621</v>
      </c>
      <c r="D182" s="235" t="s">
        <v>382</v>
      </c>
      <c r="E182" s="236" t="s">
        <v>710</v>
      </c>
      <c r="F182" s="237" t="s">
        <v>711</v>
      </c>
      <c r="G182" s="238" t="s">
        <v>450</v>
      </c>
      <c r="H182" s="239">
        <v>1172.78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712</v>
      </c>
    </row>
    <row r="183" s="2" customFormat="1" ht="23.4566" customHeight="1">
      <c r="A183" s="35"/>
      <c r="B183" s="36"/>
      <c r="C183" s="235" t="s">
        <v>625</v>
      </c>
      <c r="D183" s="235" t="s">
        <v>382</v>
      </c>
      <c r="E183" s="236" t="s">
        <v>714</v>
      </c>
      <c r="F183" s="237" t="s">
        <v>715</v>
      </c>
      <c r="G183" s="238" t="s">
        <v>450</v>
      </c>
      <c r="H183" s="239">
        <v>17540.970000000001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716</v>
      </c>
    </row>
    <row r="184" s="12" customFormat="1" ht="22.8" customHeight="1">
      <c r="A184" s="12"/>
      <c r="B184" s="219"/>
      <c r="C184" s="220"/>
      <c r="D184" s="221" t="s">
        <v>75</v>
      </c>
      <c r="E184" s="233" t="s">
        <v>721</v>
      </c>
      <c r="F184" s="233" t="s">
        <v>722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P185</f>
        <v>0</v>
      </c>
      <c r="Q184" s="227"/>
      <c r="R184" s="228">
        <f>R185</f>
        <v>0</v>
      </c>
      <c r="S184" s="227"/>
      <c r="T184" s="229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84</v>
      </c>
      <c r="AT184" s="231" t="s">
        <v>75</v>
      </c>
      <c r="AU184" s="231" t="s">
        <v>84</v>
      </c>
      <c r="AY184" s="230" t="s">
        <v>379</v>
      </c>
      <c r="BK184" s="232">
        <f>BK185</f>
        <v>0</v>
      </c>
    </row>
    <row r="185" s="2" customFormat="1" ht="23.4566" customHeight="1">
      <c r="A185" s="35"/>
      <c r="B185" s="36"/>
      <c r="C185" s="235" t="s">
        <v>629</v>
      </c>
      <c r="D185" s="235" t="s">
        <v>382</v>
      </c>
      <c r="E185" s="236" t="s">
        <v>724</v>
      </c>
      <c r="F185" s="237" t="s">
        <v>725</v>
      </c>
      <c r="G185" s="238" t="s">
        <v>450</v>
      </c>
      <c r="H185" s="239">
        <v>1567.4960000000001</v>
      </c>
      <c r="I185" s="240"/>
      <c r="J185" s="241">
        <f>ROUND(I185*H185,2)</f>
        <v>0</v>
      </c>
      <c r="K185" s="242"/>
      <c r="L185" s="41"/>
      <c r="M185" s="249" t="s">
        <v>1</v>
      </c>
      <c r="N185" s="250" t="s">
        <v>42</v>
      </c>
      <c r="O185" s="251"/>
      <c r="P185" s="252">
        <f>O185*H185</f>
        <v>0</v>
      </c>
      <c r="Q185" s="252">
        <v>0</v>
      </c>
      <c r="R185" s="252">
        <f>Q185*H185</f>
        <v>0</v>
      </c>
      <c r="S185" s="252">
        <v>0</v>
      </c>
      <c r="T185" s="25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726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rOdy19702No9TpbI3EDnMzPU2KmX9cxaiH780aH4r6SJD017IfCZUM9blNYIhoBl6SOwynxJc3DrTepnZ+lBYQ==" hashValue="mqkaC96oMfyReZHFaSGliOf7WSuFjnpISzo2+nsexbQPJUiasyj5KN1TI4enGF0jpDzY9eSZBzjCDmx1FOANaw==" algorithmName="SHA-512" password="CC35"/>
  <autoFilter ref="C125:K18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248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2551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2573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ROUND((SUM(BE126:BE179)),  2)</f>
        <v>0</v>
      </c>
      <c r="G35" s="169"/>
      <c r="H35" s="169"/>
      <c r="I35" s="170">
        <v>0.20000000000000001</v>
      </c>
      <c r="J35" s="168">
        <f>ROUND(((SUM(BE126:BE179))*I35),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ROUND((SUM(BF126:BF179)),  2)</f>
        <v>0</v>
      </c>
      <c r="G36" s="169"/>
      <c r="H36" s="169"/>
      <c r="I36" s="170">
        <v>0.20000000000000001</v>
      </c>
      <c r="J36" s="168">
        <f>ROUND(((SUM(BF126:BF179))*I36),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ROUND((SUM(BG126:BG179)),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ROUND((SUM(BH126:BH179)),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ROUND((SUM(BI126:BI179)),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2551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104-002 - Komunikácia, úsek 4.2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J127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J128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410</v>
      </c>
      <c r="E101" s="204"/>
      <c r="F101" s="204"/>
      <c r="G101" s="204"/>
      <c r="H101" s="204"/>
      <c r="I101" s="204"/>
      <c r="J101" s="205">
        <f>J132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1064</v>
      </c>
      <c r="E102" s="204"/>
      <c r="F102" s="204"/>
      <c r="G102" s="204"/>
      <c r="H102" s="204"/>
      <c r="I102" s="204"/>
      <c r="J102" s="205">
        <f>J138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412</v>
      </c>
      <c r="E103" s="204"/>
      <c r="F103" s="204"/>
      <c r="G103" s="204"/>
      <c r="H103" s="204"/>
      <c r="I103" s="204"/>
      <c r="J103" s="205">
        <f>J140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413</v>
      </c>
      <c r="E104" s="204"/>
      <c r="F104" s="204"/>
      <c r="G104" s="204"/>
      <c r="H104" s="204"/>
      <c r="I104" s="204"/>
      <c r="J104" s="205">
        <f>J178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353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30189" customHeight="1">
      <c r="A116" s="35"/>
      <c r="B116" s="36"/>
      <c r="C116" s="37"/>
      <c r="D116" s="37"/>
      <c r="E116" s="191" t="s">
        <v>2551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404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30189" customHeight="1">
      <c r="A118" s="35"/>
      <c r="B118" s="36"/>
      <c r="C118" s="37"/>
      <c r="D118" s="37"/>
      <c r="E118" s="79" t="str">
        <f>E11</f>
        <v>104-002 - Komunikácia, úsek 4.2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F14</f>
        <v>k. ú. Banská Bystrica</v>
      </c>
      <c r="G120" s="37"/>
      <c r="H120" s="37"/>
      <c r="I120" s="29" t="s">
        <v>21</v>
      </c>
      <c r="J120" s="82" t="str">
        <f>IF(J14="","",J14)</f>
        <v>30. 12. 2020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81509" customHeight="1">
      <c r="A122" s="35"/>
      <c r="B122" s="36"/>
      <c r="C122" s="29" t="s">
        <v>23</v>
      </c>
      <c r="D122" s="37"/>
      <c r="E122" s="37"/>
      <c r="F122" s="24" t="str">
        <f>E17</f>
        <v xml:space="preserve">BANSKOBYSTRICKÝ SAMOSPRÁVNY KRAJ </v>
      </c>
      <c r="G122" s="37"/>
      <c r="H122" s="37"/>
      <c r="I122" s="29" t="s">
        <v>29</v>
      </c>
      <c r="J122" s="33" t="str">
        <f>E23</f>
        <v>ISPO spol.s r.o. , Prešov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30566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33</v>
      </c>
      <c r="J123" s="33" t="str">
        <f>E26</f>
        <v>Macura M.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365</v>
      </c>
      <c r="D125" s="210" t="s">
        <v>61</v>
      </c>
      <c r="E125" s="210" t="s">
        <v>57</v>
      </c>
      <c r="F125" s="210" t="s">
        <v>58</v>
      </c>
      <c r="G125" s="210" t="s">
        <v>366</v>
      </c>
      <c r="H125" s="210" t="s">
        <v>367</v>
      </c>
      <c r="I125" s="210" t="s">
        <v>368</v>
      </c>
      <c r="J125" s="211" t="s">
        <v>358</v>
      </c>
      <c r="K125" s="212" t="s">
        <v>369</v>
      </c>
      <c r="L125" s="213"/>
      <c r="M125" s="103" t="s">
        <v>1</v>
      </c>
      <c r="N125" s="104" t="s">
        <v>40</v>
      </c>
      <c r="O125" s="104" t="s">
        <v>370</v>
      </c>
      <c r="P125" s="104" t="s">
        <v>371</v>
      </c>
      <c r="Q125" s="104" t="s">
        <v>372</v>
      </c>
      <c r="R125" s="104" t="s">
        <v>373</v>
      </c>
      <c r="S125" s="104" t="s">
        <v>374</v>
      </c>
      <c r="T125" s="105" t="s">
        <v>375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359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2860.8361220000002</v>
      </c>
      <c r="S126" s="107"/>
      <c r="T126" s="217">
        <f>T127</f>
        <v>2116.0334600000001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75</v>
      </c>
      <c r="AU126" s="14" t="s">
        <v>360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75</v>
      </c>
      <c r="E127" s="222" t="s">
        <v>414</v>
      </c>
      <c r="F127" s="222" t="s">
        <v>415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P128+P132+P138+P140+P178</f>
        <v>0</v>
      </c>
      <c r="Q127" s="227"/>
      <c r="R127" s="228">
        <f>R128+R132+R138+R140+R178</f>
        <v>2860.8361220000002</v>
      </c>
      <c r="S127" s="227"/>
      <c r="T127" s="229">
        <f>T128+T132+T138+T140+T178</f>
        <v>2116.0334600000001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84</v>
      </c>
      <c r="AT127" s="231" t="s">
        <v>75</v>
      </c>
      <c r="AU127" s="231" t="s">
        <v>76</v>
      </c>
      <c r="AY127" s="230" t="s">
        <v>379</v>
      </c>
      <c r="BK127" s="232">
        <f>BK128+BK132+BK138+BK140+BK178</f>
        <v>0</v>
      </c>
    </row>
    <row r="128" s="12" customFormat="1" ht="22.8" customHeight="1">
      <c r="A128" s="12"/>
      <c r="B128" s="219"/>
      <c r="C128" s="220"/>
      <c r="D128" s="221" t="s">
        <v>75</v>
      </c>
      <c r="E128" s="233" t="s">
        <v>84</v>
      </c>
      <c r="F128" s="233" t="s">
        <v>416</v>
      </c>
      <c r="G128" s="220"/>
      <c r="H128" s="220"/>
      <c r="I128" s="223"/>
      <c r="J128" s="234">
        <f>BK128</f>
        <v>0</v>
      </c>
      <c r="K128" s="220"/>
      <c r="L128" s="225"/>
      <c r="M128" s="226"/>
      <c r="N128" s="227"/>
      <c r="O128" s="227"/>
      <c r="P128" s="228">
        <f>SUM(P129:P131)</f>
        <v>0</v>
      </c>
      <c r="Q128" s="227"/>
      <c r="R128" s="228">
        <f>SUM(R129:R131)</f>
        <v>1.3191200000000001</v>
      </c>
      <c r="S128" s="227"/>
      <c r="T128" s="229">
        <f>SUM(T129:T131)</f>
        <v>1125.982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84</v>
      </c>
      <c r="AT128" s="231" t="s">
        <v>75</v>
      </c>
      <c r="AU128" s="231" t="s">
        <v>84</v>
      </c>
      <c r="AY128" s="230" t="s">
        <v>379</v>
      </c>
      <c r="BK128" s="232">
        <f>SUM(BK129:BK131)</f>
        <v>0</v>
      </c>
    </row>
    <row r="129" s="2" customFormat="1" ht="36.72453" customHeight="1">
      <c r="A129" s="35"/>
      <c r="B129" s="36"/>
      <c r="C129" s="235" t="s">
        <v>84</v>
      </c>
      <c r="D129" s="235" t="s">
        <v>382</v>
      </c>
      <c r="E129" s="236" t="s">
        <v>2574</v>
      </c>
      <c r="F129" s="237" t="s">
        <v>2575</v>
      </c>
      <c r="G129" s="238" t="s">
        <v>419</v>
      </c>
      <c r="H129" s="239">
        <v>98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0.00019000000000000001</v>
      </c>
      <c r="R129" s="245">
        <f>Q129*H129</f>
        <v>0.018620000000000001</v>
      </c>
      <c r="S129" s="245">
        <v>0.254</v>
      </c>
      <c r="T129" s="246">
        <f>S129*H129</f>
        <v>24.891999999999999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1677</v>
      </c>
    </row>
    <row r="130" s="2" customFormat="1" ht="36.72453" customHeight="1">
      <c r="A130" s="35"/>
      <c r="B130" s="36"/>
      <c r="C130" s="235" t="s">
        <v>92</v>
      </c>
      <c r="D130" s="235" t="s">
        <v>382</v>
      </c>
      <c r="E130" s="236" t="s">
        <v>417</v>
      </c>
      <c r="F130" s="237" t="s">
        <v>418</v>
      </c>
      <c r="G130" s="238" t="s">
        <v>419</v>
      </c>
      <c r="H130" s="239">
        <v>8670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0.00014999999999999999</v>
      </c>
      <c r="R130" s="245">
        <f>Q130*H130</f>
        <v>1.3005</v>
      </c>
      <c r="S130" s="245">
        <v>0.127</v>
      </c>
      <c r="T130" s="246">
        <f>S130*H130</f>
        <v>1101.0899999999999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423</v>
      </c>
    </row>
    <row r="131" s="2" customFormat="1" ht="23.4566" customHeight="1">
      <c r="A131" s="35"/>
      <c r="B131" s="36"/>
      <c r="C131" s="235" t="s">
        <v>102</v>
      </c>
      <c r="D131" s="235" t="s">
        <v>382</v>
      </c>
      <c r="E131" s="236" t="s">
        <v>448</v>
      </c>
      <c r="F131" s="237" t="s">
        <v>449</v>
      </c>
      <c r="G131" s="238" t="s">
        <v>450</v>
      </c>
      <c r="H131" s="239">
        <v>959.13499999999999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2555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378</v>
      </c>
      <c r="F132" s="233" t="s">
        <v>474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SUM(P133:P137)</f>
        <v>0</v>
      </c>
      <c r="Q132" s="227"/>
      <c r="R132" s="228">
        <f>SUM(R133:R137)</f>
        <v>2804.7466199999999</v>
      </c>
      <c r="S132" s="227"/>
      <c r="T132" s="229">
        <f>SUM(T133:T137)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SUM(BK133:BK137)</f>
        <v>0</v>
      </c>
    </row>
    <row r="133" s="2" customFormat="1" ht="23.4566" customHeight="1">
      <c r="A133" s="35"/>
      <c r="B133" s="36"/>
      <c r="C133" s="235" t="s">
        <v>396</v>
      </c>
      <c r="D133" s="235" t="s">
        <v>382</v>
      </c>
      <c r="E133" s="236" t="s">
        <v>821</v>
      </c>
      <c r="F133" s="237" t="s">
        <v>822</v>
      </c>
      <c r="G133" s="238" t="s">
        <v>419</v>
      </c>
      <c r="H133" s="239">
        <v>2780.25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0.18776000000000001</v>
      </c>
      <c r="R133" s="245">
        <f>Q133*H133</f>
        <v>522.01974000000007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823</v>
      </c>
    </row>
    <row r="134" s="2" customFormat="1" ht="23.4566" customHeight="1">
      <c r="A134" s="35"/>
      <c r="B134" s="36"/>
      <c r="C134" s="235" t="s">
        <v>378</v>
      </c>
      <c r="D134" s="235" t="s">
        <v>382</v>
      </c>
      <c r="E134" s="236" t="s">
        <v>476</v>
      </c>
      <c r="F134" s="237" t="s">
        <v>477</v>
      </c>
      <c r="G134" s="238" t="s">
        <v>426</v>
      </c>
      <c r="H134" s="239">
        <v>438.39999999999998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0.00014999999999999999</v>
      </c>
      <c r="R134" s="245">
        <f>Q134*H134</f>
        <v>0.065759999999999985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478</v>
      </c>
    </row>
    <row r="135" s="2" customFormat="1" ht="31.92453" customHeight="1">
      <c r="A135" s="35"/>
      <c r="B135" s="36"/>
      <c r="C135" s="235" t="s">
        <v>435</v>
      </c>
      <c r="D135" s="235" t="s">
        <v>382</v>
      </c>
      <c r="E135" s="236" t="s">
        <v>480</v>
      </c>
      <c r="F135" s="237" t="s">
        <v>481</v>
      </c>
      <c r="G135" s="238" t="s">
        <v>419</v>
      </c>
      <c r="H135" s="239">
        <v>17536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0.00051000000000000004</v>
      </c>
      <c r="R135" s="245">
        <f>Q135*H135</f>
        <v>8.9433600000000002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482</v>
      </c>
    </row>
    <row r="136" s="2" customFormat="1" ht="31.92453" customHeight="1">
      <c r="A136" s="35"/>
      <c r="B136" s="36"/>
      <c r="C136" s="235" t="s">
        <v>439</v>
      </c>
      <c r="D136" s="235" t="s">
        <v>382</v>
      </c>
      <c r="E136" s="236" t="s">
        <v>484</v>
      </c>
      <c r="F136" s="237" t="s">
        <v>485</v>
      </c>
      <c r="G136" s="238" t="s">
        <v>419</v>
      </c>
      <c r="H136" s="239">
        <v>8768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0.10373</v>
      </c>
      <c r="R136" s="245">
        <f>Q136*H136</f>
        <v>909.50463999999999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486</v>
      </c>
    </row>
    <row r="137" s="2" customFormat="1" ht="36.72453" customHeight="1">
      <c r="A137" s="35"/>
      <c r="B137" s="36"/>
      <c r="C137" s="235" t="s">
        <v>443</v>
      </c>
      <c r="D137" s="235" t="s">
        <v>382</v>
      </c>
      <c r="E137" s="236" t="s">
        <v>492</v>
      </c>
      <c r="F137" s="237" t="s">
        <v>493</v>
      </c>
      <c r="G137" s="238" t="s">
        <v>419</v>
      </c>
      <c r="H137" s="239">
        <v>8768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0.15559000000000001</v>
      </c>
      <c r="R137" s="245">
        <f>Q137*H137</f>
        <v>1364.2131200000001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494</v>
      </c>
    </row>
    <row r="138" s="12" customFormat="1" ht="22.8" customHeight="1">
      <c r="A138" s="12"/>
      <c r="B138" s="219"/>
      <c r="C138" s="220"/>
      <c r="D138" s="221" t="s">
        <v>75</v>
      </c>
      <c r="E138" s="233" t="s">
        <v>435</v>
      </c>
      <c r="F138" s="233" t="s">
        <v>1132</v>
      </c>
      <c r="G138" s="220"/>
      <c r="H138" s="220"/>
      <c r="I138" s="223"/>
      <c r="J138" s="23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5.9479699999999998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84</v>
      </c>
      <c r="AT138" s="231" t="s">
        <v>75</v>
      </c>
      <c r="AU138" s="231" t="s">
        <v>84</v>
      </c>
      <c r="AY138" s="230" t="s">
        <v>379</v>
      </c>
      <c r="BK138" s="232">
        <f>BK139</f>
        <v>0</v>
      </c>
    </row>
    <row r="139" s="2" customFormat="1" ht="23.4566" customHeight="1">
      <c r="A139" s="35"/>
      <c r="B139" s="36"/>
      <c r="C139" s="235" t="s">
        <v>447</v>
      </c>
      <c r="D139" s="235" t="s">
        <v>382</v>
      </c>
      <c r="E139" s="236" t="s">
        <v>1650</v>
      </c>
      <c r="F139" s="237" t="s">
        <v>1651</v>
      </c>
      <c r="G139" s="238" t="s">
        <v>419</v>
      </c>
      <c r="H139" s="239">
        <v>685.25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0.0086800000000000002</v>
      </c>
      <c r="R139" s="245">
        <f>Q139*H139</f>
        <v>5.9479699999999998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1652</v>
      </c>
    </row>
    <row r="140" s="12" customFormat="1" ht="22.8" customHeight="1">
      <c r="A140" s="12"/>
      <c r="B140" s="219"/>
      <c r="C140" s="220"/>
      <c r="D140" s="221" t="s">
        <v>75</v>
      </c>
      <c r="E140" s="233" t="s">
        <v>447</v>
      </c>
      <c r="F140" s="233" t="s">
        <v>560</v>
      </c>
      <c r="G140" s="220"/>
      <c r="H140" s="220"/>
      <c r="I140" s="223"/>
      <c r="J140" s="234">
        <f>BK140</f>
        <v>0</v>
      </c>
      <c r="K140" s="220"/>
      <c r="L140" s="225"/>
      <c r="M140" s="226"/>
      <c r="N140" s="227"/>
      <c r="O140" s="227"/>
      <c r="P140" s="228">
        <f>SUM(P141:P177)</f>
        <v>0</v>
      </c>
      <c r="Q140" s="227"/>
      <c r="R140" s="228">
        <f>SUM(R141:R177)</f>
        <v>48.822412</v>
      </c>
      <c r="S140" s="227"/>
      <c r="T140" s="229">
        <f>SUM(T141:T177)</f>
        <v>990.05146000000013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84</v>
      </c>
      <c r="AT140" s="231" t="s">
        <v>75</v>
      </c>
      <c r="AU140" s="231" t="s">
        <v>84</v>
      </c>
      <c r="AY140" s="230" t="s">
        <v>379</v>
      </c>
      <c r="BK140" s="232">
        <f>SUM(BK141:BK177)</f>
        <v>0</v>
      </c>
    </row>
    <row r="141" s="2" customFormat="1" ht="36.72453" customHeight="1">
      <c r="A141" s="35"/>
      <c r="B141" s="36"/>
      <c r="C141" s="235" t="s">
        <v>452</v>
      </c>
      <c r="D141" s="235" t="s">
        <v>382</v>
      </c>
      <c r="E141" s="236" t="s">
        <v>854</v>
      </c>
      <c r="F141" s="237" t="s">
        <v>855</v>
      </c>
      <c r="G141" s="238" t="s">
        <v>426</v>
      </c>
      <c r="H141" s="239">
        <v>998.79999999999995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2556</v>
      </c>
    </row>
    <row r="142" s="2" customFormat="1" ht="16.30189" customHeight="1">
      <c r="A142" s="35"/>
      <c r="B142" s="36"/>
      <c r="C142" s="254" t="s">
        <v>456</v>
      </c>
      <c r="D142" s="254" t="s">
        <v>457</v>
      </c>
      <c r="E142" s="255" t="s">
        <v>857</v>
      </c>
      <c r="F142" s="256" t="s">
        <v>858</v>
      </c>
      <c r="G142" s="257" t="s">
        <v>426</v>
      </c>
      <c r="H142" s="258">
        <v>998.79999999999995</v>
      </c>
      <c r="I142" s="259"/>
      <c r="J142" s="260">
        <f>ROUND(I142*H142,2)</f>
        <v>0</v>
      </c>
      <c r="K142" s="261"/>
      <c r="L142" s="262"/>
      <c r="M142" s="263" t="s">
        <v>1</v>
      </c>
      <c r="N142" s="264" t="s">
        <v>42</v>
      </c>
      <c r="O142" s="94"/>
      <c r="P142" s="245">
        <f>O142*H142</f>
        <v>0</v>
      </c>
      <c r="Q142" s="245">
        <v>0.02504</v>
      </c>
      <c r="R142" s="245">
        <f>Q142*H142</f>
        <v>25.009951999999998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443</v>
      </c>
      <c r="AT142" s="247" t="s">
        <v>457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2557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860</v>
      </c>
      <c r="F143" s="237" t="s">
        <v>861</v>
      </c>
      <c r="G143" s="238" t="s">
        <v>502</v>
      </c>
      <c r="H143" s="239">
        <v>139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0.15756000000000001</v>
      </c>
      <c r="R143" s="245">
        <f>Q143*H143</f>
        <v>21.900840000000002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862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863</v>
      </c>
      <c r="F144" s="256" t="s">
        <v>864</v>
      </c>
      <c r="G144" s="257" t="s">
        <v>502</v>
      </c>
      <c r="H144" s="258">
        <v>139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0.0015</v>
      </c>
      <c r="R144" s="245">
        <f>Q144*H144</f>
        <v>0.20849999999999999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443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865</v>
      </c>
    </row>
    <row r="145" s="2" customFormat="1" ht="23.4566" customHeight="1">
      <c r="A145" s="35"/>
      <c r="B145" s="36"/>
      <c r="C145" s="235" t="s">
        <v>470</v>
      </c>
      <c r="D145" s="235" t="s">
        <v>382</v>
      </c>
      <c r="E145" s="236" t="s">
        <v>866</v>
      </c>
      <c r="F145" s="237" t="s">
        <v>867</v>
      </c>
      <c r="G145" s="238" t="s">
        <v>502</v>
      </c>
      <c r="H145" s="239">
        <v>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0.00025000000000000001</v>
      </c>
      <c r="R145" s="245">
        <f>Q145*H145</f>
        <v>0.024750000000000001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868</v>
      </c>
    </row>
    <row r="146" s="2" customFormat="1" ht="31.92453" customHeight="1">
      <c r="A146" s="35"/>
      <c r="B146" s="36"/>
      <c r="C146" s="254" t="s">
        <v>475</v>
      </c>
      <c r="D146" s="254" t="s">
        <v>457</v>
      </c>
      <c r="E146" s="255" t="s">
        <v>870</v>
      </c>
      <c r="F146" s="256" t="s">
        <v>871</v>
      </c>
      <c r="G146" s="257" t="s">
        <v>502</v>
      </c>
      <c r="H146" s="258">
        <v>99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0.00084999999999999995</v>
      </c>
      <c r="R146" s="245">
        <f>Q146*H146</f>
        <v>0.084149999999999989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443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872</v>
      </c>
    </row>
    <row r="147" s="2" customFormat="1" ht="16.30189" customHeight="1">
      <c r="A147" s="35"/>
      <c r="B147" s="36"/>
      <c r="C147" s="235" t="s">
        <v>479</v>
      </c>
      <c r="D147" s="235" t="s">
        <v>382</v>
      </c>
      <c r="E147" s="236" t="s">
        <v>874</v>
      </c>
      <c r="F147" s="237" t="s">
        <v>875</v>
      </c>
      <c r="G147" s="238" t="s">
        <v>502</v>
      </c>
      <c r="H147" s="239">
        <v>714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0.00010000000000000001</v>
      </c>
      <c r="R147" s="245">
        <f>Q147*H147</f>
        <v>0.071400000000000005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876</v>
      </c>
    </row>
    <row r="148" s="2" customFormat="1" ht="23.4566" customHeight="1">
      <c r="A148" s="35"/>
      <c r="B148" s="36"/>
      <c r="C148" s="254" t="s">
        <v>483</v>
      </c>
      <c r="D148" s="254" t="s">
        <v>457</v>
      </c>
      <c r="E148" s="255" t="s">
        <v>878</v>
      </c>
      <c r="F148" s="256" t="s">
        <v>879</v>
      </c>
      <c r="G148" s="257" t="s">
        <v>502</v>
      </c>
      <c r="H148" s="258">
        <v>476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0.00010000000000000001</v>
      </c>
      <c r="R148" s="245">
        <f>Q148*H148</f>
        <v>0.047600000000000003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880</v>
      </c>
    </row>
    <row r="149" s="2" customFormat="1" ht="23.4566" customHeight="1">
      <c r="A149" s="35"/>
      <c r="B149" s="36"/>
      <c r="C149" s="254" t="s">
        <v>487</v>
      </c>
      <c r="D149" s="254" t="s">
        <v>457</v>
      </c>
      <c r="E149" s="255" t="s">
        <v>882</v>
      </c>
      <c r="F149" s="256" t="s">
        <v>883</v>
      </c>
      <c r="G149" s="257" t="s">
        <v>502</v>
      </c>
      <c r="H149" s="258">
        <v>238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5.0000000000000002E-05</v>
      </c>
      <c r="R149" s="245">
        <f>Q149*H149</f>
        <v>0.011900000000000001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884</v>
      </c>
    </row>
    <row r="150" s="2" customFormat="1" ht="23.4566" customHeight="1">
      <c r="A150" s="35"/>
      <c r="B150" s="36"/>
      <c r="C150" s="235" t="s">
        <v>491</v>
      </c>
      <c r="D150" s="235" t="s">
        <v>382</v>
      </c>
      <c r="E150" s="236" t="s">
        <v>562</v>
      </c>
      <c r="F150" s="237" t="s">
        <v>563</v>
      </c>
      <c r="G150" s="238" t="s">
        <v>502</v>
      </c>
      <c r="H150" s="239">
        <v>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0.22133</v>
      </c>
      <c r="R150" s="245">
        <f>Q150*H150</f>
        <v>0.22133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564</v>
      </c>
    </row>
    <row r="151" s="2" customFormat="1" ht="23.4566" customHeight="1">
      <c r="A151" s="35"/>
      <c r="B151" s="36"/>
      <c r="C151" s="235" t="s">
        <v>7</v>
      </c>
      <c r="D151" s="235" t="s">
        <v>382</v>
      </c>
      <c r="E151" s="236" t="s">
        <v>566</v>
      </c>
      <c r="F151" s="237" t="s">
        <v>567</v>
      </c>
      <c r="G151" s="238" t="s">
        <v>502</v>
      </c>
      <c r="H151" s="239">
        <v>3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0.22133</v>
      </c>
      <c r="R151" s="245">
        <f>Q151*H151</f>
        <v>0.66398999999999997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887</v>
      </c>
    </row>
    <row r="152" s="2" customFormat="1" ht="36.72453" customHeight="1">
      <c r="A152" s="35"/>
      <c r="B152" s="36"/>
      <c r="C152" s="254" t="s">
        <v>499</v>
      </c>
      <c r="D152" s="254" t="s">
        <v>457</v>
      </c>
      <c r="E152" s="255" t="s">
        <v>938</v>
      </c>
      <c r="F152" s="256" t="s">
        <v>2565</v>
      </c>
      <c r="G152" s="257" t="s">
        <v>502</v>
      </c>
      <c r="H152" s="258">
        <v>1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0.0061000000000000004</v>
      </c>
      <c r="R152" s="245">
        <f>Q152*H152</f>
        <v>0.0061000000000000004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940</v>
      </c>
    </row>
    <row r="153" s="2" customFormat="1" ht="36.72453" customHeight="1">
      <c r="A153" s="35"/>
      <c r="B153" s="36"/>
      <c r="C153" s="254" t="s">
        <v>504</v>
      </c>
      <c r="D153" s="254" t="s">
        <v>457</v>
      </c>
      <c r="E153" s="255" t="s">
        <v>942</v>
      </c>
      <c r="F153" s="256" t="s">
        <v>943</v>
      </c>
      <c r="G153" s="257" t="s">
        <v>502</v>
      </c>
      <c r="H153" s="258">
        <v>1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0.015299999999999999</v>
      </c>
      <c r="R153" s="245">
        <f>Q153*H153</f>
        <v>0.015299999999999999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2576</v>
      </c>
    </row>
    <row r="154" s="2" customFormat="1" ht="42.79245" customHeight="1">
      <c r="A154" s="35"/>
      <c r="B154" s="36"/>
      <c r="C154" s="254" t="s">
        <v>508</v>
      </c>
      <c r="D154" s="254" t="s">
        <v>457</v>
      </c>
      <c r="E154" s="255" t="s">
        <v>946</v>
      </c>
      <c r="F154" s="256" t="s">
        <v>947</v>
      </c>
      <c r="G154" s="257" t="s">
        <v>502</v>
      </c>
      <c r="H154" s="258">
        <v>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0.015299999999999999</v>
      </c>
      <c r="R154" s="245">
        <f>Q154*H154</f>
        <v>0.015299999999999999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2577</v>
      </c>
    </row>
    <row r="155" s="2" customFormat="1" ht="21.0566" customHeight="1">
      <c r="A155" s="35"/>
      <c r="B155" s="36"/>
      <c r="C155" s="254" t="s">
        <v>512</v>
      </c>
      <c r="D155" s="254" t="s">
        <v>457</v>
      </c>
      <c r="E155" s="255" t="s">
        <v>618</v>
      </c>
      <c r="F155" s="256" t="s">
        <v>619</v>
      </c>
      <c r="G155" s="257" t="s">
        <v>502</v>
      </c>
      <c r="H155" s="258">
        <v>4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0.0044000000000000003</v>
      </c>
      <c r="R155" s="245">
        <f>Q155*H155</f>
        <v>0.017600000000000001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964</v>
      </c>
    </row>
    <row r="156" s="2" customFormat="1" ht="21.0566" customHeight="1">
      <c r="A156" s="35"/>
      <c r="B156" s="36"/>
      <c r="C156" s="254" t="s">
        <v>516</v>
      </c>
      <c r="D156" s="254" t="s">
        <v>457</v>
      </c>
      <c r="E156" s="255" t="s">
        <v>966</v>
      </c>
      <c r="F156" s="256" t="s">
        <v>967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0.0028</v>
      </c>
      <c r="R156" s="245">
        <f>Q156*H156</f>
        <v>0.0028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968</v>
      </c>
    </row>
    <row r="157" s="2" customFormat="1" ht="16.30189" customHeight="1">
      <c r="A157" s="35"/>
      <c r="B157" s="36"/>
      <c r="C157" s="254" t="s">
        <v>520</v>
      </c>
      <c r="D157" s="254" t="s">
        <v>457</v>
      </c>
      <c r="E157" s="255" t="s">
        <v>622</v>
      </c>
      <c r="F157" s="256" t="s">
        <v>623</v>
      </c>
      <c r="G157" s="257" t="s">
        <v>502</v>
      </c>
      <c r="H157" s="258">
        <v>5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970</v>
      </c>
    </row>
    <row r="158" s="2" customFormat="1" ht="16.30189" customHeight="1">
      <c r="A158" s="35"/>
      <c r="B158" s="36"/>
      <c r="C158" s="254" t="s">
        <v>524</v>
      </c>
      <c r="D158" s="254" t="s">
        <v>457</v>
      </c>
      <c r="E158" s="255" t="s">
        <v>626</v>
      </c>
      <c r="F158" s="256" t="s">
        <v>627</v>
      </c>
      <c r="G158" s="257" t="s">
        <v>502</v>
      </c>
      <c r="H158" s="258">
        <v>10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1.0000000000000001E-05</v>
      </c>
      <c r="R158" s="245">
        <f>Q158*H158</f>
        <v>0.00010000000000000001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972</v>
      </c>
    </row>
    <row r="159" s="2" customFormat="1" ht="31.92453" customHeight="1">
      <c r="A159" s="35"/>
      <c r="B159" s="36"/>
      <c r="C159" s="235" t="s">
        <v>528</v>
      </c>
      <c r="D159" s="235" t="s">
        <v>382</v>
      </c>
      <c r="E159" s="236" t="s">
        <v>975</v>
      </c>
      <c r="F159" s="237" t="s">
        <v>976</v>
      </c>
      <c r="G159" s="238" t="s">
        <v>426</v>
      </c>
      <c r="H159" s="239">
        <v>1103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0.00025000000000000001</v>
      </c>
      <c r="R159" s="245">
        <f>Q159*H159</f>
        <v>0.27575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977</v>
      </c>
    </row>
    <row r="160" s="2" customFormat="1" ht="36.72453" customHeight="1">
      <c r="A160" s="35"/>
      <c r="B160" s="36"/>
      <c r="C160" s="235" t="s">
        <v>532</v>
      </c>
      <c r="D160" s="235" t="s">
        <v>382</v>
      </c>
      <c r="E160" s="236" t="s">
        <v>634</v>
      </c>
      <c r="F160" s="237" t="s">
        <v>635</v>
      </c>
      <c r="G160" s="238" t="s">
        <v>426</v>
      </c>
      <c r="H160" s="239">
        <v>351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9.0000000000000006E-05</v>
      </c>
      <c r="R160" s="245">
        <f>Q160*H160</f>
        <v>0.03159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636</v>
      </c>
    </row>
    <row r="161" s="2" customFormat="1" ht="23.4566" customHeight="1">
      <c r="A161" s="35"/>
      <c r="B161" s="36"/>
      <c r="C161" s="235" t="s">
        <v>536</v>
      </c>
      <c r="D161" s="235" t="s">
        <v>382</v>
      </c>
      <c r="E161" s="236" t="s">
        <v>650</v>
      </c>
      <c r="F161" s="237" t="s">
        <v>651</v>
      </c>
      <c r="G161" s="238" t="s">
        <v>426</v>
      </c>
      <c r="H161" s="239">
        <v>1454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652</v>
      </c>
    </row>
    <row r="162" s="2" customFormat="1" ht="36.72453" customHeight="1">
      <c r="A162" s="35"/>
      <c r="B162" s="36"/>
      <c r="C162" s="235" t="s">
        <v>540</v>
      </c>
      <c r="D162" s="235" t="s">
        <v>382</v>
      </c>
      <c r="E162" s="236" t="s">
        <v>666</v>
      </c>
      <c r="F162" s="237" t="s">
        <v>667</v>
      </c>
      <c r="G162" s="238" t="s">
        <v>426</v>
      </c>
      <c r="H162" s="239">
        <v>1354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668</v>
      </c>
    </row>
    <row r="163" s="2" customFormat="1" ht="31.92453" customHeight="1">
      <c r="A163" s="35"/>
      <c r="B163" s="36"/>
      <c r="C163" s="235" t="s">
        <v>544</v>
      </c>
      <c r="D163" s="235" t="s">
        <v>382</v>
      </c>
      <c r="E163" s="236" t="s">
        <v>670</v>
      </c>
      <c r="F163" s="237" t="s">
        <v>671</v>
      </c>
      <c r="G163" s="238" t="s">
        <v>426</v>
      </c>
      <c r="H163" s="239">
        <v>1354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0.00011</v>
      </c>
      <c r="R163" s="245">
        <f>Q163*H163</f>
        <v>0.14894000000000002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672</v>
      </c>
    </row>
    <row r="164" s="2" customFormat="1" ht="23.4566" customHeight="1">
      <c r="A164" s="35"/>
      <c r="B164" s="36"/>
      <c r="C164" s="235" t="s">
        <v>548</v>
      </c>
      <c r="D164" s="235" t="s">
        <v>382</v>
      </c>
      <c r="E164" s="236" t="s">
        <v>674</v>
      </c>
      <c r="F164" s="237" t="s">
        <v>675</v>
      </c>
      <c r="G164" s="238" t="s">
        <v>426</v>
      </c>
      <c r="H164" s="239">
        <v>13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676</v>
      </c>
    </row>
    <row r="165" s="2" customFormat="1" ht="16.30189" customHeight="1">
      <c r="A165" s="35"/>
      <c r="B165" s="36"/>
      <c r="C165" s="235" t="s">
        <v>552</v>
      </c>
      <c r="D165" s="235" t="s">
        <v>382</v>
      </c>
      <c r="E165" s="236" t="s">
        <v>678</v>
      </c>
      <c r="F165" s="237" t="s">
        <v>679</v>
      </c>
      <c r="G165" s="238" t="s">
        <v>426</v>
      </c>
      <c r="H165" s="239">
        <v>13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2.0000000000000002E-05</v>
      </c>
      <c r="R165" s="245">
        <f>Q165*H165</f>
        <v>0.00026000000000000003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680</v>
      </c>
    </row>
    <row r="166" s="2" customFormat="1" ht="31.92453" customHeight="1">
      <c r="A166" s="35"/>
      <c r="B166" s="36"/>
      <c r="C166" s="235" t="s">
        <v>556</v>
      </c>
      <c r="D166" s="235" t="s">
        <v>382</v>
      </c>
      <c r="E166" s="236" t="s">
        <v>690</v>
      </c>
      <c r="F166" s="237" t="s">
        <v>691</v>
      </c>
      <c r="G166" s="238" t="s">
        <v>419</v>
      </c>
      <c r="H166" s="239">
        <v>8670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692</v>
      </c>
    </row>
    <row r="167" s="2" customFormat="1" ht="23.4566" customHeight="1">
      <c r="A167" s="35"/>
      <c r="B167" s="36"/>
      <c r="C167" s="235" t="s">
        <v>561</v>
      </c>
      <c r="D167" s="235" t="s">
        <v>382</v>
      </c>
      <c r="E167" s="236" t="s">
        <v>1665</v>
      </c>
      <c r="F167" s="237" t="s">
        <v>1666</v>
      </c>
      <c r="G167" s="238" t="s">
        <v>426</v>
      </c>
      <c r="H167" s="239">
        <v>522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0.1946</v>
      </c>
      <c r="T167" s="246">
        <f>S167*H167</f>
        <v>101.5812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1667</v>
      </c>
    </row>
    <row r="168" s="2" customFormat="1" ht="36.72453" customHeight="1">
      <c r="A168" s="35"/>
      <c r="B168" s="36"/>
      <c r="C168" s="235" t="s">
        <v>565</v>
      </c>
      <c r="D168" s="235" t="s">
        <v>382</v>
      </c>
      <c r="E168" s="236" t="s">
        <v>1784</v>
      </c>
      <c r="F168" s="237" t="s">
        <v>1785</v>
      </c>
      <c r="G168" s="238" t="s">
        <v>426</v>
      </c>
      <c r="H168" s="239">
        <v>584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0.1946</v>
      </c>
      <c r="T168" s="246">
        <f>S168*H168</f>
        <v>113.6464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2568</v>
      </c>
    </row>
    <row r="169" s="2" customFormat="1" ht="23.4566" customHeight="1">
      <c r="A169" s="35"/>
      <c r="B169" s="36"/>
      <c r="C169" s="235" t="s">
        <v>569</v>
      </c>
      <c r="D169" s="235" t="s">
        <v>382</v>
      </c>
      <c r="E169" s="236" t="s">
        <v>2569</v>
      </c>
      <c r="F169" s="237" t="s">
        <v>2570</v>
      </c>
      <c r="G169" s="238" t="s">
        <v>419</v>
      </c>
      <c r="H169" s="239">
        <v>470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0.087999999999999995</v>
      </c>
      <c r="T169" s="246">
        <f>S169*H169</f>
        <v>41.359999999999999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2571</v>
      </c>
    </row>
    <row r="170" s="2" customFormat="1" ht="23.4566" customHeight="1">
      <c r="A170" s="35"/>
      <c r="B170" s="36"/>
      <c r="C170" s="235" t="s">
        <v>573</v>
      </c>
      <c r="D170" s="235" t="s">
        <v>382</v>
      </c>
      <c r="E170" s="236" t="s">
        <v>2367</v>
      </c>
      <c r="F170" s="237" t="s">
        <v>2368</v>
      </c>
      <c r="G170" s="238" t="s">
        <v>419</v>
      </c>
      <c r="H170" s="239">
        <v>2780.25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0.252</v>
      </c>
      <c r="T170" s="246">
        <f>S170*H170</f>
        <v>700.62300000000005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1023</v>
      </c>
    </row>
    <row r="171" s="2" customFormat="1" ht="23.4566" customHeight="1">
      <c r="A171" s="35"/>
      <c r="B171" s="36"/>
      <c r="C171" s="235" t="s">
        <v>577</v>
      </c>
      <c r="D171" s="235" t="s">
        <v>382</v>
      </c>
      <c r="E171" s="236" t="s">
        <v>1169</v>
      </c>
      <c r="F171" s="237" t="s">
        <v>1170</v>
      </c>
      <c r="G171" s="238" t="s">
        <v>426</v>
      </c>
      <c r="H171" s="239">
        <v>26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0.057110000000000001</v>
      </c>
      <c r="T171" s="246">
        <f>S171*H171</f>
        <v>1.4848600000000001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2572</v>
      </c>
    </row>
    <row r="172" s="2" customFormat="1" ht="23.4566" customHeight="1">
      <c r="A172" s="35"/>
      <c r="B172" s="36"/>
      <c r="C172" s="235" t="s">
        <v>581</v>
      </c>
      <c r="D172" s="235" t="s">
        <v>382</v>
      </c>
      <c r="E172" s="236" t="s">
        <v>1025</v>
      </c>
      <c r="F172" s="237" t="s">
        <v>1026</v>
      </c>
      <c r="G172" s="238" t="s">
        <v>426</v>
      </c>
      <c r="H172" s="239">
        <v>714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9.0000000000000006E-05</v>
      </c>
      <c r="R172" s="245">
        <f>Q172*H172</f>
        <v>0.064259999999999998</v>
      </c>
      <c r="S172" s="245">
        <v>0.042000000000000003</v>
      </c>
      <c r="T172" s="246">
        <f>S172*H172</f>
        <v>29.988000000000003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1027</v>
      </c>
    </row>
    <row r="173" s="2" customFormat="1" ht="23.4566" customHeight="1">
      <c r="A173" s="35"/>
      <c r="B173" s="36"/>
      <c r="C173" s="235" t="s">
        <v>585</v>
      </c>
      <c r="D173" s="235" t="s">
        <v>382</v>
      </c>
      <c r="E173" s="236" t="s">
        <v>694</v>
      </c>
      <c r="F173" s="237" t="s">
        <v>695</v>
      </c>
      <c r="G173" s="238" t="s">
        <v>502</v>
      </c>
      <c r="H173" s="239">
        <v>3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0.082000000000000003</v>
      </c>
      <c r="T173" s="246">
        <f>S173*H173</f>
        <v>0.246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696</v>
      </c>
    </row>
    <row r="174" s="2" customFormat="1" ht="31.92453" customHeight="1">
      <c r="A174" s="35"/>
      <c r="B174" s="36"/>
      <c r="C174" s="235" t="s">
        <v>589</v>
      </c>
      <c r="D174" s="235" t="s">
        <v>382</v>
      </c>
      <c r="E174" s="236" t="s">
        <v>698</v>
      </c>
      <c r="F174" s="237" t="s">
        <v>699</v>
      </c>
      <c r="G174" s="238" t="s">
        <v>502</v>
      </c>
      <c r="H174" s="239">
        <v>30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0.036999999999999998</v>
      </c>
      <c r="T174" s="246">
        <f>S174*H174</f>
        <v>1.1099999999999999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700</v>
      </c>
    </row>
    <row r="175" s="2" customFormat="1" ht="23.4566" customHeight="1">
      <c r="A175" s="35"/>
      <c r="B175" s="36"/>
      <c r="C175" s="235" t="s">
        <v>593</v>
      </c>
      <c r="D175" s="235" t="s">
        <v>382</v>
      </c>
      <c r="E175" s="236" t="s">
        <v>702</v>
      </c>
      <c r="F175" s="237" t="s">
        <v>703</v>
      </c>
      <c r="G175" s="238" t="s">
        <v>502</v>
      </c>
      <c r="H175" s="239">
        <v>3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0.0040000000000000001</v>
      </c>
      <c r="T175" s="246">
        <f>S175*H175</f>
        <v>0.012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704</v>
      </c>
    </row>
    <row r="176" s="2" customFormat="1" ht="23.4566" customHeight="1">
      <c r="A176" s="35"/>
      <c r="B176" s="36"/>
      <c r="C176" s="235" t="s">
        <v>597</v>
      </c>
      <c r="D176" s="235" t="s">
        <v>382</v>
      </c>
      <c r="E176" s="236" t="s">
        <v>710</v>
      </c>
      <c r="F176" s="237" t="s">
        <v>711</v>
      </c>
      <c r="G176" s="238" t="s">
        <v>450</v>
      </c>
      <c r="H176" s="239">
        <v>2116.473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712</v>
      </c>
    </row>
    <row r="177" s="2" customFormat="1" ht="23.4566" customHeight="1">
      <c r="A177" s="35"/>
      <c r="B177" s="36"/>
      <c r="C177" s="235" t="s">
        <v>601</v>
      </c>
      <c r="D177" s="235" t="s">
        <v>382</v>
      </c>
      <c r="E177" s="236" t="s">
        <v>714</v>
      </c>
      <c r="F177" s="237" t="s">
        <v>715</v>
      </c>
      <c r="G177" s="238" t="s">
        <v>450</v>
      </c>
      <c r="H177" s="239">
        <v>30621.636999999999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716</v>
      </c>
    </row>
    <row r="178" s="12" customFormat="1" ht="22.8" customHeight="1">
      <c r="A178" s="12"/>
      <c r="B178" s="219"/>
      <c r="C178" s="220"/>
      <c r="D178" s="221" t="s">
        <v>75</v>
      </c>
      <c r="E178" s="233" t="s">
        <v>721</v>
      </c>
      <c r="F178" s="233" t="s">
        <v>722</v>
      </c>
      <c r="G178" s="220"/>
      <c r="H178" s="220"/>
      <c r="I178" s="223"/>
      <c r="J178" s="234">
        <f>BK178</f>
        <v>0</v>
      </c>
      <c r="K178" s="220"/>
      <c r="L178" s="225"/>
      <c r="M178" s="226"/>
      <c r="N178" s="227"/>
      <c r="O178" s="227"/>
      <c r="P178" s="228">
        <f>P179</f>
        <v>0</v>
      </c>
      <c r="Q178" s="227"/>
      <c r="R178" s="228">
        <f>R179</f>
        <v>0</v>
      </c>
      <c r="S178" s="227"/>
      <c r="T178" s="22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84</v>
      </c>
      <c r="AT178" s="231" t="s">
        <v>75</v>
      </c>
      <c r="AU178" s="231" t="s">
        <v>84</v>
      </c>
      <c r="AY178" s="230" t="s">
        <v>379</v>
      </c>
      <c r="BK178" s="232">
        <f>BK179</f>
        <v>0</v>
      </c>
    </row>
    <row r="179" s="2" customFormat="1" ht="23.4566" customHeight="1">
      <c r="A179" s="35"/>
      <c r="B179" s="36"/>
      <c r="C179" s="235" t="s">
        <v>605</v>
      </c>
      <c r="D179" s="235" t="s">
        <v>382</v>
      </c>
      <c r="E179" s="236" t="s">
        <v>724</v>
      </c>
      <c r="F179" s="237" t="s">
        <v>725</v>
      </c>
      <c r="G179" s="238" t="s">
        <v>450</v>
      </c>
      <c r="H179" s="239">
        <v>2860.8359999999998</v>
      </c>
      <c r="I179" s="240"/>
      <c r="J179" s="241">
        <f>ROUND(I179*H179,2)</f>
        <v>0</v>
      </c>
      <c r="K179" s="242"/>
      <c r="L179" s="41"/>
      <c r="M179" s="249" t="s">
        <v>1</v>
      </c>
      <c r="N179" s="250" t="s">
        <v>42</v>
      </c>
      <c r="O179" s="251"/>
      <c r="P179" s="252">
        <f>O179*H179</f>
        <v>0</v>
      </c>
      <c r="Q179" s="252">
        <v>0</v>
      </c>
      <c r="R179" s="252">
        <f>Q179*H179</f>
        <v>0</v>
      </c>
      <c r="S179" s="252">
        <v>0</v>
      </c>
      <c r="T179" s="25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726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TcyPgzgHB50rMNE88ZsYzz1sd3QZPN3FZwSPh4qYszIG7XpvLJ5m96oivY5hLq8BKfwW3Q9hGj+InRPyotTdcw==" hashValue="MUIJe0is9XONnzLpFbGNYgFYZAPeyliXG6n/ia/AaiyTaAdbN75wdRU2fZJifevYaFWxpm9BMG9YZA/y18I1Ew==" algorithmName="SHA-512" password="CC35"/>
  <autoFilter ref="C125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403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1060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1062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ROUND((SUM(BE134:BE195)),  2)</f>
        <v>0</v>
      </c>
      <c r="G37" s="169"/>
      <c r="H37" s="169"/>
      <c r="I37" s="170">
        <v>0.20000000000000001</v>
      </c>
      <c r="J37" s="168">
        <f>ROUND(((SUM(BE134:BE195))*I37),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ROUND((SUM(BF134:BF195)),  2)</f>
        <v>0</v>
      </c>
      <c r="G38" s="169"/>
      <c r="H38" s="169"/>
      <c r="I38" s="170">
        <v>0.20000000000000001</v>
      </c>
      <c r="J38" s="168">
        <f>ROUND(((SUM(BF134:BF195))*I38),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403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1060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01061 - Priepust č.1 v km 1,635 - P18858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J156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J189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J190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403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1060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01061 - Priepust č.1 v km 1,635 - P18858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P135+P189</f>
        <v>0</v>
      </c>
      <c r="Q134" s="107"/>
      <c r="R134" s="216">
        <f>R135+R189</f>
        <v>26.043739039999998</v>
      </c>
      <c r="S134" s="107"/>
      <c r="T134" s="217">
        <f>T135+T189</f>
        <v>9.2802299999999995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BK135+BK189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P136+P147+P156+P164+P168+P172+P187</f>
        <v>0</v>
      </c>
      <c r="Q135" s="227"/>
      <c r="R135" s="228">
        <f>R136+R147+R156+R164+R168+R172+R187</f>
        <v>25.96377184</v>
      </c>
      <c r="S135" s="227"/>
      <c r="T135" s="229">
        <f>T136+T147+T156+T164+T168+T172+T187</f>
        <v>9.2802299999999995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BK136+BK147+BK156+BK164+BK168+BK172+BK187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SUM(P137:P146)</f>
        <v>0</v>
      </c>
      <c r="Q136" s="227"/>
      <c r="R136" s="228">
        <f>SUM(R137:R146)</f>
        <v>0</v>
      </c>
      <c r="S136" s="227"/>
      <c r="T136" s="229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SUM(BK137:BK146)</f>
        <v>0</v>
      </c>
    </row>
    <row r="137" s="2" customFormat="1" ht="23.4566" customHeight="1">
      <c r="A137" s="35"/>
      <c r="B137" s="36"/>
      <c r="C137" s="235" t="s">
        <v>84</v>
      </c>
      <c r="D137" s="235" t="s">
        <v>382</v>
      </c>
      <c r="E137" s="236" t="s">
        <v>1065</v>
      </c>
      <c r="F137" s="237" t="s">
        <v>1066</v>
      </c>
      <c r="G137" s="238" t="s">
        <v>419</v>
      </c>
      <c r="H137" s="239">
        <v>30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1067</v>
      </c>
    </row>
    <row r="138" s="2" customFormat="1" ht="21.0566" customHeight="1">
      <c r="A138" s="35"/>
      <c r="B138" s="36"/>
      <c r="C138" s="235" t="s">
        <v>92</v>
      </c>
      <c r="D138" s="235" t="s">
        <v>382</v>
      </c>
      <c r="E138" s="236" t="s">
        <v>1068</v>
      </c>
      <c r="F138" s="237" t="s">
        <v>1069</v>
      </c>
      <c r="G138" s="238" t="s">
        <v>430</v>
      </c>
      <c r="H138" s="239">
        <v>0.56299999999999994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1070</v>
      </c>
    </row>
    <row r="139" s="2" customFormat="1" ht="36.72453" customHeight="1">
      <c r="A139" s="35"/>
      <c r="B139" s="36"/>
      <c r="C139" s="235" t="s">
        <v>102</v>
      </c>
      <c r="D139" s="235" t="s">
        <v>382</v>
      </c>
      <c r="E139" s="236" t="s">
        <v>741</v>
      </c>
      <c r="F139" s="237" t="s">
        <v>742</v>
      </c>
      <c r="G139" s="238" t="s">
        <v>430</v>
      </c>
      <c r="H139" s="239">
        <v>0.16900000000000001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1071</v>
      </c>
    </row>
    <row r="140" s="2" customFormat="1" ht="16.30189" customHeight="1">
      <c r="A140" s="35"/>
      <c r="B140" s="36"/>
      <c r="C140" s="235" t="s">
        <v>396</v>
      </c>
      <c r="D140" s="235" t="s">
        <v>382</v>
      </c>
      <c r="E140" s="236" t="s">
        <v>428</v>
      </c>
      <c r="F140" s="237" t="s">
        <v>429</v>
      </c>
      <c r="G140" s="238" t="s">
        <v>430</v>
      </c>
      <c r="H140" s="239">
        <v>20.34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1072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432</v>
      </c>
      <c r="F141" s="237" t="s">
        <v>433</v>
      </c>
      <c r="G141" s="238" t="s">
        <v>430</v>
      </c>
      <c r="H141" s="239">
        <v>6.1020000000000003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1073</v>
      </c>
    </row>
    <row r="142" s="2" customFormat="1" ht="31.92453" customHeight="1">
      <c r="A142" s="35"/>
      <c r="B142" s="36"/>
      <c r="C142" s="235" t="s">
        <v>435</v>
      </c>
      <c r="D142" s="235" t="s">
        <v>382</v>
      </c>
      <c r="E142" s="236" t="s">
        <v>1074</v>
      </c>
      <c r="F142" s="237" t="s">
        <v>1075</v>
      </c>
      <c r="G142" s="238" t="s">
        <v>430</v>
      </c>
      <c r="H142" s="239">
        <v>4.923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1077</v>
      </c>
      <c r="F143" s="237" t="s">
        <v>1078</v>
      </c>
      <c r="G143" s="238" t="s">
        <v>430</v>
      </c>
      <c r="H143" s="239">
        <v>34.460999999999999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1079</v>
      </c>
    </row>
    <row r="144" s="2" customFormat="1" ht="16.30189" customHeight="1">
      <c r="A144" s="35"/>
      <c r="B144" s="36"/>
      <c r="C144" s="235" t="s">
        <v>443</v>
      </c>
      <c r="D144" s="235" t="s">
        <v>382</v>
      </c>
      <c r="E144" s="236" t="s">
        <v>1080</v>
      </c>
      <c r="F144" s="237" t="s">
        <v>1081</v>
      </c>
      <c r="G144" s="238" t="s">
        <v>430</v>
      </c>
      <c r="H144" s="239">
        <v>4.923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1082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1083</v>
      </c>
      <c r="F145" s="237" t="s">
        <v>449</v>
      </c>
      <c r="G145" s="238" t="s">
        <v>450</v>
      </c>
      <c r="H145" s="239">
        <v>9.0960000000000001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1084</v>
      </c>
    </row>
    <row r="146" s="2" customFormat="1" ht="23.4566" customHeight="1">
      <c r="A146" s="35"/>
      <c r="B146" s="36"/>
      <c r="C146" s="235" t="s">
        <v>452</v>
      </c>
      <c r="D146" s="235" t="s">
        <v>382</v>
      </c>
      <c r="E146" s="236" t="s">
        <v>1085</v>
      </c>
      <c r="F146" s="237" t="s">
        <v>454</v>
      </c>
      <c r="G146" s="238" t="s">
        <v>430</v>
      </c>
      <c r="H146" s="239">
        <v>15.98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1086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102</v>
      </c>
      <c r="F147" s="233" t="s">
        <v>1087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SUM(P148:P155)</f>
        <v>0</v>
      </c>
      <c r="Q147" s="227"/>
      <c r="R147" s="228">
        <f>SUM(R148:R155)</f>
        <v>2.2964577000000004</v>
      </c>
      <c r="S147" s="227"/>
      <c r="T147" s="229">
        <f>SUM(T148:T155)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SUM(BK148:BK155)</f>
        <v>0</v>
      </c>
    </row>
    <row r="148" s="2" customFormat="1" ht="21.0566" customHeight="1">
      <c r="A148" s="35"/>
      <c r="B148" s="36"/>
      <c r="C148" s="235" t="s">
        <v>456</v>
      </c>
      <c r="D148" s="235" t="s">
        <v>382</v>
      </c>
      <c r="E148" s="236" t="s">
        <v>1088</v>
      </c>
      <c r="F148" s="237" t="s">
        <v>1089</v>
      </c>
      <c r="G148" s="238" t="s">
        <v>430</v>
      </c>
      <c r="H148" s="239">
        <v>0.38200000000000001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2.3855499999999998</v>
      </c>
      <c r="R148" s="245">
        <f>Q148*H148</f>
        <v>0.91128009999999993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1090</v>
      </c>
    </row>
    <row r="149" s="2" customFormat="1" ht="21.0566" customHeight="1">
      <c r="A149" s="35"/>
      <c r="B149" s="36"/>
      <c r="C149" s="235" t="s">
        <v>461</v>
      </c>
      <c r="D149" s="235" t="s">
        <v>382</v>
      </c>
      <c r="E149" s="236" t="s">
        <v>1091</v>
      </c>
      <c r="F149" s="237" t="s">
        <v>1092</v>
      </c>
      <c r="G149" s="238" t="s">
        <v>419</v>
      </c>
      <c r="H149" s="239">
        <v>1.5580000000000001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0.038350000000000002</v>
      </c>
      <c r="R149" s="245">
        <f>Q149*H149</f>
        <v>0.059749300000000005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1093</v>
      </c>
    </row>
    <row r="150" s="2" customFormat="1" ht="21.0566" customHeight="1">
      <c r="A150" s="35"/>
      <c r="B150" s="36"/>
      <c r="C150" s="235" t="s">
        <v>466</v>
      </c>
      <c r="D150" s="235" t="s">
        <v>382</v>
      </c>
      <c r="E150" s="236" t="s">
        <v>1094</v>
      </c>
      <c r="F150" s="237" t="s">
        <v>1095</v>
      </c>
      <c r="G150" s="238" t="s">
        <v>419</v>
      </c>
      <c r="H150" s="239">
        <v>1.5580000000000001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1.0000000000000001E-05</v>
      </c>
      <c r="R150" s="245">
        <f>Q150*H150</f>
        <v>1.5580000000000003E-05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1096</v>
      </c>
    </row>
    <row r="151" s="2" customFormat="1" ht="21.0566" customHeight="1">
      <c r="A151" s="35"/>
      <c r="B151" s="36"/>
      <c r="C151" s="235" t="s">
        <v>470</v>
      </c>
      <c r="D151" s="235" t="s">
        <v>382</v>
      </c>
      <c r="E151" s="236" t="s">
        <v>1097</v>
      </c>
      <c r="F151" s="237" t="s">
        <v>1098</v>
      </c>
      <c r="G151" s="238" t="s">
        <v>450</v>
      </c>
      <c r="H151" s="239">
        <v>0.063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1.03704</v>
      </c>
      <c r="R151" s="245">
        <f>Q151*H151</f>
        <v>0.065333519999999992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1099</v>
      </c>
    </row>
    <row r="152" s="2" customFormat="1" ht="16.30189" customHeight="1">
      <c r="A152" s="35"/>
      <c r="B152" s="36"/>
      <c r="C152" s="254" t="s">
        <v>475</v>
      </c>
      <c r="D152" s="254" t="s">
        <v>457</v>
      </c>
      <c r="E152" s="255" t="s">
        <v>1100</v>
      </c>
      <c r="F152" s="256" t="s">
        <v>1101</v>
      </c>
      <c r="G152" s="257" t="s">
        <v>1102</v>
      </c>
      <c r="H152" s="258">
        <v>10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1103</v>
      </c>
    </row>
    <row r="153" s="2" customFormat="1" ht="16.30189" customHeight="1">
      <c r="A153" s="35"/>
      <c r="B153" s="36"/>
      <c r="C153" s="235" t="s">
        <v>479</v>
      </c>
      <c r="D153" s="235" t="s">
        <v>382</v>
      </c>
      <c r="E153" s="236" t="s">
        <v>1104</v>
      </c>
      <c r="F153" s="237" t="s">
        <v>1105</v>
      </c>
      <c r="G153" s="238" t="s">
        <v>430</v>
      </c>
      <c r="H153" s="239">
        <v>0.54000000000000004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2.3225600000000002</v>
      </c>
      <c r="R153" s="245">
        <f>Q153*H153</f>
        <v>1.2541824000000001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1106</v>
      </c>
    </row>
    <row r="154" s="2" customFormat="1" ht="23.4566" customHeight="1">
      <c r="A154" s="35"/>
      <c r="B154" s="36"/>
      <c r="C154" s="235" t="s">
        <v>483</v>
      </c>
      <c r="D154" s="235" t="s">
        <v>382</v>
      </c>
      <c r="E154" s="236" t="s">
        <v>1107</v>
      </c>
      <c r="F154" s="237" t="s">
        <v>1108</v>
      </c>
      <c r="G154" s="238" t="s">
        <v>419</v>
      </c>
      <c r="H154" s="239">
        <v>1.6799999999999999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0.00346</v>
      </c>
      <c r="R154" s="245">
        <f>Q154*H154</f>
        <v>0.0058127999999999999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1109</v>
      </c>
    </row>
    <row r="155" s="2" customFormat="1" ht="23.4566" customHeight="1">
      <c r="A155" s="35"/>
      <c r="B155" s="36"/>
      <c r="C155" s="235" t="s">
        <v>487</v>
      </c>
      <c r="D155" s="235" t="s">
        <v>382</v>
      </c>
      <c r="E155" s="236" t="s">
        <v>1110</v>
      </c>
      <c r="F155" s="237" t="s">
        <v>1111</v>
      </c>
      <c r="G155" s="238" t="s">
        <v>419</v>
      </c>
      <c r="H155" s="239">
        <v>1.6799999999999999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5.0000000000000002E-05</v>
      </c>
      <c r="R155" s="245">
        <f>Q155*H155</f>
        <v>8.3999999999999995E-05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396</v>
      </c>
      <c r="F156" s="233" t="s">
        <v>465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SUM(P157:P163)</f>
        <v>0</v>
      </c>
      <c r="Q156" s="227"/>
      <c r="R156" s="228">
        <f>SUM(R157:R163)</f>
        <v>12.631041</v>
      </c>
      <c r="S156" s="227"/>
      <c r="T156" s="229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SUM(BK157:BK163)</f>
        <v>0</v>
      </c>
    </row>
    <row r="157" s="2" customFormat="1" ht="31.92453" customHeight="1">
      <c r="A157" s="35"/>
      <c r="B157" s="36"/>
      <c r="C157" s="235" t="s">
        <v>491</v>
      </c>
      <c r="D157" s="235" t="s">
        <v>382</v>
      </c>
      <c r="E157" s="236" t="s">
        <v>1113</v>
      </c>
      <c r="F157" s="237" t="s">
        <v>1114</v>
      </c>
      <c r="G157" s="238" t="s">
        <v>419</v>
      </c>
      <c r="H157" s="239">
        <v>8.2799999999999994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0.23366999999999999</v>
      </c>
      <c r="R157" s="245">
        <f>Q157*H157</f>
        <v>1.9347875999999997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1115</v>
      </c>
    </row>
    <row r="158" s="2" customFormat="1" ht="23.4566" customHeight="1">
      <c r="A158" s="35"/>
      <c r="B158" s="36"/>
      <c r="C158" s="235" t="s">
        <v>7</v>
      </c>
      <c r="D158" s="235" t="s">
        <v>382</v>
      </c>
      <c r="E158" s="236" t="s">
        <v>1116</v>
      </c>
      <c r="F158" s="237" t="s">
        <v>1117</v>
      </c>
      <c r="G158" s="238" t="s">
        <v>430</v>
      </c>
      <c r="H158" s="239">
        <v>0.113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1.7034</v>
      </c>
      <c r="R158" s="245">
        <f>Q158*H158</f>
        <v>0.19248420000000002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1118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1119</v>
      </c>
      <c r="F159" s="237" t="s">
        <v>1120</v>
      </c>
      <c r="G159" s="238" t="s">
        <v>419</v>
      </c>
      <c r="H159" s="239">
        <v>6.75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0.30059999999999998</v>
      </c>
      <c r="R159" s="245">
        <f>Q159*H159</f>
        <v>2.0290499999999998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1121</v>
      </c>
    </row>
    <row r="160" s="2" customFormat="1" ht="23.4566" customHeight="1">
      <c r="A160" s="35"/>
      <c r="B160" s="36"/>
      <c r="C160" s="235" t="s">
        <v>504</v>
      </c>
      <c r="D160" s="235" t="s">
        <v>382</v>
      </c>
      <c r="E160" s="236" t="s">
        <v>800</v>
      </c>
      <c r="F160" s="237" t="s">
        <v>801</v>
      </c>
      <c r="G160" s="238" t="s">
        <v>430</v>
      </c>
      <c r="H160" s="239">
        <v>0.56999999999999995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2.1922799999999998</v>
      </c>
      <c r="R160" s="245">
        <f>Q160*H160</f>
        <v>1.2495995999999998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1122</v>
      </c>
    </row>
    <row r="161" s="2" customFormat="1" ht="31.92453" customHeight="1">
      <c r="A161" s="35"/>
      <c r="B161" s="36"/>
      <c r="C161" s="235" t="s">
        <v>508</v>
      </c>
      <c r="D161" s="235" t="s">
        <v>382</v>
      </c>
      <c r="E161" s="236" t="s">
        <v>1123</v>
      </c>
      <c r="F161" s="237" t="s">
        <v>1124</v>
      </c>
      <c r="G161" s="238" t="s">
        <v>430</v>
      </c>
      <c r="H161" s="239">
        <v>0.45000000000000001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2.2632400000000001</v>
      </c>
      <c r="R161" s="245">
        <f>Q161*H161</f>
        <v>1.0184580000000001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1125</v>
      </c>
    </row>
    <row r="162" s="2" customFormat="1" ht="23.4566" customHeight="1">
      <c r="A162" s="35"/>
      <c r="B162" s="36"/>
      <c r="C162" s="235" t="s">
        <v>512</v>
      </c>
      <c r="D162" s="235" t="s">
        <v>382</v>
      </c>
      <c r="E162" s="236" t="s">
        <v>1126</v>
      </c>
      <c r="F162" s="237" t="s">
        <v>1127</v>
      </c>
      <c r="G162" s="238" t="s">
        <v>419</v>
      </c>
      <c r="H162" s="239">
        <v>0.23999999999999999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0.02266</v>
      </c>
      <c r="R162" s="245">
        <f>Q162*H162</f>
        <v>0.0054383999999999995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1128</v>
      </c>
    </row>
    <row r="163" s="2" customFormat="1" ht="31.92453" customHeight="1">
      <c r="A163" s="35"/>
      <c r="B163" s="36"/>
      <c r="C163" s="235" t="s">
        <v>516</v>
      </c>
      <c r="D163" s="235" t="s">
        <v>382</v>
      </c>
      <c r="E163" s="236" t="s">
        <v>1129</v>
      </c>
      <c r="F163" s="237" t="s">
        <v>1130</v>
      </c>
      <c r="G163" s="238" t="s">
        <v>419</v>
      </c>
      <c r="H163" s="239">
        <v>8.2799999999999994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0.74894000000000005</v>
      </c>
      <c r="R163" s="245">
        <f>Q163*H163</f>
        <v>6.2012232000000003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1131</v>
      </c>
    </row>
    <row r="164" s="12" customFormat="1" ht="22.8" customHeight="1">
      <c r="A164" s="12"/>
      <c r="B164" s="219"/>
      <c r="C164" s="220"/>
      <c r="D164" s="221" t="s">
        <v>75</v>
      </c>
      <c r="E164" s="233" t="s">
        <v>435</v>
      </c>
      <c r="F164" s="233" t="s">
        <v>1132</v>
      </c>
      <c r="G164" s="220"/>
      <c r="H164" s="220"/>
      <c r="I164" s="223"/>
      <c r="J164" s="234">
        <f>BK164</f>
        <v>0</v>
      </c>
      <c r="K164" s="220"/>
      <c r="L164" s="225"/>
      <c r="M164" s="226"/>
      <c r="N164" s="227"/>
      <c r="O164" s="227"/>
      <c r="P164" s="228">
        <f>SUM(P165:P167)</f>
        <v>0</v>
      </c>
      <c r="Q164" s="227"/>
      <c r="R164" s="228">
        <f>SUM(R165:R167)</f>
        <v>0.074392679999999989</v>
      </c>
      <c r="S164" s="227"/>
      <c r="T164" s="229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84</v>
      </c>
      <c r="AT164" s="231" t="s">
        <v>75</v>
      </c>
      <c r="AU164" s="231" t="s">
        <v>84</v>
      </c>
      <c r="AY164" s="230" t="s">
        <v>379</v>
      </c>
      <c r="BK164" s="232">
        <f>SUM(BK165:BK167)</f>
        <v>0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1133</v>
      </c>
      <c r="F165" s="237" t="s">
        <v>1134</v>
      </c>
      <c r="G165" s="238" t="s">
        <v>419</v>
      </c>
      <c r="H165" s="239">
        <v>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0.00081999999999999998</v>
      </c>
      <c r="R165" s="245">
        <f>Q165*H165</f>
        <v>0.00164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1135</v>
      </c>
    </row>
    <row r="166" s="2" customFormat="1" ht="16.30189" customHeight="1">
      <c r="A166" s="35"/>
      <c r="B166" s="36"/>
      <c r="C166" s="235" t="s">
        <v>524</v>
      </c>
      <c r="D166" s="235" t="s">
        <v>382</v>
      </c>
      <c r="E166" s="236" t="s">
        <v>1136</v>
      </c>
      <c r="F166" s="237" t="s">
        <v>1137</v>
      </c>
      <c r="G166" s="238" t="s">
        <v>419</v>
      </c>
      <c r="H166" s="239">
        <v>1.738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0.00051000000000000004</v>
      </c>
      <c r="R166" s="245">
        <f>Q166*H166</f>
        <v>0.00088638000000000009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1138</v>
      </c>
    </row>
    <row r="167" s="2" customFormat="1" ht="21.0566" customHeight="1">
      <c r="A167" s="35"/>
      <c r="B167" s="36"/>
      <c r="C167" s="235" t="s">
        <v>528</v>
      </c>
      <c r="D167" s="235" t="s">
        <v>382</v>
      </c>
      <c r="E167" s="236" t="s">
        <v>1139</v>
      </c>
      <c r="F167" s="237" t="s">
        <v>1140</v>
      </c>
      <c r="G167" s="238" t="s">
        <v>419</v>
      </c>
      <c r="H167" s="239">
        <v>1.738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0.041349999999999998</v>
      </c>
      <c r="R167" s="245">
        <f>Q167*H167</f>
        <v>0.071866299999999994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1141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443</v>
      </c>
      <c r="F168" s="233" t="s">
        <v>495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SUM(P169:P171)</f>
        <v>0</v>
      </c>
      <c r="Q168" s="227"/>
      <c r="R168" s="228">
        <f>SUM(R169:R171)</f>
        <v>0.031399999999999997</v>
      </c>
      <c r="S168" s="227"/>
      <c r="T168" s="229">
        <f>SUM(T169:T171)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SUM(BK169:BK171)</f>
        <v>0</v>
      </c>
    </row>
    <row r="169" s="2" customFormat="1" ht="31.92453" customHeight="1">
      <c r="A169" s="35"/>
      <c r="B169" s="36"/>
      <c r="C169" s="235" t="s">
        <v>532</v>
      </c>
      <c r="D169" s="235" t="s">
        <v>382</v>
      </c>
      <c r="E169" s="236" t="s">
        <v>1142</v>
      </c>
      <c r="F169" s="237" t="s">
        <v>1143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0.0083999999999999995</v>
      </c>
      <c r="R169" s="245">
        <f>Q169*H169</f>
        <v>0.0083999999999999995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1144</v>
      </c>
    </row>
    <row r="170" s="2" customFormat="1" ht="16.30189" customHeight="1">
      <c r="A170" s="35"/>
      <c r="B170" s="36"/>
      <c r="C170" s="254" t="s">
        <v>536</v>
      </c>
      <c r="D170" s="254" t="s">
        <v>457</v>
      </c>
      <c r="E170" s="255" t="s">
        <v>1145</v>
      </c>
      <c r="F170" s="256" t="s">
        <v>1146</v>
      </c>
      <c r="G170" s="257" t="s">
        <v>502</v>
      </c>
      <c r="H170" s="258">
        <v>1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0.012999999999999999</v>
      </c>
      <c r="R170" s="245">
        <f>Q170*H170</f>
        <v>0.012999999999999999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1147</v>
      </c>
    </row>
    <row r="171" s="2" customFormat="1" ht="23.4566" customHeight="1">
      <c r="A171" s="35"/>
      <c r="B171" s="36"/>
      <c r="C171" s="235" t="s">
        <v>540</v>
      </c>
      <c r="D171" s="235" t="s">
        <v>382</v>
      </c>
      <c r="E171" s="236" t="s">
        <v>1148</v>
      </c>
      <c r="F171" s="237" t="s">
        <v>1149</v>
      </c>
      <c r="G171" s="238" t="s">
        <v>502</v>
      </c>
      <c r="H171" s="239">
        <v>5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0.002</v>
      </c>
      <c r="R171" s="245">
        <f>Q171*H171</f>
        <v>0.01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1150</v>
      </c>
    </row>
    <row r="172" s="12" customFormat="1" ht="22.8" customHeight="1">
      <c r="A172" s="12"/>
      <c r="B172" s="219"/>
      <c r="C172" s="220"/>
      <c r="D172" s="221" t="s">
        <v>75</v>
      </c>
      <c r="E172" s="233" t="s">
        <v>447</v>
      </c>
      <c r="F172" s="233" t="s">
        <v>560</v>
      </c>
      <c r="G172" s="220"/>
      <c r="H172" s="220"/>
      <c r="I172" s="223"/>
      <c r="J172" s="234">
        <f>BK172</f>
        <v>0</v>
      </c>
      <c r="K172" s="220"/>
      <c r="L172" s="225"/>
      <c r="M172" s="226"/>
      <c r="N172" s="227"/>
      <c r="O172" s="227"/>
      <c r="P172" s="228">
        <f>SUM(P173:P186)</f>
        <v>0</v>
      </c>
      <c r="Q172" s="227"/>
      <c r="R172" s="228">
        <f>SUM(R173:R186)</f>
        <v>10.93048046</v>
      </c>
      <c r="S172" s="227"/>
      <c r="T172" s="229">
        <f>SUM(T173:T186)</f>
        <v>9.2802299999999995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84</v>
      </c>
      <c r="AT172" s="231" t="s">
        <v>75</v>
      </c>
      <c r="AU172" s="231" t="s">
        <v>84</v>
      </c>
      <c r="AY172" s="230" t="s">
        <v>379</v>
      </c>
      <c r="BK172" s="232">
        <f>SUM(BK173:BK186)</f>
        <v>0</v>
      </c>
    </row>
    <row r="173" s="2" customFormat="1" ht="16.30189" customHeight="1">
      <c r="A173" s="35"/>
      <c r="B173" s="36"/>
      <c r="C173" s="235" t="s">
        <v>544</v>
      </c>
      <c r="D173" s="235" t="s">
        <v>382</v>
      </c>
      <c r="E173" s="236" t="s">
        <v>1151</v>
      </c>
      <c r="F173" s="237" t="s">
        <v>1152</v>
      </c>
      <c r="G173" s="238" t="s">
        <v>502</v>
      </c>
      <c r="H173" s="239">
        <v>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0.077670000000000003</v>
      </c>
      <c r="R173" s="245">
        <f>Q173*H173</f>
        <v>0.077670000000000003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1153</v>
      </c>
    </row>
    <row r="174" s="2" customFormat="1" ht="23.4566" customHeight="1">
      <c r="A174" s="35"/>
      <c r="B174" s="36"/>
      <c r="C174" s="235" t="s">
        <v>548</v>
      </c>
      <c r="D174" s="235" t="s">
        <v>382</v>
      </c>
      <c r="E174" s="236" t="s">
        <v>1154</v>
      </c>
      <c r="F174" s="237" t="s">
        <v>1155</v>
      </c>
      <c r="G174" s="238" t="s">
        <v>502</v>
      </c>
      <c r="H174" s="239">
        <v>1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9.6984899999999996</v>
      </c>
      <c r="R174" s="245">
        <f>Q174*H174</f>
        <v>9.6984899999999996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1156</v>
      </c>
    </row>
    <row r="175" s="2" customFormat="1" ht="21.0566" customHeight="1">
      <c r="A175" s="35"/>
      <c r="B175" s="36"/>
      <c r="C175" s="235" t="s">
        <v>552</v>
      </c>
      <c r="D175" s="235" t="s">
        <v>382</v>
      </c>
      <c r="E175" s="236" t="s">
        <v>1157</v>
      </c>
      <c r="F175" s="237" t="s">
        <v>1158</v>
      </c>
      <c r="G175" s="238" t="s">
        <v>426</v>
      </c>
      <c r="H175" s="239">
        <v>0.75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0.90208999999999995</v>
      </c>
      <c r="R175" s="245">
        <f>Q175*H175</f>
        <v>0.67656749999999999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1159</v>
      </c>
    </row>
    <row r="176" s="2" customFormat="1" ht="23.4566" customHeight="1">
      <c r="A176" s="35"/>
      <c r="B176" s="36"/>
      <c r="C176" s="254" t="s">
        <v>556</v>
      </c>
      <c r="D176" s="254" t="s">
        <v>457</v>
      </c>
      <c r="E176" s="255" t="s">
        <v>1160</v>
      </c>
      <c r="F176" s="256" t="s">
        <v>1161</v>
      </c>
      <c r="G176" s="257" t="s">
        <v>502</v>
      </c>
      <c r="H176" s="258">
        <v>1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0.46999999999999997</v>
      </c>
      <c r="R176" s="245">
        <f>Q176*H176</f>
        <v>0.46999999999999997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1162</v>
      </c>
    </row>
    <row r="177" s="2" customFormat="1" ht="21.0566" customHeight="1">
      <c r="A177" s="35"/>
      <c r="B177" s="36"/>
      <c r="C177" s="235" t="s">
        <v>561</v>
      </c>
      <c r="D177" s="235" t="s">
        <v>382</v>
      </c>
      <c r="E177" s="236" t="s">
        <v>1163</v>
      </c>
      <c r="F177" s="237" t="s">
        <v>1164</v>
      </c>
      <c r="G177" s="238" t="s">
        <v>419</v>
      </c>
      <c r="H177" s="239">
        <v>1.738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1165</v>
      </c>
    </row>
    <row r="178" s="2" customFormat="1" ht="31.92453" customHeight="1">
      <c r="A178" s="35"/>
      <c r="B178" s="36"/>
      <c r="C178" s="235" t="s">
        <v>565</v>
      </c>
      <c r="D178" s="235" t="s">
        <v>382</v>
      </c>
      <c r="E178" s="236" t="s">
        <v>1166</v>
      </c>
      <c r="F178" s="237" t="s">
        <v>1167</v>
      </c>
      <c r="G178" s="238" t="s">
        <v>426</v>
      </c>
      <c r="H178" s="239">
        <v>10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0.097299999999999998</v>
      </c>
      <c r="T178" s="246">
        <f>S178*H178</f>
        <v>0.97299999999999998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1168</v>
      </c>
    </row>
    <row r="179" s="2" customFormat="1" ht="23.4566" customHeight="1">
      <c r="A179" s="35"/>
      <c r="B179" s="36"/>
      <c r="C179" s="235" t="s">
        <v>569</v>
      </c>
      <c r="D179" s="235" t="s">
        <v>382</v>
      </c>
      <c r="E179" s="236" t="s">
        <v>1169</v>
      </c>
      <c r="F179" s="237" t="s">
        <v>1170</v>
      </c>
      <c r="G179" s="238" t="s">
        <v>426</v>
      </c>
      <c r="H179" s="239">
        <v>13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0.057110000000000001</v>
      </c>
      <c r="T179" s="246">
        <f>S179*H179</f>
        <v>0.74243000000000003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1171</v>
      </c>
    </row>
    <row r="180" s="2" customFormat="1" ht="36.72453" customHeight="1">
      <c r="A180" s="35"/>
      <c r="B180" s="36"/>
      <c r="C180" s="235" t="s">
        <v>573</v>
      </c>
      <c r="D180" s="235" t="s">
        <v>382</v>
      </c>
      <c r="E180" s="236" t="s">
        <v>1172</v>
      </c>
      <c r="F180" s="237" t="s">
        <v>1173</v>
      </c>
      <c r="G180" s="238" t="s">
        <v>502</v>
      </c>
      <c r="H180" s="239">
        <v>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0.00115</v>
      </c>
      <c r="R180" s="245">
        <f>Q180*H180</f>
        <v>0.0023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1174</v>
      </c>
    </row>
    <row r="181" s="2" customFormat="1" ht="31.92453" customHeight="1">
      <c r="A181" s="35"/>
      <c r="B181" s="36"/>
      <c r="C181" s="235" t="s">
        <v>577</v>
      </c>
      <c r="D181" s="235" t="s">
        <v>382</v>
      </c>
      <c r="E181" s="236" t="s">
        <v>1175</v>
      </c>
      <c r="F181" s="237" t="s">
        <v>1176</v>
      </c>
      <c r="G181" s="238" t="s">
        <v>430</v>
      </c>
      <c r="H181" s="239">
        <v>3.1520000000000001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0.00173</v>
      </c>
      <c r="R181" s="245">
        <f>Q181*H181</f>
        <v>0.0054529599999999998</v>
      </c>
      <c r="S181" s="245">
        <v>2.3999999999999999</v>
      </c>
      <c r="T181" s="246">
        <f>S181*H181</f>
        <v>7.5648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1177</v>
      </c>
    </row>
    <row r="182" s="2" customFormat="1" ht="23.4566" customHeight="1">
      <c r="A182" s="35"/>
      <c r="B182" s="36"/>
      <c r="C182" s="235" t="s">
        <v>581</v>
      </c>
      <c r="D182" s="235" t="s">
        <v>382</v>
      </c>
      <c r="E182" s="236" t="s">
        <v>1178</v>
      </c>
      <c r="F182" s="237" t="s">
        <v>1179</v>
      </c>
      <c r="G182" s="238" t="s">
        <v>450</v>
      </c>
      <c r="H182" s="239">
        <v>7.5650000000000004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1180</v>
      </c>
    </row>
    <row r="183" s="2" customFormat="1" ht="31.92453" customHeight="1">
      <c r="A183" s="35"/>
      <c r="B183" s="36"/>
      <c r="C183" s="235" t="s">
        <v>585</v>
      </c>
      <c r="D183" s="235" t="s">
        <v>382</v>
      </c>
      <c r="E183" s="236" t="s">
        <v>1181</v>
      </c>
      <c r="F183" s="237" t="s">
        <v>1182</v>
      </c>
      <c r="G183" s="238" t="s">
        <v>450</v>
      </c>
      <c r="H183" s="239">
        <v>143.73500000000001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1183</v>
      </c>
    </row>
    <row r="184" s="2" customFormat="1" ht="23.4566" customHeight="1">
      <c r="A184" s="35"/>
      <c r="B184" s="36"/>
      <c r="C184" s="235" t="s">
        <v>589</v>
      </c>
      <c r="D184" s="235" t="s">
        <v>382</v>
      </c>
      <c r="E184" s="236" t="s">
        <v>710</v>
      </c>
      <c r="F184" s="237" t="s">
        <v>711</v>
      </c>
      <c r="G184" s="238" t="s">
        <v>450</v>
      </c>
      <c r="H184" s="239">
        <v>1.7110000000000001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1184</v>
      </c>
    </row>
    <row r="185" s="2" customFormat="1" ht="23.4566" customHeight="1">
      <c r="A185" s="35"/>
      <c r="B185" s="36"/>
      <c r="C185" s="235" t="s">
        <v>593</v>
      </c>
      <c r="D185" s="235" t="s">
        <v>382</v>
      </c>
      <c r="E185" s="236" t="s">
        <v>714</v>
      </c>
      <c r="F185" s="237" t="s">
        <v>715</v>
      </c>
      <c r="G185" s="238" t="s">
        <v>450</v>
      </c>
      <c r="H185" s="239">
        <v>15.398999999999999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1185</v>
      </c>
    </row>
    <row r="186" s="2" customFormat="1" ht="23.4566" customHeight="1">
      <c r="A186" s="35"/>
      <c r="B186" s="36"/>
      <c r="C186" s="235" t="s">
        <v>597</v>
      </c>
      <c r="D186" s="235" t="s">
        <v>382</v>
      </c>
      <c r="E186" s="236" t="s">
        <v>718</v>
      </c>
      <c r="F186" s="237" t="s">
        <v>719</v>
      </c>
      <c r="G186" s="238" t="s">
        <v>450</v>
      </c>
      <c r="H186" s="239">
        <v>7.5650000000000004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1186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721</v>
      </c>
      <c r="F187" s="233" t="s">
        <v>722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P188</f>
        <v>0</v>
      </c>
      <c r="Q187" s="227"/>
      <c r="R187" s="228">
        <f>R188</f>
        <v>0</v>
      </c>
      <c r="S187" s="227"/>
      <c r="T187" s="22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84</v>
      </c>
      <c r="AT187" s="231" t="s">
        <v>75</v>
      </c>
      <c r="AU187" s="231" t="s">
        <v>84</v>
      </c>
      <c r="AY187" s="230" t="s">
        <v>379</v>
      </c>
      <c r="BK187" s="232">
        <f>BK188</f>
        <v>0</v>
      </c>
    </row>
    <row r="188" s="2" customFormat="1" ht="23.4566" customHeight="1">
      <c r="A188" s="35"/>
      <c r="B188" s="36"/>
      <c r="C188" s="235" t="s">
        <v>601</v>
      </c>
      <c r="D188" s="235" t="s">
        <v>382</v>
      </c>
      <c r="E188" s="236" t="s">
        <v>724</v>
      </c>
      <c r="F188" s="237" t="s">
        <v>725</v>
      </c>
      <c r="G188" s="238" t="s">
        <v>450</v>
      </c>
      <c r="H188" s="239">
        <v>25.963999999999999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1187</v>
      </c>
    </row>
    <row r="189" s="12" customFormat="1" ht="25.92" customHeight="1">
      <c r="A189" s="12"/>
      <c r="B189" s="219"/>
      <c r="C189" s="220"/>
      <c r="D189" s="221" t="s">
        <v>75</v>
      </c>
      <c r="E189" s="222" t="s">
        <v>1040</v>
      </c>
      <c r="F189" s="222" t="s">
        <v>1041</v>
      </c>
      <c r="G189" s="220"/>
      <c r="H189" s="220"/>
      <c r="I189" s="223"/>
      <c r="J189" s="224">
        <f>BK189</f>
        <v>0</v>
      </c>
      <c r="K189" s="220"/>
      <c r="L189" s="225"/>
      <c r="M189" s="226"/>
      <c r="N189" s="227"/>
      <c r="O189" s="227"/>
      <c r="P189" s="228">
        <f>P190</f>
        <v>0</v>
      </c>
      <c r="Q189" s="227"/>
      <c r="R189" s="228">
        <f>R190</f>
        <v>0.079967200000000002</v>
      </c>
      <c r="S189" s="227"/>
      <c r="T189" s="22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92</v>
      </c>
      <c r="AT189" s="231" t="s">
        <v>75</v>
      </c>
      <c r="AU189" s="231" t="s">
        <v>76</v>
      </c>
      <c r="AY189" s="230" t="s">
        <v>379</v>
      </c>
      <c r="BK189" s="232">
        <f>BK190</f>
        <v>0</v>
      </c>
    </row>
    <row r="190" s="12" customFormat="1" ht="22.8" customHeight="1">
      <c r="A190" s="12"/>
      <c r="B190" s="219"/>
      <c r="C190" s="220"/>
      <c r="D190" s="221" t="s">
        <v>75</v>
      </c>
      <c r="E190" s="233" t="s">
        <v>1042</v>
      </c>
      <c r="F190" s="233" t="s">
        <v>1043</v>
      </c>
      <c r="G190" s="220"/>
      <c r="H190" s="220"/>
      <c r="I190" s="223"/>
      <c r="J190" s="234">
        <f>BK190</f>
        <v>0</v>
      </c>
      <c r="K190" s="220"/>
      <c r="L190" s="225"/>
      <c r="M190" s="226"/>
      <c r="N190" s="227"/>
      <c r="O190" s="227"/>
      <c r="P190" s="228">
        <f>SUM(P191:P195)</f>
        <v>0</v>
      </c>
      <c r="Q190" s="227"/>
      <c r="R190" s="228">
        <f>SUM(R191:R195)</f>
        <v>0.079967200000000002</v>
      </c>
      <c r="S190" s="227"/>
      <c r="T190" s="229">
        <f>SUM(T191:T195)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92</v>
      </c>
      <c r="AT190" s="231" t="s">
        <v>75</v>
      </c>
      <c r="AU190" s="231" t="s">
        <v>84</v>
      </c>
      <c r="AY190" s="230" t="s">
        <v>379</v>
      </c>
      <c r="BK190" s="232">
        <f>SUM(BK191:BK195)</f>
        <v>0</v>
      </c>
    </row>
    <row r="191" s="2" customFormat="1" ht="23.4566" customHeight="1">
      <c r="A191" s="35"/>
      <c r="B191" s="36"/>
      <c r="C191" s="235" t="s">
        <v>605</v>
      </c>
      <c r="D191" s="235" t="s">
        <v>382</v>
      </c>
      <c r="E191" s="236" t="s">
        <v>1188</v>
      </c>
      <c r="F191" s="237" t="s">
        <v>1189</v>
      </c>
      <c r="G191" s="238" t="s">
        <v>419</v>
      </c>
      <c r="H191" s="239">
        <v>17.32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479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1190</v>
      </c>
    </row>
    <row r="192" s="2" customFormat="1" ht="16.30189" customHeight="1">
      <c r="A192" s="35"/>
      <c r="B192" s="36"/>
      <c r="C192" s="254" t="s">
        <v>609</v>
      </c>
      <c r="D192" s="254" t="s">
        <v>457</v>
      </c>
      <c r="E192" s="255" t="s">
        <v>1191</v>
      </c>
      <c r="F192" s="256" t="s">
        <v>1192</v>
      </c>
      <c r="G192" s="257" t="s">
        <v>450</v>
      </c>
      <c r="H192" s="258">
        <v>0.0060000000000000001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1</v>
      </c>
      <c r="R192" s="245">
        <f>Q192*H192</f>
        <v>0.0060000000000000001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544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1193</v>
      </c>
    </row>
    <row r="193" s="2" customFormat="1" ht="23.4566" customHeight="1">
      <c r="A193" s="35"/>
      <c r="B193" s="36"/>
      <c r="C193" s="235" t="s">
        <v>613</v>
      </c>
      <c r="D193" s="235" t="s">
        <v>382</v>
      </c>
      <c r="E193" s="236" t="s">
        <v>1194</v>
      </c>
      <c r="F193" s="237" t="s">
        <v>1195</v>
      </c>
      <c r="G193" s="238" t="s">
        <v>419</v>
      </c>
      <c r="H193" s="239">
        <v>34.640000000000001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0.00023000000000000001</v>
      </c>
      <c r="R193" s="245">
        <f>Q193*H193</f>
        <v>0.0079672000000000007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479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1196</v>
      </c>
    </row>
    <row r="194" s="2" customFormat="1" ht="16.30189" customHeight="1">
      <c r="A194" s="35"/>
      <c r="B194" s="36"/>
      <c r="C194" s="254" t="s">
        <v>617</v>
      </c>
      <c r="D194" s="254" t="s">
        <v>457</v>
      </c>
      <c r="E194" s="255" t="s">
        <v>1197</v>
      </c>
      <c r="F194" s="256" t="s">
        <v>1198</v>
      </c>
      <c r="G194" s="257" t="s">
        <v>450</v>
      </c>
      <c r="H194" s="258">
        <v>0.066000000000000003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1</v>
      </c>
      <c r="R194" s="245">
        <f>Q194*H194</f>
        <v>0.066000000000000003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544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479</v>
      </c>
      <c r="BM194" s="247" t="s">
        <v>1199</v>
      </c>
    </row>
    <row r="195" s="2" customFormat="1" ht="23.4566" customHeight="1">
      <c r="A195" s="35"/>
      <c r="B195" s="36"/>
      <c r="C195" s="235" t="s">
        <v>621</v>
      </c>
      <c r="D195" s="235" t="s">
        <v>382</v>
      </c>
      <c r="E195" s="236" t="s">
        <v>1200</v>
      </c>
      <c r="F195" s="237" t="s">
        <v>1201</v>
      </c>
      <c r="G195" s="238" t="s">
        <v>450</v>
      </c>
      <c r="H195" s="239">
        <v>0.080000000000000002</v>
      </c>
      <c r="I195" s="240"/>
      <c r="J195" s="241">
        <f>ROUND(I195*H195,2)</f>
        <v>0</v>
      </c>
      <c r="K195" s="242"/>
      <c r="L195" s="41"/>
      <c r="M195" s="249" t="s">
        <v>1</v>
      </c>
      <c r="N195" s="250" t="s">
        <v>42</v>
      </c>
      <c r="O195" s="251"/>
      <c r="P195" s="252">
        <f>O195*H195</f>
        <v>0</v>
      </c>
      <c r="Q195" s="252">
        <v>0</v>
      </c>
      <c r="R195" s="252">
        <f>Q195*H195</f>
        <v>0</v>
      </c>
      <c r="S195" s="252">
        <v>0</v>
      </c>
      <c r="T195" s="25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479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1202</v>
      </c>
    </row>
    <row r="196" s="2" customFormat="1" ht="6.96" customHeight="1">
      <c r="A196" s="35"/>
      <c r="B196" s="69"/>
      <c r="C196" s="70"/>
      <c r="D196" s="70"/>
      <c r="E196" s="70"/>
      <c r="F196" s="70"/>
      <c r="G196" s="70"/>
      <c r="H196" s="70"/>
      <c r="I196" s="70"/>
      <c r="J196" s="70"/>
      <c r="K196" s="70"/>
      <c r="L196" s="41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sheetProtection sheet="1" autoFilter="0" formatColumns="0" formatRows="0" objects="1" scenarios="1" spinCount="100000" saltValue="D/A4X1tg0v2h/JWf4IU9NewDk0T7kAsK+aXYW42NfbIqM+c3Xp8eGVuErTYSTTANyT9pKcbIq6xb07/nccSvhg==" hashValue="iseYiR7NzPoDaSzC77P7w8a4fyliexzoqUcW3HdwWoua1MCTi0++IC1gioNSmo32DSwln6zKl6TDZ8CSIYoNrQ==" algorithmName="SHA-512" password="CC35"/>
  <autoFilter ref="C133:K1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253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2579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ROUND((SUM(BE131:BE167)),  2)</f>
        <v>0</v>
      </c>
      <c r="G37" s="169"/>
      <c r="H37" s="169"/>
      <c r="I37" s="170">
        <v>0.20000000000000001</v>
      </c>
      <c r="J37" s="168">
        <f>ROUND(((SUM(BE131:BE167))*I37),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ROUND((SUM(BF131:BF167)),  2)</f>
        <v>0</v>
      </c>
      <c r="G38" s="169"/>
      <c r="H38" s="169"/>
      <c r="I38" s="170">
        <v>0.20000000000000001</v>
      </c>
      <c r="J38" s="168">
        <f>ROUND(((SUM(BF131:BF167))*I38),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ROUND((SUM(BG131:BG167)),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ROUND((SUM(BH131:BH167)),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ROUND((SUM(BI131:BI167)),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04632 - Priepust č.32 v km 11,136 - P78356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J146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J157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J166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2551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2578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04632 - Priepust č.32 v km 11,136 - P78356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76.123871220000012</v>
      </c>
      <c r="S131" s="107"/>
      <c r="T131" s="217">
        <f>T132</f>
        <v>16.504923999999999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P133+P142+P146+P153+P157+P166</f>
        <v>0</v>
      </c>
      <c r="Q132" s="227"/>
      <c r="R132" s="228">
        <f>R133+R142+R146+R153+R157+R166</f>
        <v>76.123871220000012</v>
      </c>
      <c r="S132" s="227"/>
      <c r="T132" s="229">
        <f>T133+T142+T146+T153+T157+T166</f>
        <v>16.504923999999999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BK133+BK142+BK146+BK153+BK157+BK166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4.5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2580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1.3500000000000001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2581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34.545000000000002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10.364000000000001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34.545000000000002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241.815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34.545000000000002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68.346999999999994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SUM(P143:P145)</f>
        <v>0</v>
      </c>
      <c r="Q142" s="227"/>
      <c r="R142" s="228">
        <f>SUM(R143:R145)</f>
        <v>0.30027300000000001</v>
      </c>
      <c r="S142" s="227"/>
      <c r="T142" s="229">
        <f>SUM(T143:T145)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SUM(BK143:BK145)</f>
        <v>0</v>
      </c>
    </row>
    <row r="143" s="2" customFormat="1" ht="23.4566" customHeight="1">
      <c r="A143" s="35"/>
      <c r="B143" s="36"/>
      <c r="C143" s="235" t="s">
        <v>447</v>
      </c>
      <c r="D143" s="235" t="s">
        <v>382</v>
      </c>
      <c r="E143" s="236" t="s">
        <v>1204</v>
      </c>
      <c r="F143" s="237" t="s">
        <v>1205</v>
      </c>
      <c r="G143" s="238" t="s">
        <v>426</v>
      </c>
      <c r="H143" s="239">
        <v>15.15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0.00282</v>
      </c>
      <c r="R143" s="245">
        <f>Q143*H143</f>
        <v>0.042723000000000004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1206</v>
      </c>
    </row>
    <row r="144" s="2" customFormat="1" ht="21.0566" customHeight="1">
      <c r="A144" s="35"/>
      <c r="B144" s="36"/>
      <c r="C144" s="254" t="s">
        <v>452</v>
      </c>
      <c r="D144" s="254" t="s">
        <v>457</v>
      </c>
      <c r="E144" s="255" t="s">
        <v>1207</v>
      </c>
      <c r="F144" s="256" t="s">
        <v>1208</v>
      </c>
      <c r="G144" s="257" t="s">
        <v>426</v>
      </c>
      <c r="H144" s="258">
        <v>15.15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0.017000000000000001</v>
      </c>
      <c r="R144" s="245">
        <f>Q144*H144</f>
        <v>0.25755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443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1209</v>
      </c>
    </row>
    <row r="145" s="2" customFormat="1" ht="16.30189" customHeight="1">
      <c r="A145" s="35"/>
      <c r="B145" s="36"/>
      <c r="C145" s="254" t="s">
        <v>456</v>
      </c>
      <c r="D145" s="254" t="s">
        <v>457</v>
      </c>
      <c r="E145" s="255" t="s">
        <v>1210</v>
      </c>
      <c r="F145" s="256" t="s">
        <v>1211</v>
      </c>
      <c r="G145" s="257" t="s">
        <v>1102</v>
      </c>
      <c r="H145" s="258">
        <v>31.399999999999999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443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1212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396</v>
      </c>
      <c r="F146" s="233" t="s">
        <v>465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SUM(P147:P152)</f>
        <v>0</v>
      </c>
      <c r="Q146" s="227"/>
      <c r="R146" s="228">
        <f>SUM(R147:R152)</f>
        <v>73.850288000000006</v>
      </c>
      <c r="S146" s="227"/>
      <c r="T146" s="229">
        <f>SUM(T147:T152)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SUM(BK147:BK152)</f>
        <v>0</v>
      </c>
    </row>
    <row r="147" s="2" customFormat="1" ht="31.92453" customHeight="1">
      <c r="A147" s="35"/>
      <c r="B147" s="36"/>
      <c r="C147" s="235" t="s">
        <v>461</v>
      </c>
      <c r="D147" s="235" t="s">
        <v>382</v>
      </c>
      <c r="E147" s="236" t="s">
        <v>1113</v>
      </c>
      <c r="F147" s="237" t="s">
        <v>1114</v>
      </c>
      <c r="G147" s="238" t="s">
        <v>419</v>
      </c>
      <c r="H147" s="239">
        <v>50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0.23366999999999999</v>
      </c>
      <c r="R147" s="245">
        <f>Q147*H147</f>
        <v>11.683499999999999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1115</v>
      </c>
    </row>
    <row r="148" s="2" customFormat="1" ht="23.4566" customHeight="1">
      <c r="A148" s="35"/>
      <c r="B148" s="36"/>
      <c r="C148" s="235" t="s">
        <v>466</v>
      </c>
      <c r="D148" s="235" t="s">
        <v>382</v>
      </c>
      <c r="E148" s="236" t="s">
        <v>1116</v>
      </c>
      <c r="F148" s="237" t="s">
        <v>1117</v>
      </c>
      <c r="G148" s="238" t="s">
        <v>430</v>
      </c>
      <c r="H148" s="239">
        <v>0.90000000000000002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1.7034</v>
      </c>
      <c r="R148" s="245">
        <f>Q148*H148</f>
        <v>1.5330600000000001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2582</v>
      </c>
    </row>
    <row r="149" s="2" customFormat="1" ht="23.4566" customHeight="1">
      <c r="A149" s="35"/>
      <c r="B149" s="36"/>
      <c r="C149" s="235" t="s">
        <v>470</v>
      </c>
      <c r="D149" s="235" t="s">
        <v>382</v>
      </c>
      <c r="E149" s="236" t="s">
        <v>1119</v>
      </c>
      <c r="F149" s="237" t="s">
        <v>1120</v>
      </c>
      <c r="G149" s="238" t="s">
        <v>419</v>
      </c>
      <c r="H149" s="239">
        <v>50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0.30059999999999998</v>
      </c>
      <c r="R149" s="245">
        <f>Q149*H149</f>
        <v>15.029999999999999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1121</v>
      </c>
    </row>
    <row r="150" s="2" customFormat="1" ht="31.92453" customHeight="1">
      <c r="A150" s="35"/>
      <c r="B150" s="36"/>
      <c r="C150" s="235" t="s">
        <v>475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3.6000000000000001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8.1476640000000007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2583</v>
      </c>
    </row>
    <row r="151" s="2" customFormat="1" ht="23.4566" customHeight="1">
      <c r="A151" s="35"/>
      <c r="B151" s="36"/>
      <c r="C151" s="235" t="s">
        <v>479</v>
      </c>
      <c r="D151" s="235" t="s">
        <v>382</v>
      </c>
      <c r="E151" s="236" t="s">
        <v>1126</v>
      </c>
      <c r="F151" s="237" t="s">
        <v>1127</v>
      </c>
      <c r="G151" s="238" t="s">
        <v>419</v>
      </c>
      <c r="H151" s="239">
        <v>0.40000000000000002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0.02266</v>
      </c>
      <c r="R151" s="245">
        <f>Q151*H151</f>
        <v>0.0090640000000000009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1128</v>
      </c>
    </row>
    <row r="152" s="2" customFormat="1" ht="31.92453" customHeight="1">
      <c r="A152" s="35"/>
      <c r="B152" s="36"/>
      <c r="C152" s="235" t="s">
        <v>483</v>
      </c>
      <c r="D152" s="235" t="s">
        <v>382</v>
      </c>
      <c r="E152" s="236" t="s">
        <v>1129</v>
      </c>
      <c r="F152" s="237" t="s">
        <v>1130</v>
      </c>
      <c r="G152" s="238" t="s">
        <v>419</v>
      </c>
      <c r="H152" s="239">
        <v>50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0.74894000000000005</v>
      </c>
      <c r="R152" s="245">
        <f>Q152*H152</f>
        <v>37.447000000000003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1131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435</v>
      </c>
      <c r="F153" s="233" t="s">
        <v>1132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SUM(P154:P156)</f>
        <v>0</v>
      </c>
      <c r="Q153" s="227"/>
      <c r="R153" s="228">
        <f>SUM(R154:R156)</f>
        <v>1.88924022</v>
      </c>
      <c r="S153" s="227"/>
      <c r="T153" s="229">
        <f>SUM(T154:T156)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SUM(BK154:BK156)</f>
        <v>0</v>
      </c>
    </row>
    <row r="154" s="2" customFormat="1" ht="42.79245" customHeight="1">
      <c r="A154" s="35"/>
      <c r="B154" s="36"/>
      <c r="C154" s="235" t="s">
        <v>487</v>
      </c>
      <c r="D154" s="235" t="s">
        <v>382</v>
      </c>
      <c r="E154" s="236" t="s">
        <v>1849</v>
      </c>
      <c r="F154" s="237" t="s">
        <v>1850</v>
      </c>
      <c r="G154" s="238" t="s">
        <v>419</v>
      </c>
      <c r="H154" s="239">
        <v>36.021999999999998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0.018460000000000001</v>
      </c>
      <c r="R154" s="245">
        <f>Q154*H154</f>
        <v>0.66496611999999999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2584</v>
      </c>
    </row>
    <row r="155" s="2" customFormat="1" ht="16.30189" customHeight="1">
      <c r="A155" s="35"/>
      <c r="B155" s="36"/>
      <c r="C155" s="235" t="s">
        <v>491</v>
      </c>
      <c r="D155" s="235" t="s">
        <v>382</v>
      </c>
      <c r="E155" s="236" t="s">
        <v>1136</v>
      </c>
      <c r="F155" s="237" t="s">
        <v>1137</v>
      </c>
      <c r="G155" s="238" t="s">
        <v>419</v>
      </c>
      <c r="H155" s="239">
        <v>64.829999999999998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0.00051000000000000004</v>
      </c>
      <c r="R155" s="245">
        <f>Q155*H155</f>
        <v>0.033063300000000004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1852</v>
      </c>
    </row>
    <row r="156" s="2" customFormat="1" ht="21.0566" customHeight="1">
      <c r="A156" s="35"/>
      <c r="B156" s="36"/>
      <c r="C156" s="235" t="s">
        <v>7</v>
      </c>
      <c r="D156" s="235" t="s">
        <v>382</v>
      </c>
      <c r="E156" s="236" t="s">
        <v>1139</v>
      </c>
      <c r="F156" s="237" t="s">
        <v>1140</v>
      </c>
      <c r="G156" s="238" t="s">
        <v>419</v>
      </c>
      <c r="H156" s="239">
        <v>28.808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0.041349999999999998</v>
      </c>
      <c r="R156" s="245">
        <f>Q156*H156</f>
        <v>1.1912107999999999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1955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447</v>
      </c>
      <c r="F157" s="233" t="s">
        <v>560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SUM(P158:P165)</f>
        <v>0</v>
      </c>
      <c r="Q157" s="227"/>
      <c r="R157" s="228">
        <f>SUM(R158:R165)</f>
        <v>0.084070000000000006</v>
      </c>
      <c r="S157" s="227"/>
      <c r="T157" s="229">
        <f>SUM(T158:T165)</f>
        <v>16.504923999999999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SUM(BK158:BK165)</f>
        <v>0</v>
      </c>
    </row>
    <row r="158" s="2" customFormat="1" ht="16.30189" customHeight="1">
      <c r="A158" s="35"/>
      <c r="B158" s="36"/>
      <c r="C158" s="235" t="s">
        <v>499</v>
      </c>
      <c r="D158" s="235" t="s">
        <v>382</v>
      </c>
      <c r="E158" s="236" t="s">
        <v>1151</v>
      </c>
      <c r="F158" s="237" t="s">
        <v>1152</v>
      </c>
      <c r="G158" s="238" t="s">
        <v>502</v>
      </c>
      <c r="H158" s="239">
        <v>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0.077670000000000003</v>
      </c>
      <c r="R158" s="245">
        <f>Q158*H158</f>
        <v>0.077670000000000003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1153</v>
      </c>
    </row>
    <row r="159" s="2" customFormat="1" ht="23.4566" customHeight="1">
      <c r="A159" s="35"/>
      <c r="B159" s="36"/>
      <c r="C159" s="235" t="s">
        <v>504</v>
      </c>
      <c r="D159" s="235" t="s">
        <v>382</v>
      </c>
      <c r="E159" s="236" t="s">
        <v>1858</v>
      </c>
      <c r="F159" s="237" t="s">
        <v>1859</v>
      </c>
      <c r="G159" s="238" t="s">
        <v>419</v>
      </c>
      <c r="H159" s="239">
        <v>36.021999999999998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2585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1780</v>
      </c>
      <c r="F160" s="237" t="s">
        <v>1781</v>
      </c>
      <c r="G160" s="238" t="s">
        <v>419</v>
      </c>
      <c r="H160" s="239">
        <v>28.808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1956</v>
      </c>
    </row>
    <row r="161" s="2" customFormat="1" ht="31.92453" customHeight="1">
      <c r="A161" s="35"/>
      <c r="B161" s="36"/>
      <c r="C161" s="235" t="s">
        <v>512</v>
      </c>
      <c r="D161" s="235" t="s">
        <v>382</v>
      </c>
      <c r="E161" s="236" t="s">
        <v>1931</v>
      </c>
      <c r="F161" s="237" t="s">
        <v>1932</v>
      </c>
      <c r="G161" s="238" t="s">
        <v>426</v>
      </c>
      <c r="H161" s="239">
        <v>10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0.1946</v>
      </c>
      <c r="T161" s="246">
        <f>S161*H161</f>
        <v>1.946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2586</v>
      </c>
    </row>
    <row r="162" s="2" customFormat="1" ht="23.4566" customHeight="1">
      <c r="A162" s="35"/>
      <c r="B162" s="36"/>
      <c r="C162" s="235" t="s">
        <v>516</v>
      </c>
      <c r="D162" s="235" t="s">
        <v>382</v>
      </c>
      <c r="E162" s="236" t="s">
        <v>2587</v>
      </c>
      <c r="F162" s="237" t="s">
        <v>2588</v>
      </c>
      <c r="G162" s="238" t="s">
        <v>426</v>
      </c>
      <c r="H162" s="239">
        <v>47.799999999999997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0.30458000000000002</v>
      </c>
      <c r="T162" s="246">
        <f>S162*H162</f>
        <v>14.558923999999999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1171</v>
      </c>
    </row>
    <row r="163" s="2" customFormat="1" ht="36.72453" customHeight="1">
      <c r="A163" s="35"/>
      <c r="B163" s="36"/>
      <c r="C163" s="235" t="s">
        <v>520</v>
      </c>
      <c r="D163" s="235" t="s">
        <v>382</v>
      </c>
      <c r="E163" s="236" t="s">
        <v>1221</v>
      </c>
      <c r="F163" s="237" t="s">
        <v>1222</v>
      </c>
      <c r="G163" s="238" t="s">
        <v>502</v>
      </c>
      <c r="H163" s="239">
        <v>40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0.00016000000000000001</v>
      </c>
      <c r="R163" s="245">
        <f>Q163*H163</f>
        <v>0.0064000000000000003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1223</v>
      </c>
    </row>
    <row r="164" s="2" customFormat="1" ht="23.4566" customHeight="1">
      <c r="A164" s="35"/>
      <c r="B164" s="36"/>
      <c r="C164" s="235" t="s">
        <v>524</v>
      </c>
      <c r="D164" s="235" t="s">
        <v>382</v>
      </c>
      <c r="E164" s="236" t="s">
        <v>710</v>
      </c>
      <c r="F164" s="237" t="s">
        <v>711</v>
      </c>
      <c r="G164" s="238" t="s">
        <v>450</v>
      </c>
      <c r="H164" s="239">
        <v>16.529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1184</v>
      </c>
    </row>
    <row r="165" s="2" customFormat="1" ht="23.4566" customHeight="1">
      <c r="A165" s="35"/>
      <c r="B165" s="36"/>
      <c r="C165" s="235" t="s">
        <v>528</v>
      </c>
      <c r="D165" s="235" t="s">
        <v>382</v>
      </c>
      <c r="E165" s="236" t="s">
        <v>714</v>
      </c>
      <c r="F165" s="237" t="s">
        <v>715</v>
      </c>
      <c r="G165" s="238" t="s">
        <v>450</v>
      </c>
      <c r="H165" s="239">
        <v>148.761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1185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721</v>
      </c>
      <c r="F166" s="233" t="s">
        <v>722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P167</f>
        <v>0</v>
      </c>
      <c r="Q166" s="227"/>
      <c r="R166" s="228">
        <f>R167</f>
        <v>0</v>
      </c>
      <c r="S166" s="227"/>
      <c r="T166" s="229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BK167</f>
        <v>0</v>
      </c>
    </row>
    <row r="167" s="2" customFormat="1" ht="23.4566" customHeight="1">
      <c r="A167" s="35"/>
      <c r="B167" s="36"/>
      <c r="C167" s="235" t="s">
        <v>532</v>
      </c>
      <c r="D167" s="235" t="s">
        <v>382</v>
      </c>
      <c r="E167" s="236" t="s">
        <v>724</v>
      </c>
      <c r="F167" s="237" t="s">
        <v>725</v>
      </c>
      <c r="G167" s="238" t="s">
        <v>450</v>
      </c>
      <c r="H167" s="239">
        <v>76.123999999999995</v>
      </c>
      <c r="I167" s="240"/>
      <c r="J167" s="241">
        <f>ROUND(I167*H167,2)</f>
        <v>0</v>
      </c>
      <c r="K167" s="242"/>
      <c r="L167" s="41"/>
      <c r="M167" s="249" t="s">
        <v>1</v>
      </c>
      <c r="N167" s="250" t="s">
        <v>42</v>
      </c>
      <c r="O167" s="251"/>
      <c r="P167" s="252">
        <f>O167*H167</f>
        <v>0</v>
      </c>
      <c r="Q167" s="252">
        <v>0</v>
      </c>
      <c r="R167" s="252">
        <f>Q167*H167</f>
        <v>0</v>
      </c>
      <c r="S167" s="252">
        <v>0</v>
      </c>
      <c r="T167" s="25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1187</v>
      </c>
    </row>
    <row r="168" s="2" customFormat="1" ht="6.96" customHeight="1">
      <c r="A168" s="35"/>
      <c r="B168" s="69"/>
      <c r="C168" s="70"/>
      <c r="D168" s="70"/>
      <c r="E168" s="70"/>
      <c r="F168" s="70"/>
      <c r="G168" s="70"/>
      <c r="H168" s="70"/>
      <c r="I168" s="70"/>
      <c r="J168" s="70"/>
      <c r="K168" s="70"/>
      <c r="L168" s="41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sheetProtection sheet="1" autoFilter="0" formatColumns="0" formatRows="0" objects="1" scenarios="1" spinCount="100000" saltValue="dVdbFEB3+R9mcVioxyyd+er7eB7UFCUudmT3mUcrnnUnNQRs/J1OSnwwFLssZwxgMKGfyoLyOe5vcSqMqdCQ+w==" hashValue="IsbnKZEV+BC0CYXbCOMDlKpZR2/cAwKdcOSbXcUujf0Us78uG8qfTRxAyx9FVbgueQRu9sCck9IXgxEIaiAB3g==" algorithmName="SHA-512" password="CC35"/>
  <autoFilter ref="C130:K16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256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2589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ROUND((SUM(BE131:BE185)),  2)</f>
        <v>0</v>
      </c>
      <c r="G37" s="169"/>
      <c r="H37" s="169"/>
      <c r="I37" s="170">
        <v>0.20000000000000001</v>
      </c>
      <c r="J37" s="168">
        <f>ROUND(((SUM(BE131:BE185))*I37),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ROUND((SUM(BF131:BF185)),  2)</f>
        <v>0</v>
      </c>
      <c r="G38" s="169"/>
      <c r="H38" s="169"/>
      <c r="I38" s="170">
        <v>0.20000000000000001</v>
      </c>
      <c r="J38" s="168">
        <f>ROUND(((SUM(BF131:BF185))*I38),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04633 - Priepust č.33 v km 11,291 -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J184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2551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2578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04633 - Priepust č.33 v km 11,291 - P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50.539763440000002</v>
      </c>
      <c r="S131" s="107"/>
      <c r="T131" s="217">
        <f>T132</f>
        <v>3.7331499999999997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P133+P142+P154+P161+P165+P184</f>
        <v>0</v>
      </c>
      <c r="Q132" s="227"/>
      <c r="R132" s="228">
        <f>R133+R142+R154+R161+R165+R184</f>
        <v>50.539763440000002</v>
      </c>
      <c r="S132" s="227"/>
      <c r="T132" s="229">
        <f>T133+T142+T154+T161+T165+T184</f>
        <v>3.7331499999999997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BK133+BK142+BK154+BK161+BK165+BK184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2.363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2050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0.70899999999999996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2051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15.154999999999999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4.5469999999999997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17.518000000000001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122.62600000000001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15.154999999999999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28.614999999999998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SUM(P143:P153)</f>
        <v>0</v>
      </c>
      <c r="Q142" s="227"/>
      <c r="R142" s="228">
        <f>SUM(R143:R153)</f>
        <v>3.7897848000000001</v>
      </c>
      <c r="S142" s="227"/>
      <c r="T142" s="229">
        <f>SUM(T143:T153)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SUM(BK143:BK153)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0.81599999999999995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1.9466087999999997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2.8500000000000001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0.10929750000000001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2.8500000000000001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2.8500000000000002E-05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0.13600000000000001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0.14103744000000001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19.25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0.61599999999999999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1.4306969600000001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2590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1107</v>
      </c>
      <c r="F149" s="237" t="s">
        <v>1108</v>
      </c>
      <c r="G149" s="238" t="s">
        <v>419</v>
      </c>
      <c r="H149" s="239">
        <v>1.8600000000000001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0.00346</v>
      </c>
      <c r="R149" s="245">
        <f>Q149*H149</f>
        <v>0.0064356000000000005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2591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1110</v>
      </c>
      <c r="F150" s="237" t="s">
        <v>1111</v>
      </c>
      <c r="G150" s="238" t="s">
        <v>419</v>
      </c>
      <c r="H150" s="239">
        <v>1.8600000000000001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5.0000000000000002E-05</v>
      </c>
      <c r="R150" s="245">
        <f>Q150*H150</f>
        <v>9.3000000000000011E-05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2592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1204</v>
      </c>
      <c r="F151" s="237" t="s">
        <v>1205</v>
      </c>
      <c r="G151" s="238" t="s">
        <v>426</v>
      </c>
      <c r="H151" s="239">
        <v>7.8499999999999996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0.00282</v>
      </c>
      <c r="R151" s="245">
        <f>Q151*H151</f>
        <v>0.022137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1206</v>
      </c>
    </row>
    <row r="152" s="2" customFormat="1" ht="21.0566" customHeight="1">
      <c r="A152" s="35"/>
      <c r="B152" s="36"/>
      <c r="C152" s="254" t="s">
        <v>487</v>
      </c>
      <c r="D152" s="254" t="s">
        <v>457</v>
      </c>
      <c r="E152" s="255" t="s">
        <v>1207</v>
      </c>
      <c r="F152" s="256" t="s">
        <v>1208</v>
      </c>
      <c r="G152" s="257" t="s">
        <v>426</v>
      </c>
      <c r="H152" s="258">
        <v>7.8499999999999996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0.017000000000000001</v>
      </c>
      <c r="R152" s="245">
        <f>Q152*H152</f>
        <v>0.13345000000000001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1209</v>
      </c>
    </row>
    <row r="153" s="2" customFormat="1" ht="16.30189" customHeight="1">
      <c r="A153" s="35"/>
      <c r="B153" s="36"/>
      <c r="C153" s="254" t="s">
        <v>491</v>
      </c>
      <c r="D153" s="254" t="s">
        <v>457</v>
      </c>
      <c r="E153" s="255" t="s">
        <v>1210</v>
      </c>
      <c r="F153" s="256" t="s">
        <v>1211</v>
      </c>
      <c r="G153" s="257" t="s">
        <v>1102</v>
      </c>
      <c r="H153" s="258">
        <v>18.84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1212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396</v>
      </c>
      <c r="F154" s="233" t="s">
        <v>465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SUM(P155:P160)</f>
        <v>0</v>
      </c>
      <c r="Q154" s="227"/>
      <c r="R154" s="228">
        <f>SUM(R155:R160)</f>
        <v>46.151390200000002</v>
      </c>
      <c r="S154" s="227"/>
      <c r="T154" s="229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SUM(BK155:BK160)</f>
        <v>0</v>
      </c>
    </row>
    <row r="155" s="2" customFormat="1" ht="31.92453" customHeight="1">
      <c r="A155" s="35"/>
      <c r="B155" s="36"/>
      <c r="C155" s="235" t="s">
        <v>7</v>
      </c>
      <c r="D155" s="235" t="s">
        <v>382</v>
      </c>
      <c r="E155" s="236" t="s">
        <v>1113</v>
      </c>
      <c r="F155" s="237" t="s">
        <v>1114</v>
      </c>
      <c r="G155" s="238" t="s">
        <v>419</v>
      </c>
      <c r="H155" s="239">
        <v>32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0.23366999999999999</v>
      </c>
      <c r="R155" s="245">
        <f>Q155*H155</f>
        <v>7.4774399999999996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1115</v>
      </c>
    </row>
    <row r="156" s="2" customFormat="1" ht="23.4566" customHeight="1">
      <c r="A156" s="35"/>
      <c r="B156" s="36"/>
      <c r="C156" s="235" t="s">
        <v>499</v>
      </c>
      <c r="D156" s="235" t="s">
        <v>382</v>
      </c>
      <c r="E156" s="236" t="s">
        <v>1116</v>
      </c>
      <c r="F156" s="237" t="s">
        <v>1117</v>
      </c>
      <c r="G156" s="238" t="s">
        <v>430</v>
      </c>
      <c r="H156" s="239">
        <v>0.47299999999999998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1.7034</v>
      </c>
      <c r="R156" s="245">
        <f>Q156*H156</f>
        <v>0.80570819999999999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2052</v>
      </c>
    </row>
    <row r="157" s="2" customFormat="1" ht="23.4566" customHeight="1">
      <c r="A157" s="35"/>
      <c r="B157" s="36"/>
      <c r="C157" s="235" t="s">
        <v>504</v>
      </c>
      <c r="D157" s="235" t="s">
        <v>382</v>
      </c>
      <c r="E157" s="236" t="s">
        <v>1119</v>
      </c>
      <c r="F157" s="237" t="s">
        <v>1120</v>
      </c>
      <c r="G157" s="238" t="s">
        <v>419</v>
      </c>
      <c r="H157" s="239">
        <v>32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0.30059999999999998</v>
      </c>
      <c r="R157" s="245">
        <f>Q157*H157</f>
        <v>9.6191999999999993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1121</v>
      </c>
    </row>
    <row r="158" s="2" customFormat="1" ht="31.92453" customHeight="1">
      <c r="A158" s="35"/>
      <c r="B158" s="36"/>
      <c r="C158" s="235" t="s">
        <v>508</v>
      </c>
      <c r="D158" s="235" t="s">
        <v>382</v>
      </c>
      <c r="E158" s="236" t="s">
        <v>1123</v>
      </c>
      <c r="F158" s="237" t="s">
        <v>1124</v>
      </c>
      <c r="G158" s="238" t="s">
        <v>430</v>
      </c>
      <c r="H158" s="239">
        <v>1.8899999999999999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2.2632400000000001</v>
      </c>
      <c r="R158" s="245">
        <f>Q158*H158</f>
        <v>4.2775236000000003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2053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1126</v>
      </c>
      <c r="F159" s="237" t="s">
        <v>1127</v>
      </c>
      <c r="G159" s="238" t="s">
        <v>419</v>
      </c>
      <c r="H159" s="239">
        <v>0.23999999999999999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0.02266</v>
      </c>
      <c r="R159" s="245">
        <f>Q159*H159</f>
        <v>0.0054383999999999995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1128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1129</v>
      </c>
      <c r="F160" s="237" t="s">
        <v>1130</v>
      </c>
      <c r="G160" s="238" t="s">
        <v>419</v>
      </c>
      <c r="H160" s="239">
        <v>32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0.74894000000000005</v>
      </c>
      <c r="R160" s="245">
        <f>Q160*H160</f>
        <v>23.966080000000002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1131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435</v>
      </c>
      <c r="F161" s="233" t="s">
        <v>1132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SUM(P162:P164)</f>
        <v>0</v>
      </c>
      <c r="Q161" s="227"/>
      <c r="R161" s="228">
        <f>SUM(R162:R164)</f>
        <v>0.50181849999999995</v>
      </c>
      <c r="S161" s="227"/>
      <c r="T161" s="229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SUM(BK162:BK164)</f>
        <v>0</v>
      </c>
    </row>
    <row r="162" s="2" customFormat="1" ht="23.4566" customHeight="1">
      <c r="A162" s="35"/>
      <c r="B162" s="36"/>
      <c r="C162" s="235" t="s">
        <v>520</v>
      </c>
      <c r="D162" s="235" t="s">
        <v>382</v>
      </c>
      <c r="E162" s="236" t="s">
        <v>1133</v>
      </c>
      <c r="F162" s="237" t="s">
        <v>1134</v>
      </c>
      <c r="G162" s="238" t="s">
        <v>419</v>
      </c>
      <c r="H162" s="239">
        <v>6.2800000000000002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0.00081999999999999998</v>
      </c>
      <c r="R162" s="245">
        <f>Q162*H162</f>
        <v>0.0051495999999999998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1135</v>
      </c>
    </row>
    <row r="163" s="2" customFormat="1" ht="16.30189" customHeight="1">
      <c r="A163" s="35"/>
      <c r="B163" s="36"/>
      <c r="C163" s="235" t="s">
        <v>524</v>
      </c>
      <c r="D163" s="235" t="s">
        <v>382</v>
      </c>
      <c r="E163" s="236" t="s">
        <v>1136</v>
      </c>
      <c r="F163" s="237" t="s">
        <v>1137</v>
      </c>
      <c r="G163" s="238" t="s">
        <v>419</v>
      </c>
      <c r="H163" s="239">
        <v>11.865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0.00051000000000000004</v>
      </c>
      <c r="R163" s="245">
        <f>Q163*H163</f>
        <v>0.0060511500000000008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1852</v>
      </c>
    </row>
    <row r="164" s="2" customFormat="1" ht="21.0566" customHeight="1">
      <c r="A164" s="35"/>
      <c r="B164" s="36"/>
      <c r="C164" s="235" t="s">
        <v>528</v>
      </c>
      <c r="D164" s="235" t="s">
        <v>382</v>
      </c>
      <c r="E164" s="236" t="s">
        <v>1139</v>
      </c>
      <c r="F164" s="237" t="s">
        <v>1140</v>
      </c>
      <c r="G164" s="238" t="s">
        <v>419</v>
      </c>
      <c r="H164" s="239">
        <v>11.865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0.041349999999999998</v>
      </c>
      <c r="R164" s="245">
        <f>Q164*H164</f>
        <v>0.49061774999999996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1955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447</v>
      </c>
      <c r="F165" s="233" t="s">
        <v>560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SUM(P166:P183)</f>
        <v>0</v>
      </c>
      <c r="Q165" s="227"/>
      <c r="R165" s="228">
        <f>SUM(R166:R183)</f>
        <v>0.096769939999999999</v>
      </c>
      <c r="S165" s="227"/>
      <c r="T165" s="229">
        <f>SUM(T166:T183)</f>
        <v>3.7331499999999997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SUM(BK166:BK183)</f>
        <v>0</v>
      </c>
    </row>
    <row r="166" s="2" customFormat="1" ht="23.4566" customHeight="1">
      <c r="A166" s="35"/>
      <c r="B166" s="36"/>
      <c r="C166" s="235" t="s">
        <v>532</v>
      </c>
      <c r="D166" s="235" t="s">
        <v>382</v>
      </c>
      <c r="E166" s="236" t="s">
        <v>866</v>
      </c>
      <c r="F166" s="237" t="s">
        <v>867</v>
      </c>
      <c r="G166" s="238" t="s">
        <v>502</v>
      </c>
      <c r="H166" s="239">
        <v>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0.00025000000000000001</v>
      </c>
      <c r="R166" s="245">
        <f>Q166*H166</f>
        <v>0.001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1213</v>
      </c>
    </row>
    <row r="167" s="2" customFormat="1" ht="31.92453" customHeight="1">
      <c r="A167" s="35"/>
      <c r="B167" s="36"/>
      <c r="C167" s="254" t="s">
        <v>536</v>
      </c>
      <c r="D167" s="254" t="s">
        <v>457</v>
      </c>
      <c r="E167" s="255" t="s">
        <v>870</v>
      </c>
      <c r="F167" s="256" t="s">
        <v>871</v>
      </c>
      <c r="G167" s="257" t="s">
        <v>502</v>
      </c>
      <c r="H167" s="258">
        <v>4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0.00084999999999999995</v>
      </c>
      <c r="R167" s="245">
        <f>Q167*H167</f>
        <v>0.0033999999999999998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1214</v>
      </c>
    </row>
    <row r="168" s="2" customFormat="1" ht="16.30189" customHeight="1">
      <c r="A168" s="35"/>
      <c r="B168" s="36"/>
      <c r="C168" s="235" t="s">
        <v>540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16.30189" customHeight="1">
      <c r="A169" s="35"/>
      <c r="B169" s="36"/>
      <c r="C169" s="235" t="s">
        <v>544</v>
      </c>
      <c r="D169" s="235" t="s">
        <v>382</v>
      </c>
      <c r="E169" s="236" t="s">
        <v>1215</v>
      </c>
      <c r="F169" s="237" t="s">
        <v>1216</v>
      </c>
      <c r="G169" s="238" t="s">
        <v>502</v>
      </c>
      <c r="H169" s="239">
        <v>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1217</v>
      </c>
    </row>
    <row r="170" s="2" customFormat="1" ht="23.4566" customHeight="1">
      <c r="A170" s="35"/>
      <c r="B170" s="36"/>
      <c r="C170" s="254" t="s">
        <v>548</v>
      </c>
      <c r="D170" s="254" t="s">
        <v>457</v>
      </c>
      <c r="E170" s="255" t="s">
        <v>1218</v>
      </c>
      <c r="F170" s="256" t="s">
        <v>1219</v>
      </c>
      <c r="G170" s="257" t="s">
        <v>502</v>
      </c>
      <c r="H170" s="258">
        <v>2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0.00029999999999999997</v>
      </c>
      <c r="R170" s="245">
        <f>Q170*H170</f>
        <v>0.00059999999999999995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1220</v>
      </c>
    </row>
    <row r="171" s="2" customFormat="1" ht="23.4566" customHeight="1">
      <c r="A171" s="35"/>
      <c r="B171" s="36"/>
      <c r="C171" s="235" t="s">
        <v>552</v>
      </c>
      <c r="D171" s="235" t="s">
        <v>382</v>
      </c>
      <c r="E171" s="236" t="s">
        <v>1780</v>
      </c>
      <c r="F171" s="237" t="s">
        <v>1781</v>
      </c>
      <c r="G171" s="238" t="s">
        <v>419</v>
      </c>
      <c r="H171" s="239">
        <v>11.865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1956</v>
      </c>
    </row>
    <row r="172" s="2" customFormat="1" ht="31.92453" customHeight="1">
      <c r="A172" s="35"/>
      <c r="B172" s="36"/>
      <c r="C172" s="235" t="s">
        <v>556</v>
      </c>
      <c r="D172" s="235" t="s">
        <v>382</v>
      </c>
      <c r="E172" s="236" t="s">
        <v>1166</v>
      </c>
      <c r="F172" s="237" t="s">
        <v>1167</v>
      </c>
      <c r="G172" s="238" t="s">
        <v>426</v>
      </c>
      <c r="H172" s="239">
        <v>10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0.097299999999999998</v>
      </c>
      <c r="T172" s="246">
        <f>S172*H172</f>
        <v>0.97299999999999998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2054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1861</v>
      </c>
      <c r="F173" s="237" t="s">
        <v>1862</v>
      </c>
      <c r="G173" s="238" t="s">
        <v>426</v>
      </c>
      <c r="H173" s="239">
        <v>12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0.11422</v>
      </c>
      <c r="T173" s="246">
        <f>S173*H173</f>
        <v>1.3706400000000001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2055</v>
      </c>
    </row>
    <row r="174" s="2" customFormat="1" ht="36.72453" customHeight="1">
      <c r="A174" s="35"/>
      <c r="B174" s="36"/>
      <c r="C174" s="235" t="s">
        <v>565</v>
      </c>
      <c r="D174" s="235" t="s">
        <v>382</v>
      </c>
      <c r="E174" s="236" t="s">
        <v>1221</v>
      </c>
      <c r="F174" s="237" t="s">
        <v>1222</v>
      </c>
      <c r="G174" s="238" t="s">
        <v>502</v>
      </c>
      <c r="H174" s="239">
        <v>24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0.00016000000000000001</v>
      </c>
      <c r="R174" s="245">
        <f>Q174*H174</f>
        <v>0.0038400000000000005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1223</v>
      </c>
    </row>
    <row r="175" s="2" customFormat="1" ht="36.72453" customHeight="1">
      <c r="A175" s="35"/>
      <c r="B175" s="36"/>
      <c r="C175" s="235" t="s">
        <v>569</v>
      </c>
      <c r="D175" s="235" t="s">
        <v>382</v>
      </c>
      <c r="E175" s="236" t="s">
        <v>1863</v>
      </c>
      <c r="F175" s="237" t="s">
        <v>1173</v>
      </c>
      <c r="G175" s="238" t="s">
        <v>502</v>
      </c>
      <c r="H175" s="239">
        <v>4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0.00116</v>
      </c>
      <c r="R175" s="245">
        <f>Q175*H175</f>
        <v>0.00464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1864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1175</v>
      </c>
      <c r="F176" s="237" t="s">
        <v>1176</v>
      </c>
      <c r="G176" s="238" t="s">
        <v>430</v>
      </c>
      <c r="H176" s="239">
        <v>0.57799999999999996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0.00173</v>
      </c>
      <c r="R176" s="245">
        <f>Q176*H176</f>
        <v>0.00099993999999999994</v>
      </c>
      <c r="S176" s="245">
        <v>2.3999999999999999</v>
      </c>
      <c r="T176" s="246">
        <f>S176*H176</f>
        <v>1.3871999999999998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1177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1973</v>
      </c>
      <c r="F177" s="237" t="s">
        <v>1974</v>
      </c>
      <c r="G177" s="238" t="s">
        <v>1817</v>
      </c>
      <c r="H177" s="239">
        <v>231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2.0000000000000002E-05</v>
      </c>
      <c r="R177" s="245">
        <f>Q177*H177</f>
        <v>0.00462</v>
      </c>
      <c r="S177" s="245">
        <v>1.0000000000000001E-05</v>
      </c>
      <c r="T177" s="246">
        <f>S177*H177</f>
        <v>0.00231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2593</v>
      </c>
    </row>
    <row r="178" s="2" customFormat="1" ht="16.30189" customHeight="1">
      <c r="A178" s="35"/>
      <c r="B178" s="36"/>
      <c r="C178" s="254" t="s">
        <v>581</v>
      </c>
      <c r="D178" s="254" t="s">
        <v>457</v>
      </c>
      <c r="E178" s="255" t="s">
        <v>1976</v>
      </c>
      <c r="F178" s="256" t="s">
        <v>1977</v>
      </c>
      <c r="G178" s="257" t="s">
        <v>502</v>
      </c>
      <c r="H178" s="258">
        <v>15.4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443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2594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1178</v>
      </c>
      <c r="F179" s="237" t="s">
        <v>1179</v>
      </c>
      <c r="G179" s="238" t="s">
        <v>450</v>
      </c>
      <c r="H179" s="239">
        <v>1.387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1180</v>
      </c>
    </row>
    <row r="180" s="2" customFormat="1" ht="31.92453" customHeight="1">
      <c r="A180" s="35"/>
      <c r="B180" s="36"/>
      <c r="C180" s="235" t="s">
        <v>589</v>
      </c>
      <c r="D180" s="235" t="s">
        <v>382</v>
      </c>
      <c r="E180" s="236" t="s">
        <v>1181</v>
      </c>
      <c r="F180" s="237" t="s">
        <v>1182</v>
      </c>
      <c r="G180" s="238" t="s">
        <v>450</v>
      </c>
      <c r="H180" s="239">
        <v>26.353000000000002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1183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710</v>
      </c>
      <c r="F181" s="237" t="s">
        <v>711</v>
      </c>
      <c r="G181" s="238" t="s">
        <v>450</v>
      </c>
      <c r="H181" s="239">
        <v>2.3380000000000001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1184</v>
      </c>
    </row>
    <row r="182" s="2" customFormat="1" ht="23.4566" customHeight="1">
      <c r="A182" s="35"/>
      <c r="B182" s="36"/>
      <c r="C182" s="235" t="s">
        <v>597</v>
      </c>
      <c r="D182" s="235" t="s">
        <v>382</v>
      </c>
      <c r="E182" s="236" t="s">
        <v>714</v>
      </c>
      <c r="F182" s="237" t="s">
        <v>715</v>
      </c>
      <c r="G182" s="238" t="s">
        <v>450</v>
      </c>
      <c r="H182" s="239">
        <v>21.042000000000002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1185</v>
      </c>
    </row>
    <row r="183" s="2" customFormat="1" ht="23.4566" customHeight="1">
      <c r="A183" s="35"/>
      <c r="B183" s="36"/>
      <c r="C183" s="235" t="s">
        <v>601</v>
      </c>
      <c r="D183" s="235" t="s">
        <v>382</v>
      </c>
      <c r="E183" s="236" t="s">
        <v>718</v>
      </c>
      <c r="F183" s="237" t="s">
        <v>719</v>
      </c>
      <c r="G183" s="238" t="s">
        <v>450</v>
      </c>
      <c r="H183" s="239">
        <v>1.387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1186</v>
      </c>
    </row>
    <row r="184" s="12" customFormat="1" ht="22.8" customHeight="1">
      <c r="A184" s="12"/>
      <c r="B184" s="219"/>
      <c r="C184" s="220"/>
      <c r="D184" s="221" t="s">
        <v>75</v>
      </c>
      <c r="E184" s="233" t="s">
        <v>721</v>
      </c>
      <c r="F184" s="233" t="s">
        <v>722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P185</f>
        <v>0</v>
      </c>
      <c r="Q184" s="227"/>
      <c r="R184" s="228">
        <f>R185</f>
        <v>0</v>
      </c>
      <c r="S184" s="227"/>
      <c r="T184" s="229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84</v>
      </c>
      <c r="AT184" s="231" t="s">
        <v>75</v>
      </c>
      <c r="AU184" s="231" t="s">
        <v>84</v>
      </c>
      <c r="AY184" s="230" t="s">
        <v>379</v>
      </c>
      <c r="BK184" s="232">
        <f>BK185</f>
        <v>0</v>
      </c>
    </row>
    <row r="185" s="2" customFormat="1" ht="23.4566" customHeight="1">
      <c r="A185" s="35"/>
      <c r="B185" s="36"/>
      <c r="C185" s="235" t="s">
        <v>605</v>
      </c>
      <c r="D185" s="235" t="s">
        <v>382</v>
      </c>
      <c r="E185" s="236" t="s">
        <v>724</v>
      </c>
      <c r="F185" s="237" t="s">
        <v>725</v>
      </c>
      <c r="G185" s="238" t="s">
        <v>450</v>
      </c>
      <c r="H185" s="239">
        <v>50.539999999999999</v>
      </c>
      <c r="I185" s="240"/>
      <c r="J185" s="241">
        <f>ROUND(I185*H185,2)</f>
        <v>0</v>
      </c>
      <c r="K185" s="242"/>
      <c r="L185" s="41"/>
      <c r="M185" s="249" t="s">
        <v>1</v>
      </c>
      <c r="N185" s="250" t="s">
        <v>42</v>
      </c>
      <c r="O185" s="251"/>
      <c r="P185" s="252">
        <f>O185*H185</f>
        <v>0</v>
      </c>
      <c r="Q185" s="252">
        <v>0</v>
      </c>
      <c r="R185" s="252">
        <f>Q185*H185</f>
        <v>0</v>
      </c>
      <c r="S185" s="252">
        <v>0</v>
      </c>
      <c r="T185" s="25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1187</v>
      </c>
    </row>
    <row r="186" s="2" customFormat="1" ht="6.96" customHeight="1">
      <c r="A186" s="35"/>
      <c r="B186" s="69"/>
      <c r="C186" s="70"/>
      <c r="D186" s="70"/>
      <c r="E186" s="70"/>
      <c r="F186" s="70"/>
      <c r="G186" s="70"/>
      <c r="H186" s="70"/>
      <c r="I186" s="70"/>
      <c r="J186" s="70"/>
      <c r="K186" s="70"/>
      <c r="L186" s="41"/>
      <c r="M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</row>
  </sheetData>
  <sheetProtection sheet="1" autoFilter="0" formatColumns="0" formatRows="0" objects="1" scenarios="1" spinCount="100000" saltValue="ENYBrR428+UvOBszCtEeu2cTHtOBlDovLE1Ny1COKGUJKXMlPPJJPPK8fDriVP6wLCdNgio+TzJyZgNkHX6cmA==" hashValue="fYIX7tJVc9SJ3WuU+pOwx1wNqSlxEc78n1VQreKX4MkhRizNlG8tdRFKNggYTnR+JAAiholU69Kass2Zzy4cFg==" algorithmName="SHA-512" password="CC35"/>
  <autoFilter ref="C130:K18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259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2595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ROUND((SUM(BE133:BE196)),  2)</f>
        <v>0</v>
      </c>
      <c r="G37" s="169"/>
      <c r="H37" s="169"/>
      <c r="I37" s="170">
        <v>0.20000000000000001</v>
      </c>
      <c r="J37" s="168">
        <f>ROUND(((SUM(BE133:BE196))*I37),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ROUND((SUM(BF133:BF196)),  2)</f>
        <v>0</v>
      </c>
      <c r="G38" s="169"/>
      <c r="H38" s="169"/>
      <c r="I38" s="170">
        <v>0.20000000000000001</v>
      </c>
      <c r="J38" s="168">
        <f>ROUND(((SUM(BF133:BF196))*I38),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ROUND((SUM(BG133:BG196)),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ROUND((SUM(BH133:BH196)),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ROUND((SUM(BI133:BI196)),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04634 - Priepust č.34 v km 11,629 - P19349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J169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J190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J191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2551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2578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04634 - Priepust č.34 v km 11,629 - P19349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P134+P190</f>
        <v>0</v>
      </c>
      <c r="Q133" s="107"/>
      <c r="R133" s="216">
        <f>R134+R190</f>
        <v>85.706828130000005</v>
      </c>
      <c r="S133" s="107"/>
      <c r="T133" s="217">
        <f>T134+T190</f>
        <v>7.0092932499999998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BK134+BK190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P135+P145+P159+P167+P169+P188</f>
        <v>0</v>
      </c>
      <c r="Q134" s="227"/>
      <c r="R134" s="228">
        <f>R135+R145+R159+R167+R169+R188</f>
        <v>85.631353130000008</v>
      </c>
      <c r="S134" s="227"/>
      <c r="T134" s="229">
        <f>T135+T145+T159+T167+T169+T188</f>
        <v>7.0092932499999998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BK135+BK145+BK159+BK167+BK169+BK188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1.4630000000000001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2039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0.439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2040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38.375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11.513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20.143000000000001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141.00100000000001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20.143000000000001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35.07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19.695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2596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102</v>
      </c>
      <c r="F145" s="233" t="s">
        <v>1087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SUM(P146:P158)</f>
        <v>0</v>
      </c>
      <c r="Q145" s="227"/>
      <c r="R145" s="228">
        <f>SUM(R146:R158)</f>
        <v>35.689420770000012</v>
      </c>
      <c r="S145" s="227"/>
      <c r="T145" s="229">
        <f>SUM(T146:T158)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SUM(BK146:BK158)</f>
        <v>0</v>
      </c>
    </row>
    <row r="146" s="2" customFormat="1" ht="21.0566" customHeight="1">
      <c r="A146" s="35"/>
      <c r="B146" s="36"/>
      <c r="C146" s="235" t="s">
        <v>452</v>
      </c>
      <c r="D146" s="235" t="s">
        <v>382</v>
      </c>
      <c r="E146" s="236" t="s">
        <v>1088</v>
      </c>
      <c r="F146" s="237" t="s">
        <v>1089</v>
      </c>
      <c r="G146" s="238" t="s">
        <v>430</v>
      </c>
      <c r="H146" s="239">
        <v>1.0389999999999999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2.3855499999999998</v>
      </c>
      <c r="R146" s="245">
        <f>Q146*H146</f>
        <v>2.4785864499999994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1839</v>
      </c>
    </row>
    <row r="147" s="2" customFormat="1" ht="21.0566" customHeight="1">
      <c r="A147" s="35"/>
      <c r="B147" s="36"/>
      <c r="C147" s="235" t="s">
        <v>456</v>
      </c>
      <c r="D147" s="235" t="s">
        <v>382</v>
      </c>
      <c r="E147" s="236" t="s">
        <v>1091</v>
      </c>
      <c r="F147" s="237" t="s">
        <v>1092</v>
      </c>
      <c r="G147" s="238" t="s">
        <v>419</v>
      </c>
      <c r="H147" s="239">
        <v>3.5110000000000001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0.038350000000000002</v>
      </c>
      <c r="R147" s="245">
        <f>Q147*H147</f>
        <v>0.13464685000000001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1840</v>
      </c>
    </row>
    <row r="148" s="2" customFormat="1" ht="21.0566" customHeight="1">
      <c r="A148" s="35"/>
      <c r="B148" s="36"/>
      <c r="C148" s="235" t="s">
        <v>461</v>
      </c>
      <c r="D148" s="235" t="s">
        <v>382</v>
      </c>
      <c r="E148" s="236" t="s">
        <v>1094</v>
      </c>
      <c r="F148" s="237" t="s">
        <v>1095</v>
      </c>
      <c r="G148" s="238" t="s">
        <v>419</v>
      </c>
      <c r="H148" s="239">
        <v>3.5110000000000001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1.0000000000000001E-05</v>
      </c>
      <c r="R148" s="245">
        <f>Q148*H148</f>
        <v>3.5110000000000001E-05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1841</v>
      </c>
    </row>
    <row r="149" s="2" customFormat="1" ht="21.0566" customHeight="1">
      <c r="A149" s="35"/>
      <c r="B149" s="36"/>
      <c r="C149" s="235" t="s">
        <v>466</v>
      </c>
      <c r="D149" s="235" t="s">
        <v>382</v>
      </c>
      <c r="E149" s="236" t="s">
        <v>1097</v>
      </c>
      <c r="F149" s="237" t="s">
        <v>1098</v>
      </c>
      <c r="G149" s="238" t="s">
        <v>450</v>
      </c>
      <c r="H149" s="239">
        <v>0.17199999999999999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1.03704</v>
      </c>
      <c r="R149" s="245">
        <f>Q149*H149</f>
        <v>0.17837087999999998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1842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1100</v>
      </c>
      <c r="F150" s="256" t="s">
        <v>1101</v>
      </c>
      <c r="G150" s="257" t="s">
        <v>1102</v>
      </c>
      <c r="H150" s="258">
        <v>25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1843</v>
      </c>
    </row>
    <row r="151" s="2" customFormat="1" ht="16.30189" customHeight="1">
      <c r="A151" s="35"/>
      <c r="B151" s="36"/>
      <c r="C151" s="235" t="s">
        <v>475</v>
      </c>
      <c r="D151" s="235" t="s">
        <v>382</v>
      </c>
      <c r="E151" s="236" t="s">
        <v>1104</v>
      </c>
      <c r="F151" s="237" t="s">
        <v>1105</v>
      </c>
      <c r="G151" s="238" t="s">
        <v>430</v>
      </c>
      <c r="H151" s="239">
        <v>12.67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2.3225600000000002</v>
      </c>
      <c r="R151" s="245">
        <f>Q151*H151</f>
        <v>29.426835200000003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2041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1964</v>
      </c>
      <c r="F152" s="237" t="s">
        <v>1965</v>
      </c>
      <c r="G152" s="238" t="s">
        <v>430</v>
      </c>
      <c r="H152" s="239">
        <v>1.244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2.3225600000000002</v>
      </c>
      <c r="R152" s="245">
        <f>Q152*H152</f>
        <v>2.8892646400000004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1949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1107</v>
      </c>
      <c r="F153" s="237" t="s">
        <v>1108</v>
      </c>
      <c r="G153" s="238" t="s">
        <v>419</v>
      </c>
      <c r="H153" s="239">
        <v>39.399000000000001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0.00346</v>
      </c>
      <c r="R153" s="245">
        <f>Q153*H153</f>
        <v>0.13632053999999999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1950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1110</v>
      </c>
      <c r="F154" s="237" t="s">
        <v>1111</v>
      </c>
      <c r="G154" s="238" t="s">
        <v>419</v>
      </c>
      <c r="H154" s="239">
        <v>39.399000000000001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5.0000000000000002E-05</v>
      </c>
      <c r="R154" s="245">
        <f>Q154*H154</f>
        <v>0.0019699500000000003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1951</v>
      </c>
    </row>
    <row r="155" s="2" customFormat="1" ht="31.92453" customHeight="1">
      <c r="A155" s="35"/>
      <c r="B155" s="36"/>
      <c r="C155" s="235" t="s">
        <v>491</v>
      </c>
      <c r="D155" s="235" t="s">
        <v>382</v>
      </c>
      <c r="E155" s="236" t="s">
        <v>1966</v>
      </c>
      <c r="F155" s="237" t="s">
        <v>1967</v>
      </c>
      <c r="G155" s="238" t="s">
        <v>450</v>
      </c>
      <c r="H155" s="239">
        <v>0.20699999999999999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1.0504500000000001</v>
      </c>
      <c r="R155" s="245">
        <f>Q155*H155</f>
        <v>0.21744315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1968</v>
      </c>
    </row>
    <row r="156" s="2" customFormat="1" ht="23.4566" customHeight="1">
      <c r="A156" s="35"/>
      <c r="B156" s="36"/>
      <c r="C156" s="235" t="s">
        <v>7</v>
      </c>
      <c r="D156" s="235" t="s">
        <v>382</v>
      </c>
      <c r="E156" s="236" t="s">
        <v>1204</v>
      </c>
      <c r="F156" s="237" t="s">
        <v>1205</v>
      </c>
      <c r="G156" s="238" t="s">
        <v>426</v>
      </c>
      <c r="H156" s="239">
        <v>11.4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0.00282</v>
      </c>
      <c r="R156" s="245">
        <f>Q156*H156</f>
        <v>0.032148000000000003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1206</v>
      </c>
    </row>
    <row r="157" s="2" customFormat="1" ht="21.0566" customHeight="1">
      <c r="A157" s="35"/>
      <c r="B157" s="36"/>
      <c r="C157" s="254" t="s">
        <v>499</v>
      </c>
      <c r="D157" s="254" t="s">
        <v>457</v>
      </c>
      <c r="E157" s="255" t="s">
        <v>1207</v>
      </c>
      <c r="F157" s="256" t="s">
        <v>1208</v>
      </c>
      <c r="G157" s="257" t="s">
        <v>426</v>
      </c>
      <c r="H157" s="258">
        <v>11.4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0.017000000000000001</v>
      </c>
      <c r="R157" s="245">
        <f>Q157*H157</f>
        <v>0.19380000000000003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2042</v>
      </c>
    </row>
    <row r="158" s="2" customFormat="1" ht="16.30189" customHeight="1">
      <c r="A158" s="35"/>
      <c r="B158" s="36"/>
      <c r="C158" s="254" t="s">
        <v>504</v>
      </c>
      <c r="D158" s="254" t="s">
        <v>457</v>
      </c>
      <c r="E158" s="255" t="s">
        <v>1210</v>
      </c>
      <c r="F158" s="256" t="s">
        <v>1211</v>
      </c>
      <c r="G158" s="257" t="s">
        <v>1102</v>
      </c>
      <c r="H158" s="258">
        <v>50.240000000000002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1212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396</v>
      </c>
      <c r="F159" s="233" t="s">
        <v>465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SUM(P160:P166)</f>
        <v>0</v>
      </c>
      <c r="Q159" s="227"/>
      <c r="R159" s="228">
        <f>SUM(R160:R166)</f>
        <v>49.776666599999999</v>
      </c>
      <c r="S159" s="227"/>
      <c r="T159" s="229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SUM(BK160:BK166)</f>
        <v>0</v>
      </c>
    </row>
    <row r="160" s="2" customFormat="1" ht="31.92453" customHeight="1">
      <c r="A160" s="35"/>
      <c r="B160" s="36"/>
      <c r="C160" s="235" t="s">
        <v>508</v>
      </c>
      <c r="D160" s="235" t="s">
        <v>382</v>
      </c>
      <c r="E160" s="236" t="s">
        <v>1113</v>
      </c>
      <c r="F160" s="237" t="s">
        <v>1114</v>
      </c>
      <c r="G160" s="238" t="s">
        <v>419</v>
      </c>
      <c r="H160" s="239">
        <v>35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0.23366999999999999</v>
      </c>
      <c r="R160" s="245">
        <f>Q160*H160</f>
        <v>8.1784499999999998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1115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1116</v>
      </c>
      <c r="F161" s="237" t="s">
        <v>1117</v>
      </c>
      <c r="G161" s="238" t="s">
        <v>430</v>
      </c>
      <c r="H161" s="239">
        <v>0.29299999999999998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1.7034</v>
      </c>
      <c r="R161" s="245">
        <f>Q161*H161</f>
        <v>0.49909619999999999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2043</v>
      </c>
    </row>
    <row r="162" s="2" customFormat="1" ht="23.4566" customHeight="1">
      <c r="A162" s="35"/>
      <c r="B162" s="36"/>
      <c r="C162" s="235" t="s">
        <v>516</v>
      </c>
      <c r="D162" s="235" t="s">
        <v>382</v>
      </c>
      <c r="E162" s="236" t="s">
        <v>1119</v>
      </c>
      <c r="F162" s="237" t="s">
        <v>1120</v>
      </c>
      <c r="G162" s="238" t="s">
        <v>419</v>
      </c>
      <c r="H162" s="239">
        <v>35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0.30059999999999998</v>
      </c>
      <c r="R162" s="245">
        <f>Q162*H162</f>
        <v>10.520999999999999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1121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800</v>
      </c>
      <c r="F163" s="237" t="s">
        <v>801</v>
      </c>
      <c r="G163" s="238" t="s">
        <v>430</v>
      </c>
      <c r="H163" s="239">
        <v>0.78000000000000003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2.1922799999999998</v>
      </c>
      <c r="R163" s="245">
        <f>Q163*H163</f>
        <v>1.7099783999999998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2597</v>
      </c>
    </row>
    <row r="164" s="2" customFormat="1" ht="31.92453" customHeight="1">
      <c r="A164" s="35"/>
      <c r="B164" s="36"/>
      <c r="C164" s="235" t="s">
        <v>524</v>
      </c>
      <c r="D164" s="235" t="s">
        <v>382</v>
      </c>
      <c r="E164" s="236" t="s">
        <v>1123</v>
      </c>
      <c r="F164" s="237" t="s">
        <v>1124</v>
      </c>
      <c r="G164" s="238" t="s">
        <v>430</v>
      </c>
      <c r="H164" s="239">
        <v>1.1699999999999999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2.2632400000000001</v>
      </c>
      <c r="R164" s="245">
        <f>Q164*H164</f>
        <v>2.6479908000000001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2044</v>
      </c>
    </row>
    <row r="165" s="2" customFormat="1" ht="23.4566" customHeight="1">
      <c r="A165" s="35"/>
      <c r="B165" s="36"/>
      <c r="C165" s="235" t="s">
        <v>528</v>
      </c>
      <c r="D165" s="235" t="s">
        <v>382</v>
      </c>
      <c r="E165" s="236" t="s">
        <v>1126</v>
      </c>
      <c r="F165" s="237" t="s">
        <v>1127</v>
      </c>
      <c r="G165" s="238" t="s">
        <v>419</v>
      </c>
      <c r="H165" s="239">
        <v>0.32000000000000001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0.02266</v>
      </c>
      <c r="R165" s="245">
        <f>Q165*H165</f>
        <v>0.0072512000000000002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1128</v>
      </c>
    </row>
    <row r="166" s="2" customFormat="1" ht="31.92453" customHeight="1">
      <c r="A166" s="35"/>
      <c r="B166" s="36"/>
      <c r="C166" s="235" t="s">
        <v>532</v>
      </c>
      <c r="D166" s="235" t="s">
        <v>382</v>
      </c>
      <c r="E166" s="236" t="s">
        <v>1129</v>
      </c>
      <c r="F166" s="237" t="s">
        <v>1130</v>
      </c>
      <c r="G166" s="238" t="s">
        <v>419</v>
      </c>
      <c r="H166" s="239">
        <v>35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0.74894000000000005</v>
      </c>
      <c r="R166" s="245">
        <f>Q166*H166</f>
        <v>26.212900000000001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1131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435</v>
      </c>
      <c r="F167" s="233" t="s">
        <v>1132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P168</f>
        <v>0</v>
      </c>
      <c r="Q167" s="227"/>
      <c r="R167" s="228">
        <f>R168</f>
        <v>0.0051714000000000005</v>
      </c>
      <c r="S167" s="227"/>
      <c r="T167" s="229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BK168</f>
        <v>0</v>
      </c>
    </row>
    <row r="168" s="2" customFormat="1" ht="16.30189" customHeight="1">
      <c r="A168" s="35"/>
      <c r="B168" s="36"/>
      <c r="C168" s="235" t="s">
        <v>536</v>
      </c>
      <c r="D168" s="235" t="s">
        <v>382</v>
      </c>
      <c r="E168" s="236" t="s">
        <v>1136</v>
      </c>
      <c r="F168" s="237" t="s">
        <v>1137</v>
      </c>
      <c r="G168" s="238" t="s">
        <v>419</v>
      </c>
      <c r="H168" s="239">
        <v>10.140000000000001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0.00051000000000000004</v>
      </c>
      <c r="R168" s="245">
        <f>Q168*H168</f>
        <v>0.0051714000000000005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1852</v>
      </c>
    </row>
    <row r="169" s="12" customFormat="1" ht="22.8" customHeight="1">
      <c r="A169" s="12"/>
      <c r="B169" s="219"/>
      <c r="C169" s="220"/>
      <c r="D169" s="221" t="s">
        <v>75</v>
      </c>
      <c r="E169" s="233" t="s">
        <v>447</v>
      </c>
      <c r="F169" s="233" t="s">
        <v>560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SUM(P170:P187)</f>
        <v>0</v>
      </c>
      <c r="Q169" s="227"/>
      <c r="R169" s="228">
        <f>SUM(R170:R187)</f>
        <v>0.16009435999999999</v>
      </c>
      <c r="S169" s="227"/>
      <c r="T169" s="229">
        <f>SUM(T170:T187)</f>
        <v>7.0092932499999998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84</v>
      </c>
      <c r="AT169" s="231" t="s">
        <v>75</v>
      </c>
      <c r="AU169" s="231" t="s">
        <v>84</v>
      </c>
      <c r="AY169" s="230" t="s">
        <v>379</v>
      </c>
      <c r="BK169" s="232">
        <f>SUM(BK170:BK187)</f>
        <v>0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866</v>
      </c>
      <c r="F170" s="237" t="s">
        <v>867</v>
      </c>
      <c r="G170" s="238" t="s">
        <v>502</v>
      </c>
      <c r="H170" s="239">
        <v>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0.00025000000000000001</v>
      </c>
      <c r="R170" s="245">
        <f>Q170*H170</f>
        <v>0.001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1213</v>
      </c>
    </row>
    <row r="171" s="2" customFormat="1" ht="31.92453" customHeight="1">
      <c r="A171" s="35"/>
      <c r="B171" s="36"/>
      <c r="C171" s="254" t="s">
        <v>544</v>
      </c>
      <c r="D171" s="254" t="s">
        <v>457</v>
      </c>
      <c r="E171" s="255" t="s">
        <v>870</v>
      </c>
      <c r="F171" s="256" t="s">
        <v>871</v>
      </c>
      <c r="G171" s="257" t="s">
        <v>502</v>
      </c>
      <c r="H171" s="258">
        <v>4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0.00084999999999999995</v>
      </c>
      <c r="R171" s="245">
        <f>Q171*H171</f>
        <v>0.0033999999999999998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1214</v>
      </c>
    </row>
    <row r="172" s="2" customFormat="1" ht="16.30189" customHeight="1">
      <c r="A172" s="35"/>
      <c r="B172" s="36"/>
      <c r="C172" s="235" t="s">
        <v>548</v>
      </c>
      <c r="D172" s="235" t="s">
        <v>382</v>
      </c>
      <c r="E172" s="236" t="s">
        <v>1151</v>
      </c>
      <c r="F172" s="237" t="s">
        <v>1152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0.077670000000000003</v>
      </c>
      <c r="R172" s="245">
        <f>Q172*H172</f>
        <v>0.077670000000000003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1153</v>
      </c>
    </row>
    <row r="173" s="2" customFormat="1" ht="16.30189" customHeight="1">
      <c r="A173" s="35"/>
      <c r="B173" s="36"/>
      <c r="C173" s="235" t="s">
        <v>552</v>
      </c>
      <c r="D173" s="235" t="s">
        <v>382</v>
      </c>
      <c r="E173" s="236" t="s">
        <v>1215</v>
      </c>
      <c r="F173" s="237" t="s">
        <v>1216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1217</v>
      </c>
    </row>
    <row r="174" s="2" customFormat="1" ht="23.4566" customHeight="1">
      <c r="A174" s="35"/>
      <c r="B174" s="36"/>
      <c r="C174" s="254" t="s">
        <v>556</v>
      </c>
      <c r="D174" s="254" t="s">
        <v>457</v>
      </c>
      <c r="E174" s="255" t="s">
        <v>1218</v>
      </c>
      <c r="F174" s="256" t="s">
        <v>1219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0.00029999999999999997</v>
      </c>
      <c r="R174" s="245">
        <f>Q174*H174</f>
        <v>0.00059999999999999995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1220</v>
      </c>
    </row>
    <row r="175" s="2" customFormat="1" ht="23.4566" customHeight="1">
      <c r="A175" s="35"/>
      <c r="B175" s="36"/>
      <c r="C175" s="235" t="s">
        <v>561</v>
      </c>
      <c r="D175" s="235" t="s">
        <v>382</v>
      </c>
      <c r="E175" s="236" t="s">
        <v>1780</v>
      </c>
      <c r="F175" s="237" t="s">
        <v>1781</v>
      </c>
      <c r="G175" s="238" t="s">
        <v>419</v>
      </c>
      <c r="H175" s="239">
        <v>10.140000000000001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1956</v>
      </c>
    </row>
    <row r="176" s="2" customFormat="1" ht="31.92453" customHeight="1">
      <c r="A176" s="35"/>
      <c r="B176" s="36"/>
      <c r="C176" s="235" t="s">
        <v>565</v>
      </c>
      <c r="D176" s="235" t="s">
        <v>382</v>
      </c>
      <c r="E176" s="236" t="s">
        <v>1166</v>
      </c>
      <c r="F176" s="237" t="s">
        <v>1167</v>
      </c>
      <c r="G176" s="238" t="s">
        <v>426</v>
      </c>
      <c r="H176" s="239">
        <v>10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0.097299999999999998</v>
      </c>
      <c r="T176" s="246">
        <f>S176*H176</f>
        <v>0.97299999999999998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2046</v>
      </c>
    </row>
    <row r="177" s="2" customFormat="1" ht="23.4566" customHeight="1">
      <c r="A177" s="35"/>
      <c r="B177" s="36"/>
      <c r="C177" s="235" t="s">
        <v>569</v>
      </c>
      <c r="D177" s="235" t="s">
        <v>382</v>
      </c>
      <c r="E177" s="236" t="s">
        <v>1957</v>
      </c>
      <c r="F177" s="237" t="s">
        <v>1958</v>
      </c>
      <c r="G177" s="238" t="s">
        <v>426</v>
      </c>
      <c r="H177" s="239">
        <v>18.149999999999999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0.21415999999999999</v>
      </c>
      <c r="T177" s="246">
        <f>S177*H177</f>
        <v>3.8870039999999997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1171</v>
      </c>
    </row>
    <row r="178" s="2" customFormat="1" ht="36.72453" customHeight="1">
      <c r="A178" s="35"/>
      <c r="B178" s="36"/>
      <c r="C178" s="235" t="s">
        <v>573</v>
      </c>
      <c r="D178" s="235" t="s">
        <v>382</v>
      </c>
      <c r="E178" s="236" t="s">
        <v>1221</v>
      </c>
      <c r="F178" s="237" t="s">
        <v>1222</v>
      </c>
      <c r="G178" s="238" t="s">
        <v>502</v>
      </c>
      <c r="H178" s="239">
        <v>32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0.00016000000000000001</v>
      </c>
      <c r="R178" s="245">
        <f>Q178*H178</f>
        <v>0.0051200000000000004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1223</v>
      </c>
    </row>
    <row r="179" s="2" customFormat="1" ht="36.72453" customHeight="1">
      <c r="A179" s="35"/>
      <c r="B179" s="36"/>
      <c r="C179" s="235" t="s">
        <v>577</v>
      </c>
      <c r="D179" s="235" t="s">
        <v>382</v>
      </c>
      <c r="E179" s="236" t="s">
        <v>1863</v>
      </c>
      <c r="F179" s="237" t="s">
        <v>1173</v>
      </c>
      <c r="G179" s="238" t="s">
        <v>502</v>
      </c>
      <c r="H179" s="239">
        <v>5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0.00116</v>
      </c>
      <c r="R179" s="245">
        <f>Q179*H179</f>
        <v>0.0057999999999999996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1864</v>
      </c>
    </row>
    <row r="180" s="2" customFormat="1" ht="31.92453" customHeight="1">
      <c r="A180" s="35"/>
      <c r="B180" s="36"/>
      <c r="C180" s="235" t="s">
        <v>581</v>
      </c>
      <c r="D180" s="235" t="s">
        <v>382</v>
      </c>
      <c r="E180" s="236" t="s">
        <v>1175</v>
      </c>
      <c r="F180" s="237" t="s">
        <v>1176</v>
      </c>
      <c r="G180" s="238" t="s">
        <v>430</v>
      </c>
      <c r="H180" s="239">
        <v>0.88200000000000001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0.00173</v>
      </c>
      <c r="R180" s="245">
        <f>Q180*H180</f>
        <v>0.00152586</v>
      </c>
      <c r="S180" s="245">
        <v>2.3999999999999999</v>
      </c>
      <c r="T180" s="246">
        <f>S180*H180</f>
        <v>2.1168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1177</v>
      </c>
    </row>
    <row r="181" s="2" customFormat="1" ht="23.4566" customHeight="1">
      <c r="A181" s="35"/>
      <c r="B181" s="36"/>
      <c r="C181" s="235" t="s">
        <v>585</v>
      </c>
      <c r="D181" s="235" t="s">
        <v>382</v>
      </c>
      <c r="E181" s="236" t="s">
        <v>1973</v>
      </c>
      <c r="F181" s="237" t="s">
        <v>1974</v>
      </c>
      <c r="G181" s="238" t="s">
        <v>1817</v>
      </c>
      <c r="H181" s="239">
        <v>3248.9250000000002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2.0000000000000002E-05</v>
      </c>
      <c r="R181" s="245">
        <f>Q181*H181</f>
        <v>0.064978500000000008</v>
      </c>
      <c r="S181" s="245">
        <v>1.0000000000000001E-05</v>
      </c>
      <c r="T181" s="246">
        <f>S181*H181</f>
        <v>0.032489250000000004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1975</v>
      </c>
    </row>
    <row r="182" s="2" customFormat="1" ht="16.30189" customHeight="1">
      <c r="A182" s="35"/>
      <c r="B182" s="36"/>
      <c r="C182" s="254" t="s">
        <v>589</v>
      </c>
      <c r="D182" s="254" t="s">
        <v>457</v>
      </c>
      <c r="E182" s="255" t="s">
        <v>1976</v>
      </c>
      <c r="F182" s="256" t="s">
        <v>1977</v>
      </c>
      <c r="G182" s="257" t="s">
        <v>502</v>
      </c>
      <c r="H182" s="258">
        <v>216.595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443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1978</v>
      </c>
    </row>
    <row r="183" s="2" customFormat="1" ht="23.4566" customHeight="1">
      <c r="A183" s="35"/>
      <c r="B183" s="36"/>
      <c r="C183" s="235" t="s">
        <v>593</v>
      </c>
      <c r="D183" s="235" t="s">
        <v>382</v>
      </c>
      <c r="E183" s="236" t="s">
        <v>1178</v>
      </c>
      <c r="F183" s="237" t="s">
        <v>1179</v>
      </c>
      <c r="G183" s="238" t="s">
        <v>450</v>
      </c>
      <c r="H183" s="239">
        <v>2.117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1180</v>
      </c>
    </row>
    <row r="184" s="2" customFormat="1" ht="31.92453" customHeight="1">
      <c r="A184" s="35"/>
      <c r="B184" s="36"/>
      <c r="C184" s="235" t="s">
        <v>597</v>
      </c>
      <c r="D184" s="235" t="s">
        <v>382</v>
      </c>
      <c r="E184" s="236" t="s">
        <v>1181</v>
      </c>
      <c r="F184" s="237" t="s">
        <v>1182</v>
      </c>
      <c r="G184" s="238" t="s">
        <v>450</v>
      </c>
      <c r="H184" s="239">
        <v>40.222999999999999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1183</v>
      </c>
    </row>
    <row r="185" s="2" customFormat="1" ht="23.4566" customHeight="1">
      <c r="A185" s="35"/>
      <c r="B185" s="36"/>
      <c r="C185" s="235" t="s">
        <v>601</v>
      </c>
      <c r="D185" s="235" t="s">
        <v>382</v>
      </c>
      <c r="E185" s="236" t="s">
        <v>710</v>
      </c>
      <c r="F185" s="237" t="s">
        <v>711</v>
      </c>
      <c r="G185" s="238" t="s">
        <v>450</v>
      </c>
      <c r="H185" s="239">
        <v>4.8540000000000001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1184</v>
      </c>
    </row>
    <row r="186" s="2" customFormat="1" ht="23.4566" customHeight="1">
      <c r="A186" s="35"/>
      <c r="B186" s="36"/>
      <c r="C186" s="235" t="s">
        <v>605</v>
      </c>
      <c r="D186" s="235" t="s">
        <v>382</v>
      </c>
      <c r="E186" s="236" t="s">
        <v>714</v>
      </c>
      <c r="F186" s="237" t="s">
        <v>715</v>
      </c>
      <c r="G186" s="238" t="s">
        <v>450</v>
      </c>
      <c r="H186" s="239">
        <v>43.686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1185</v>
      </c>
    </row>
    <row r="187" s="2" customFormat="1" ht="23.4566" customHeight="1">
      <c r="A187" s="35"/>
      <c r="B187" s="36"/>
      <c r="C187" s="235" t="s">
        <v>609</v>
      </c>
      <c r="D187" s="235" t="s">
        <v>382</v>
      </c>
      <c r="E187" s="236" t="s">
        <v>718</v>
      </c>
      <c r="F187" s="237" t="s">
        <v>719</v>
      </c>
      <c r="G187" s="238" t="s">
        <v>450</v>
      </c>
      <c r="H187" s="239">
        <v>2.117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1186</v>
      </c>
    </row>
    <row r="188" s="12" customFormat="1" ht="22.8" customHeight="1">
      <c r="A188" s="12"/>
      <c r="B188" s="219"/>
      <c r="C188" s="220"/>
      <c r="D188" s="221" t="s">
        <v>75</v>
      </c>
      <c r="E188" s="233" t="s">
        <v>721</v>
      </c>
      <c r="F188" s="233" t="s">
        <v>722</v>
      </c>
      <c r="G188" s="220"/>
      <c r="H188" s="220"/>
      <c r="I188" s="223"/>
      <c r="J188" s="234">
        <f>BK188</f>
        <v>0</v>
      </c>
      <c r="K188" s="220"/>
      <c r="L188" s="225"/>
      <c r="M188" s="226"/>
      <c r="N188" s="227"/>
      <c r="O188" s="227"/>
      <c r="P188" s="228">
        <f>P189</f>
        <v>0</v>
      </c>
      <c r="Q188" s="227"/>
      <c r="R188" s="228">
        <f>R189</f>
        <v>0</v>
      </c>
      <c r="S188" s="227"/>
      <c r="T188" s="22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0" t="s">
        <v>84</v>
      </c>
      <c r="AT188" s="231" t="s">
        <v>75</v>
      </c>
      <c r="AU188" s="231" t="s">
        <v>84</v>
      </c>
      <c r="AY188" s="230" t="s">
        <v>379</v>
      </c>
      <c r="BK188" s="232">
        <f>BK189</f>
        <v>0</v>
      </c>
    </row>
    <row r="189" s="2" customFormat="1" ht="23.4566" customHeight="1">
      <c r="A189" s="35"/>
      <c r="B189" s="36"/>
      <c r="C189" s="235" t="s">
        <v>613</v>
      </c>
      <c r="D189" s="235" t="s">
        <v>382</v>
      </c>
      <c r="E189" s="236" t="s">
        <v>724</v>
      </c>
      <c r="F189" s="237" t="s">
        <v>725</v>
      </c>
      <c r="G189" s="238" t="s">
        <v>450</v>
      </c>
      <c r="H189" s="239">
        <v>85.631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1187</v>
      </c>
    </row>
    <row r="190" s="12" customFormat="1" ht="25.92" customHeight="1">
      <c r="A190" s="12"/>
      <c r="B190" s="219"/>
      <c r="C190" s="220"/>
      <c r="D190" s="221" t="s">
        <v>75</v>
      </c>
      <c r="E190" s="222" t="s">
        <v>1040</v>
      </c>
      <c r="F190" s="222" t="s">
        <v>1041</v>
      </c>
      <c r="G190" s="220"/>
      <c r="H190" s="220"/>
      <c r="I190" s="223"/>
      <c r="J190" s="224">
        <f>BK190</f>
        <v>0</v>
      </c>
      <c r="K190" s="220"/>
      <c r="L190" s="225"/>
      <c r="M190" s="226"/>
      <c r="N190" s="227"/>
      <c r="O190" s="227"/>
      <c r="P190" s="228">
        <f>P191</f>
        <v>0</v>
      </c>
      <c r="Q190" s="227"/>
      <c r="R190" s="228">
        <f>R191</f>
        <v>0.075475</v>
      </c>
      <c r="S190" s="227"/>
      <c r="T190" s="229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92</v>
      </c>
      <c r="AT190" s="231" t="s">
        <v>75</v>
      </c>
      <c r="AU190" s="231" t="s">
        <v>76</v>
      </c>
      <c r="AY190" s="230" t="s">
        <v>379</v>
      </c>
      <c r="BK190" s="232">
        <f>BK191</f>
        <v>0</v>
      </c>
    </row>
    <row r="191" s="12" customFormat="1" ht="22.8" customHeight="1">
      <c r="A191" s="12"/>
      <c r="B191" s="219"/>
      <c r="C191" s="220"/>
      <c r="D191" s="221" t="s">
        <v>75</v>
      </c>
      <c r="E191" s="233" t="s">
        <v>1042</v>
      </c>
      <c r="F191" s="233" t="s">
        <v>1043</v>
      </c>
      <c r="G191" s="220"/>
      <c r="H191" s="220"/>
      <c r="I191" s="223"/>
      <c r="J191" s="234">
        <f>BK191</f>
        <v>0</v>
      </c>
      <c r="K191" s="220"/>
      <c r="L191" s="225"/>
      <c r="M191" s="226"/>
      <c r="N191" s="227"/>
      <c r="O191" s="227"/>
      <c r="P191" s="228">
        <f>SUM(P192:P196)</f>
        <v>0</v>
      </c>
      <c r="Q191" s="227"/>
      <c r="R191" s="228">
        <f>SUM(R192:R196)</f>
        <v>0.075475</v>
      </c>
      <c r="S191" s="227"/>
      <c r="T191" s="229">
        <f>SUM(T192:T196)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92</v>
      </c>
      <c r="AT191" s="231" t="s">
        <v>75</v>
      </c>
      <c r="AU191" s="231" t="s">
        <v>84</v>
      </c>
      <c r="AY191" s="230" t="s">
        <v>379</v>
      </c>
      <c r="BK191" s="232">
        <f>SUM(BK192:BK196)</f>
        <v>0</v>
      </c>
    </row>
    <row r="192" s="2" customFormat="1" ht="23.4566" customHeight="1">
      <c r="A192" s="35"/>
      <c r="B192" s="36"/>
      <c r="C192" s="235" t="s">
        <v>617</v>
      </c>
      <c r="D192" s="235" t="s">
        <v>382</v>
      </c>
      <c r="E192" s="236" t="s">
        <v>1188</v>
      </c>
      <c r="F192" s="237" t="s">
        <v>1189</v>
      </c>
      <c r="G192" s="238" t="s">
        <v>419</v>
      </c>
      <c r="H192" s="239">
        <v>16.25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479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2598</v>
      </c>
    </row>
    <row r="193" s="2" customFormat="1" ht="16.30189" customHeight="1">
      <c r="A193" s="35"/>
      <c r="B193" s="36"/>
      <c r="C193" s="254" t="s">
        <v>621</v>
      </c>
      <c r="D193" s="254" t="s">
        <v>457</v>
      </c>
      <c r="E193" s="255" t="s">
        <v>1191</v>
      </c>
      <c r="F193" s="256" t="s">
        <v>1192</v>
      </c>
      <c r="G193" s="257" t="s">
        <v>450</v>
      </c>
      <c r="H193" s="258">
        <v>0.0060000000000000001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1</v>
      </c>
      <c r="R193" s="245">
        <f>Q193*H193</f>
        <v>0.0060000000000000001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544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2599</v>
      </c>
    </row>
    <row r="194" s="2" customFormat="1" ht="23.4566" customHeight="1">
      <c r="A194" s="35"/>
      <c r="B194" s="36"/>
      <c r="C194" s="235" t="s">
        <v>625</v>
      </c>
      <c r="D194" s="235" t="s">
        <v>382</v>
      </c>
      <c r="E194" s="236" t="s">
        <v>1194</v>
      </c>
      <c r="F194" s="237" t="s">
        <v>1195</v>
      </c>
      <c r="G194" s="238" t="s">
        <v>419</v>
      </c>
      <c r="H194" s="239">
        <v>32.5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0.00023000000000000001</v>
      </c>
      <c r="R194" s="245">
        <f>Q194*H194</f>
        <v>0.0074749999999999999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479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479</v>
      </c>
      <c r="BM194" s="247" t="s">
        <v>2600</v>
      </c>
    </row>
    <row r="195" s="2" customFormat="1" ht="16.30189" customHeight="1">
      <c r="A195" s="35"/>
      <c r="B195" s="36"/>
      <c r="C195" s="254" t="s">
        <v>629</v>
      </c>
      <c r="D195" s="254" t="s">
        <v>457</v>
      </c>
      <c r="E195" s="255" t="s">
        <v>1197</v>
      </c>
      <c r="F195" s="256" t="s">
        <v>1198</v>
      </c>
      <c r="G195" s="257" t="s">
        <v>450</v>
      </c>
      <c r="H195" s="258">
        <v>0.062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42</v>
      </c>
      <c r="O195" s="94"/>
      <c r="P195" s="245">
        <f>O195*H195</f>
        <v>0</v>
      </c>
      <c r="Q195" s="245">
        <v>1</v>
      </c>
      <c r="R195" s="245">
        <f>Q195*H195</f>
        <v>0.062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544</v>
      </c>
      <c r="AT195" s="247" t="s">
        <v>457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2601</v>
      </c>
    </row>
    <row r="196" s="2" customFormat="1" ht="23.4566" customHeight="1">
      <c r="A196" s="35"/>
      <c r="B196" s="36"/>
      <c r="C196" s="235" t="s">
        <v>633</v>
      </c>
      <c r="D196" s="235" t="s">
        <v>382</v>
      </c>
      <c r="E196" s="236" t="s">
        <v>1200</v>
      </c>
      <c r="F196" s="237" t="s">
        <v>1201</v>
      </c>
      <c r="G196" s="238" t="s">
        <v>450</v>
      </c>
      <c r="H196" s="239">
        <v>0.074999999999999997</v>
      </c>
      <c r="I196" s="240"/>
      <c r="J196" s="241">
        <f>ROUND(I196*H196,2)</f>
        <v>0</v>
      </c>
      <c r="K196" s="242"/>
      <c r="L196" s="41"/>
      <c r="M196" s="249" t="s">
        <v>1</v>
      </c>
      <c r="N196" s="250" t="s">
        <v>42</v>
      </c>
      <c r="O196" s="251"/>
      <c r="P196" s="252">
        <f>O196*H196</f>
        <v>0</v>
      </c>
      <c r="Q196" s="252">
        <v>0</v>
      </c>
      <c r="R196" s="252">
        <f>Q196*H196</f>
        <v>0</v>
      </c>
      <c r="S196" s="252">
        <v>0</v>
      </c>
      <c r="T196" s="25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479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479</v>
      </c>
      <c r="BM196" s="247" t="s">
        <v>2602</v>
      </c>
    </row>
    <row r="197" s="2" customFormat="1" ht="6.96" customHeight="1">
      <c r="A197" s="35"/>
      <c r="B197" s="69"/>
      <c r="C197" s="70"/>
      <c r="D197" s="70"/>
      <c r="E197" s="70"/>
      <c r="F197" s="70"/>
      <c r="G197" s="70"/>
      <c r="H197" s="70"/>
      <c r="I197" s="70"/>
      <c r="J197" s="70"/>
      <c r="K197" s="70"/>
      <c r="L197" s="41"/>
      <c r="M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</row>
  </sheetData>
  <sheetProtection sheet="1" autoFilter="0" formatColumns="0" formatRows="0" objects="1" scenarios="1" spinCount="100000" saltValue="QkPEslA3xDDMtSqu2yn4iYyzUms9wGgUPI/vwZqcuv+DhO5HsixO5ytDOk4u1cFZDMJMSu3HdfHlO3m9VZt/Jw==" hashValue="f75pfYx1KDEJgw8CLySCnYNy5IVLMLjyUt1rBhTy/SaVt2QIM+2czv3XReCNCfXBprvjyes8g0KGx5sIoz3oDQ==" algorithmName="SHA-512" password="CC35"/>
  <autoFilter ref="C132:K19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262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2603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ROUND((SUM(BE134:BE204)),  2)</f>
        <v>0</v>
      </c>
      <c r="G37" s="169"/>
      <c r="H37" s="169"/>
      <c r="I37" s="170">
        <v>0.20000000000000001</v>
      </c>
      <c r="J37" s="168">
        <f>ROUND(((SUM(BE134:BE204))*I37),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ROUND((SUM(BF134:BF204)),  2)</f>
        <v>0</v>
      </c>
      <c r="G38" s="169"/>
      <c r="H38" s="169"/>
      <c r="I38" s="170">
        <v>0.20000000000000001</v>
      </c>
      <c r="J38" s="168">
        <f>ROUND(((SUM(BF134:BF204))*I38),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ROUND((SUM(BG134:BG204)),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ROUND((SUM(BH134:BH204)),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ROUND((SUM(BI134:BI204)),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04635 - Priepust č.35 v km 11,912 - P19350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J160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J168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J171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J196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J198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J199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2551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2578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04635 - Priepust č.35 v km 11,912 - P19350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P135+P198</f>
        <v>0</v>
      </c>
      <c r="Q134" s="107"/>
      <c r="R134" s="216">
        <f>R135+R198</f>
        <v>63.878157209999991</v>
      </c>
      <c r="S134" s="107"/>
      <c r="T134" s="217">
        <f>T135+T198</f>
        <v>19.664425250000001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BK135+BK198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P136+P146+P160+P168+P171+P175+P196</f>
        <v>0</v>
      </c>
      <c r="Q135" s="227"/>
      <c r="R135" s="228">
        <f>R136+R146+R160+R168+R171+R175+R196</f>
        <v>63.825982209999992</v>
      </c>
      <c r="S135" s="227"/>
      <c r="T135" s="229">
        <f>T136+T146+T160+T168+T171+T175+T196</f>
        <v>19.664425250000001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BK136+BK146+BK160+BK168+BK171+BK175+BK196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SUM(P137:P145)</f>
        <v>0</v>
      </c>
      <c r="Q136" s="227"/>
      <c r="R136" s="228">
        <f>SUM(R137:R145)</f>
        <v>0</v>
      </c>
      <c r="S136" s="227"/>
      <c r="T136" s="229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SUM(BK137:BK145)</f>
        <v>0</v>
      </c>
    </row>
    <row r="137" s="2" customFormat="1" ht="21.0566" customHeight="1">
      <c r="A137" s="35"/>
      <c r="B137" s="36"/>
      <c r="C137" s="235" t="s">
        <v>84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1.0129999999999999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2039</v>
      </c>
    </row>
    <row r="138" s="2" customFormat="1" ht="36.72453" customHeight="1">
      <c r="A138" s="35"/>
      <c r="B138" s="36"/>
      <c r="C138" s="235" t="s">
        <v>92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0.30399999999999999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2040</v>
      </c>
    </row>
    <row r="139" s="2" customFormat="1" ht="16.30189" customHeight="1">
      <c r="A139" s="35"/>
      <c r="B139" s="36"/>
      <c r="C139" s="235" t="s">
        <v>102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31.788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1072</v>
      </c>
    </row>
    <row r="140" s="2" customFormat="1" ht="36.72453" customHeight="1">
      <c r="A140" s="35"/>
      <c r="B140" s="36"/>
      <c r="C140" s="235" t="s">
        <v>396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9.5359999999999996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1073</v>
      </c>
    </row>
    <row r="141" s="2" customFormat="1" ht="31.92453" customHeight="1">
      <c r="A141" s="35"/>
      <c r="B141" s="36"/>
      <c r="C141" s="235" t="s">
        <v>378</v>
      </c>
      <c r="D141" s="235" t="s">
        <v>382</v>
      </c>
      <c r="E141" s="236" t="s">
        <v>1074</v>
      </c>
      <c r="F141" s="237" t="s">
        <v>1075</v>
      </c>
      <c r="G141" s="238" t="s">
        <v>430</v>
      </c>
      <c r="H141" s="239">
        <v>13.541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1076</v>
      </c>
    </row>
    <row r="142" s="2" customFormat="1" ht="36.72453" customHeight="1">
      <c r="A142" s="35"/>
      <c r="B142" s="36"/>
      <c r="C142" s="235" t="s">
        <v>435</v>
      </c>
      <c r="D142" s="235" t="s">
        <v>382</v>
      </c>
      <c r="E142" s="236" t="s">
        <v>1077</v>
      </c>
      <c r="F142" s="237" t="s">
        <v>1078</v>
      </c>
      <c r="G142" s="238" t="s">
        <v>430</v>
      </c>
      <c r="H142" s="239">
        <v>94.787000000000006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1079</v>
      </c>
    </row>
    <row r="143" s="2" customFormat="1" ht="16.30189" customHeight="1">
      <c r="A143" s="35"/>
      <c r="B143" s="36"/>
      <c r="C143" s="235" t="s">
        <v>439</v>
      </c>
      <c r="D143" s="235" t="s">
        <v>382</v>
      </c>
      <c r="E143" s="236" t="s">
        <v>1080</v>
      </c>
      <c r="F143" s="237" t="s">
        <v>1081</v>
      </c>
      <c r="G143" s="238" t="s">
        <v>430</v>
      </c>
      <c r="H143" s="239">
        <v>13.541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1082</v>
      </c>
    </row>
    <row r="144" s="2" customFormat="1" ht="23.4566" customHeight="1">
      <c r="A144" s="35"/>
      <c r="B144" s="36"/>
      <c r="C144" s="235" t="s">
        <v>443</v>
      </c>
      <c r="D144" s="235" t="s">
        <v>382</v>
      </c>
      <c r="E144" s="236" t="s">
        <v>1083</v>
      </c>
      <c r="F144" s="237" t="s">
        <v>449</v>
      </c>
      <c r="G144" s="238" t="s">
        <v>450</v>
      </c>
      <c r="H144" s="239">
        <v>21.841000000000001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1084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1085</v>
      </c>
      <c r="F145" s="237" t="s">
        <v>454</v>
      </c>
      <c r="G145" s="238" t="s">
        <v>430</v>
      </c>
      <c r="H145" s="239">
        <v>19.260000000000002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2596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102</v>
      </c>
      <c r="F146" s="233" t="s">
        <v>1087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SUM(P147:P159)</f>
        <v>0</v>
      </c>
      <c r="Q146" s="227"/>
      <c r="R146" s="228">
        <f>SUM(R147:R159)</f>
        <v>24.989240199999998</v>
      </c>
      <c r="S146" s="227"/>
      <c r="T146" s="229">
        <f>SUM(T147:T159)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SUM(BK147:BK159)</f>
        <v>0</v>
      </c>
    </row>
    <row r="147" s="2" customFormat="1" ht="21.0566" customHeight="1">
      <c r="A147" s="35"/>
      <c r="B147" s="36"/>
      <c r="C147" s="235" t="s">
        <v>452</v>
      </c>
      <c r="D147" s="235" t="s">
        <v>382</v>
      </c>
      <c r="E147" s="236" t="s">
        <v>1088</v>
      </c>
      <c r="F147" s="237" t="s">
        <v>1089</v>
      </c>
      <c r="G147" s="238" t="s">
        <v>430</v>
      </c>
      <c r="H147" s="239">
        <v>0.42399999999999999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2.3855499999999998</v>
      </c>
      <c r="R147" s="245">
        <f>Q147*H147</f>
        <v>1.0114732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1839</v>
      </c>
    </row>
    <row r="148" s="2" customFormat="1" ht="21.0566" customHeight="1">
      <c r="A148" s="35"/>
      <c r="B148" s="36"/>
      <c r="C148" s="235" t="s">
        <v>456</v>
      </c>
      <c r="D148" s="235" t="s">
        <v>382</v>
      </c>
      <c r="E148" s="236" t="s">
        <v>1091</v>
      </c>
      <c r="F148" s="237" t="s">
        <v>1092</v>
      </c>
      <c r="G148" s="238" t="s">
        <v>419</v>
      </c>
      <c r="H148" s="239">
        <v>1.6839999999999999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0.038350000000000002</v>
      </c>
      <c r="R148" s="245">
        <f>Q148*H148</f>
        <v>0.064581399999999997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1840</v>
      </c>
    </row>
    <row r="149" s="2" customFormat="1" ht="21.0566" customHeight="1">
      <c r="A149" s="35"/>
      <c r="B149" s="36"/>
      <c r="C149" s="235" t="s">
        <v>461</v>
      </c>
      <c r="D149" s="235" t="s">
        <v>382</v>
      </c>
      <c r="E149" s="236" t="s">
        <v>1094</v>
      </c>
      <c r="F149" s="237" t="s">
        <v>1095</v>
      </c>
      <c r="G149" s="238" t="s">
        <v>419</v>
      </c>
      <c r="H149" s="239">
        <v>1.6839999999999999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1.0000000000000001E-05</v>
      </c>
      <c r="R149" s="245">
        <f>Q149*H149</f>
        <v>1.6840000000000001E-05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1841</v>
      </c>
    </row>
    <row r="150" s="2" customFormat="1" ht="21.0566" customHeight="1">
      <c r="A150" s="35"/>
      <c r="B150" s="36"/>
      <c r="C150" s="235" t="s">
        <v>466</v>
      </c>
      <c r="D150" s="235" t="s">
        <v>382</v>
      </c>
      <c r="E150" s="236" t="s">
        <v>1097</v>
      </c>
      <c r="F150" s="237" t="s">
        <v>1098</v>
      </c>
      <c r="G150" s="238" t="s">
        <v>450</v>
      </c>
      <c r="H150" s="239">
        <v>0.070000000000000007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1.03704</v>
      </c>
      <c r="R150" s="245">
        <f>Q150*H150</f>
        <v>0.072592799999999999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1842</v>
      </c>
    </row>
    <row r="151" s="2" customFormat="1" ht="16.30189" customHeight="1">
      <c r="A151" s="35"/>
      <c r="B151" s="36"/>
      <c r="C151" s="254" t="s">
        <v>470</v>
      </c>
      <c r="D151" s="254" t="s">
        <v>457</v>
      </c>
      <c r="E151" s="255" t="s">
        <v>1100</v>
      </c>
      <c r="F151" s="256" t="s">
        <v>1101</v>
      </c>
      <c r="G151" s="257" t="s">
        <v>1102</v>
      </c>
      <c r="H151" s="258">
        <v>10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1843</v>
      </c>
    </row>
    <row r="152" s="2" customFormat="1" ht="16.30189" customHeight="1">
      <c r="A152" s="35"/>
      <c r="B152" s="36"/>
      <c r="C152" s="235" t="s">
        <v>475</v>
      </c>
      <c r="D152" s="235" t="s">
        <v>382</v>
      </c>
      <c r="E152" s="236" t="s">
        <v>1104</v>
      </c>
      <c r="F152" s="237" t="s">
        <v>1105</v>
      </c>
      <c r="G152" s="238" t="s">
        <v>430</v>
      </c>
      <c r="H152" s="239">
        <v>7.9560000000000004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2.3225600000000002</v>
      </c>
      <c r="R152" s="245">
        <f>Q152*H152</f>
        <v>18.478287360000003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2041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1964</v>
      </c>
      <c r="F153" s="237" t="s">
        <v>1965</v>
      </c>
      <c r="G153" s="238" t="s">
        <v>430</v>
      </c>
      <c r="H153" s="239">
        <v>2.1469999999999998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2.3225600000000002</v>
      </c>
      <c r="R153" s="245">
        <f>Q153*H153</f>
        <v>4.9865363199999999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1949</v>
      </c>
    </row>
    <row r="154" s="2" customFormat="1" ht="23.4566" customHeight="1">
      <c r="A154" s="35"/>
      <c r="B154" s="36"/>
      <c r="C154" s="235" t="s">
        <v>483</v>
      </c>
      <c r="D154" s="235" t="s">
        <v>382</v>
      </c>
      <c r="E154" s="236" t="s">
        <v>1107</v>
      </c>
      <c r="F154" s="237" t="s">
        <v>1108</v>
      </c>
      <c r="G154" s="238" t="s">
        <v>419</v>
      </c>
      <c r="H154" s="239">
        <v>31.663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0.00346</v>
      </c>
      <c r="R154" s="245">
        <f>Q154*H154</f>
        <v>0.10955398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1950</v>
      </c>
    </row>
    <row r="155" s="2" customFormat="1" ht="23.4566" customHeight="1">
      <c r="A155" s="35"/>
      <c r="B155" s="36"/>
      <c r="C155" s="235" t="s">
        <v>487</v>
      </c>
      <c r="D155" s="235" t="s">
        <v>382</v>
      </c>
      <c r="E155" s="236" t="s">
        <v>1110</v>
      </c>
      <c r="F155" s="237" t="s">
        <v>1111</v>
      </c>
      <c r="G155" s="238" t="s">
        <v>419</v>
      </c>
      <c r="H155" s="239">
        <v>31.663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5.0000000000000002E-05</v>
      </c>
      <c r="R155" s="245">
        <f>Q155*H155</f>
        <v>0.0015831500000000002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1951</v>
      </c>
    </row>
    <row r="156" s="2" customFormat="1" ht="31.92453" customHeight="1">
      <c r="A156" s="35"/>
      <c r="B156" s="36"/>
      <c r="C156" s="235" t="s">
        <v>491</v>
      </c>
      <c r="D156" s="235" t="s">
        <v>382</v>
      </c>
      <c r="E156" s="236" t="s">
        <v>1966</v>
      </c>
      <c r="F156" s="237" t="s">
        <v>1967</v>
      </c>
      <c r="G156" s="238" t="s">
        <v>450</v>
      </c>
      <c r="H156" s="239">
        <v>0.16700000000000001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1.0504500000000001</v>
      </c>
      <c r="R156" s="245">
        <f>Q156*H156</f>
        <v>0.17542515000000003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1968</v>
      </c>
    </row>
    <row r="157" s="2" customFormat="1" ht="23.4566" customHeight="1">
      <c r="A157" s="35"/>
      <c r="B157" s="36"/>
      <c r="C157" s="235" t="s">
        <v>7</v>
      </c>
      <c r="D157" s="235" t="s">
        <v>382</v>
      </c>
      <c r="E157" s="236" t="s">
        <v>1204</v>
      </c>
      <c r="F157" s="237" t="s">
        <v>1205</v>
      </c>
      <c r="G157" s="238" t="s">
        <v>426</v>
      </c>
      <c r="H157" s="239">
        <v>4.5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0.00282</v>
      </c>
      <c r="R157" s="245">
        <f>Q157*H157</f>
        <v>0.01269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1206</v>
      </c>
    </row>
    <row r="158" s="2" customFormat="1" ht="21.0566" customHeight="1">
      <c r="A158" s="35"/>
      <c r="B158" s="36"/>
      <c r="C158" s="254" t="s">
        <v>499</v>
      </c>
      <c r="D158" s="254" t="s">
        <v>457</v>
      </c>
      <c r="E158" s="255" t="s">
        <v>1207</v>
      </c>
      <c r="F158" s="256" t="s">
        <v>1208</v>
      </c>
      <c r="G158" s="257" t="s">
        <v>426</v>
      </c>
      <c r="H158" s="258">
        <v>4.5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0.017000000000000001</v>
      </c>
      <c r="R158" s="245">
        <f>Q158*H158</f>
        <v>0.076500000000000012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2042</v>
      </c>
    </row>
    <row r="159" s="2" customFormat="1" ht="16.30189" customHeight="1">
      <c r="A159" s="35"/>
      <c r="B159" s="36"/>
      <c r="C159" s="254" t="s">
        <v>504</v>
      </c>
      <c r="D159" s="254" t="s">
        <v>457</v>
      </c>
      <c r="E159" s="255" t="s">
        <v>1210</v>
      </c>
      <c r="F159" s="256" t="s">
        <v>1211</v>
      </c>
      <c r="G159" s="257" t="s">
        <v>1102</v>
      </c>
      <c r="H159" s="258">
        <v>9.4199999999999999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443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1212</v>
      </c>
    </row>
    <row r="160" s="12" customFormat="1" ht="22.8" customHeight="1">
      <c r="A160" s="12"/>
      <c r="B160" s="219"/>
      <c r="C160" s="220"/>
      <c r="D160" s="221" t="s">
        <v>75</v>
      </c>
      <c r="E160" s="233" t="s">
        <v>396</v>
      </c>
      <c r="F160" s="233" t="s">
        <v>465</v>
      </c>
      <c r="G160" s="220"/>
      <c r="H160" s="220"/>
      <c r="I160" s="223"/>
      <c r="J160" s="234">
        <f>BK160</f>
        <v>0</v>
      </c>
      <c r="K160" s="220"/>
      <c r="L160" s="225"/>
      <c r="M160" s="226"/>
      <c r="N160" s="227"/>
      <c r="O160" s="227"/>
      <c r="P160" s="228">
        <f>SUM(P161:P167)</f>
        <v>0</v>
      </c>
      <c r="Q160" s="227"/>
      <c r="R160" s="228">
        <f>SUM(R161:R167)</f>
        <v>33.165550830000001</v>
      </c>
      <c r="S160" s="227"/>
      <c r="T160" s="229">
        <f>SUM(T161:T167)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84</v>
      </c>
      <c r="AT160" s="231" t="s">
        <v>75</v>
      </c>
      <c r="AU160" s="231" t="s">
        <v>84</v>
      </c>
      <c r="AY160" s="230" t="s">
        <v>379</v>
      </c>
      <c r="BK160" s="232">
        <f>SUM(BK161:BK167)</f>
        <v>0</v>
      </c>
    </row>
    <row r="161" s="2" customFormat="1" ht="31.92453" customHeight="1">
      <c r="A161" s="35"/>
      <c r="B161" s="36"/>
      <c r="C161" s="235" t="s">
        <v>508</v>
      </c>
      <c r="D161" s="235" t="s">
        <v>382</v>
      </c>
      <c r="E161" s="236" t="s">
        <v>1113</v>
      </c>
      <c r="F161" s="237" t="s">
        <v>1114</v>
      </c>
      <c r="G161" s="238" t="s">
        <v>419</v>
      </c>
      <c r="H161" s="239">
        <v>23.222999999999999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0.23366999999999999</v>
      </c>
      <c r="R161" s="245">
        <f>Q161*H161</f>
        <v>5.4265184099999999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1115</v>
      </c>
    </row>
    <row r="162" s="2" customFormat="1" ht="23.4566" customHeight="1">
      <c r="A162" s="35"/>
      <c r="B162" s="36"/>
      <c r="C162" s="235" t="s">
        <v>512</v>
      </c>
      <c r="D162" s="235" t="s">
        <v>382</v>
      </c>
      <c r="E162" s="236" t="s">
        <v>1116</v>
      </c>
      <c r="F162" s="237" t="s">
        <v>1117</v>
      </c>
      <c r="G162" s="238" t="s">
        <v>430</v>
      </c>
      <c r="H162" s="239">
        <v>0.20300000000000001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1.7034</v>
      </c>
      <c r="R162" s="245">
        <f>Q162*H162</f>
        <v>0.34579020000000005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2043</v>
      </c>
    </row>
    <row r="163" s="2" customFormat="1" ht="23.4566" customHeight="1">
      <c r="A163" s="35"/>
      <c r="B163" s="36"/>
      <c r="C163" s="235" t="s">
        <v>516</v>
      </c>
      <c r="D163" s="235" t="s">
        <v>382</v>
      </c>
      <c r="E163" s="236" t="s">
        <v>1119</v>
      </c>
      <c r="F163" s="237" t="s">
        <v>1120</v>
      </c>
      <c r="G163" s="238" t="s">
        <v>419</v>
      </c>
      <c r="H163" s="239">
        <v>23.222999999999999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0.30059999999999998</v>
      </c>
      <c r="R163" s="245">
        <f>Q163*H163</f>
        <v>6.9808337999999992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1121</v>
      </c>
    </row>
    <row r="164" s="2" customFormat="1" ht="23.4566" customHeight="1">
      <c r="A164" s="35"/>
      <c r="B164" s="36"/>
      <c r="C164" s="235" t="s">
        <v>520</v>
      </c>
      <c r="D164" s="235" t="s">
        <v>382</v>
      </c>
      <c r="E164" s="236" t="s">
        <v>800</v>
      </c>
      <c r="F164" s="237" t="s">
        <v>801</v>
      </c>
      <c r="G164" s="238" t="s">
        <v>430</v>
      </c>
      <c r="H164" s="239">
        <v>0.54000000000000004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2.1922799999999998</v>
      </c>
      <c r="R164" s="245">
        <f>Q164*H164</f>
        <v>1.1838312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2604</v>
      </c>
    </row>
    <row r="165" s="2" customFormat="1" ht="31.92453" customHeight="1">
      <c r="A165" s="35"/>
      <c r="B165" s="36"/>
      <c r="C165" s="235" t="s">
        <v>524</v>
      </c>
      <c r="D165" s="235" t="s">
        <v>382</v>
      </c>
      <c r="E165" s="236" t="s">
        <v>1123</v>
      </c>
      <c r="F165" s="237" t="s">
        <v>1124</v>
      </c>
      <c r="G165" s="238" t="s">
        <v>430</v>
      </c>
      <c r="H165" s="239">
        <v>0.81000000000000005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2.2632400000000001</v>
      </c>
      <c r="R165" s="245">
        <f>Q165*H165</f>
        <v>1.8332244000000002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2044</v>
      </c>
    </row>
    <row r="166" s="2" customFormat="1" ht="23.4566" customHeight="1">
      <c r="A166" s="35"/>
      <c r="B166" s="36"/>
      <c r="C166" s="235" t="s">
        <v>528</v>
      </c>
      <c r="D166" s="235" t="s">
        <v>382</v>
      </c>
      <c r="E166" s="236" t="s">
        <v>1126</v>
      </c>
      <c r="F166" s="237" t="s">
        <v>1127</v>
      </c>
      <c r="G166" s="238" t="s">
        <v>419</v>
      </c>
      <c r="H166" s="239">
        <v>0.12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0.02266</v>
      </c>
      <c r="R166" s="245">
        <f>Q166*H166</f>
        <v>0.0027191999999999997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1128</v>
      </c>
    </row>
    <row r="167" s="2" customFormat="1" ht="31.92453" customHeight="1">
      <c r="A167" s="35"/>
      <c r="B167" s="36"/>
      <c r="C167" s="235" t="s">
        <v>532</v>
      </c>
      <c r="D167" s="235" t="s">
        <v>382</v>
      </c>
      <c r="E167" s="236" t="s">
        <v>1129</v>
      </c>
      <c r="F167" s="237" t="s">
        <v>1130</v>
      </c>
      <c r="G167" s="238" t="s">
        <v>419</v>
      </c>
      <c r="H167" s="239">
        <v>23.222999999999999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0.74894000000000005</v>
      </c>
      <c r="R167" s="245">
        <f>Q167*H167</f>
        <v>17.392633620000002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1131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435</v>
      </c>
      <c r="F168" s="233" t="s">
        <v>1132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SUM(P169:P170)</f>
        <v>0</v>
      </c>
      <c r="Q168" s="227"/>
      <c r="R168" s="228">
        <f>SUM(R169:R170)</f>
        <v>0.01055383</v>
      </c>
      <c r="S168" s="227"/>
      <c r="T168" s="229">
        <f>SUM(T169:T170)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SUM(BK169:BK170)</f>
        <v>0</v>
      </c>
    </row>
    <row r="169" s="2" customFormat="1" ht="23.4566" customHeight="1">
      <c r="A169" s="35"/>
      <c r="B169" s="36"/>
      <c r="C169" s="235" t="s">
        <v>536</v>
      </c>
      <c r="D169" s="235" t="s">
        <v>382</v>
      </c>
      <c r="E169" s="236" t="s">
        <v>1133</v>
      </c>
      <c r="F169" s="237" t="s">
        <v>1134</v>
      </c>
      <c r="G169" s="238" t="s">
        <v>419</v>
      </c>
      <c r="H169" s="239">
        <v>5.2000000000000002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0.00081999999999999998</v>
      </c>
      <c r="R169" s="245">
        <f>Q169*H169</f>
        <v>0.0042640000000000004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2605</v>
      </c>
    </row>
    <row r="170" s="2" customFormat="1" ht="16.30189" customHeight="1">
      <c r="A170" s="35"/>
      <c r="B170" s="36"/>
      <c r="C170" s="235" t="s">
        <v>540</v>
      </c>
      <c r="D170" s="235" t="s">
        <v>382</v>
      </c>
      <c r="E170" s="236" t="s">
        <v>1136</v>
      </c>
      <c r="F170" s="237" t="s">
        <v>1137</v>
      </c>
      <c r="G170" s="238" t="s">
        <v>419</v>
      </c>
      <c r="H170" s="239">
        <v>12.333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0.00051000000000000004</v>
      </c>
      <c r="R170" s="245">
        <f>Q170*H170</f>
        <v>0.0062898300000000006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1852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443</v>
      </c>
      <c r="F171" s="233" t="s">
        <v>495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SUM(P172:P174)</f>
        <v>0</v>
      </c>
      <c r="Q171" s="227"/>
      <c r="R171" s="228">
        <f>SUM(R172:R174)</f>
        <v>0.031399999999999997</v>
      </c>
      <c r="S171" s="227"/>
      <c r="T171" s="229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SUM(BK172:BK174)</f>
        <v>0</v>
      </c>
    </row>
    <row r="172" s="2" customFormat="1" ht="31.92453" customHeight="1">
      <c r="A172" s="35"/>
      <c r="B172" s="36"/>
      <c r="C172" s="235" t="s">
        <v>544</v>
      </c>
      <c r="D172" s="235" t="s">
        <v>382</v>
      </c>
      <c r="E172" s="236" t="s">
        <v>1142</v>
      </c>
      <c r="F172" s="237" t="s">
        <v>1143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0.0083999999999999995</v>
      </c>
      <c r="R172" s="245">
        <f>Q172*H172</f>
        <v>0.0083999999999999995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2606</v>
      </c>
    </row>
    <row r="173" s="2" customFormat="1" ht="16.30189" customHeight="1">
      <c r="A173" s="35"/>
      <c r="B173" s="36"/>
      <c r="C173" s="254" t="s">
        <v>548</v>
      </c>
      <c r="D173" s="254" t="s">
        <v>457</v>
      </c>
      <c r="E173" s="255" t="s">
        <v>1145</v>
      </c>
      <c r="F173" s="256" t="s">
        <v>1146</v>
      </c>
      <c r="G173" s="257" t="s">
        <v>502</v>
      </c>
      <c r="H173" s="258">
        <v>1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0.012999999999999999</v>
      </c>
      <c r="R173" s="245">
        <f>Q173*H173</f>
        <v>0.012999999999999999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2607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1148</v>
      </c>
      <c r="F174" s="237" t="s">
        <v>1149</v>
      </c>
      <c r="G174" s="238" t="s">
        <v>502</v>
      </c>
      <c r="H174" s="239">
        <v>5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0.002</v>
      </c>
      <c r="R174" s="245">
        <f>Q174*H174</f>
        <v>0.01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2608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447</v>
      </c>
      <c r="F175" s="233" t="s">
        <v>560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SUM(P176:P195)</f>
        <v>0</v>
      </c>
      <c r="Q175" s="227"/>
      <c r="R175" s="228">
        <f>SUM(R176:R195)</f>
        <v>5.6292373499999995</v>
      </c>
      <c r="S175" s="227"/>
      <c r="T175" s="229">
        <f>SUM(T176:T195)</f>
        <v>19.664425250000001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84</v>
      </c>
      <c r="AT175" s="231" t="s">
        <v>75</v>
      </c>
      <c r="AU175" s="231" t="s">
        <v>84</v>
      </c>
      <c r="AY175" s="230" t="s">
        <v>379</v>
      </c>
      <c r="BK175" s="232">
        <f>SUM(BK176:BK195)</f>
        <v>0</v>
      </c>
    </row>
    <row r="176" s="2" customFormat="1" ht="23.4566" customHeight="1">
      <c r="A176" s="35"/>
      <c r="B176" s="36"/>
      <c r="C176" s="235" t="s">
        <v>556</v>
      </c>
      <c r="D176" s="235" t="s">
        <v>382</v>
      </c>
      <c r="E176" s="236" t="s">
        <v>866</v>
      </c>
      <c r="F176" s="237" t="s">
        <v>867</v>
      </c>
      <c r="G176" s="238" t="s">
        <v>502</v>
      </c>
      <c r="H176" s="239">
        <v>4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0.00025000000000000001</v>
      </c>
      <c r="R176" s="245">
        <f>Q176*H176</f>
        <v>0.001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1213</v>
      </c>
    </row>
    <row r="177" s="2" customFormat="1" ht="31.92453" customHeight="1">
      <c r="A177" s="35"/>
      <c r="B177" s="36"/>
      <c r="C177" s="254" t="s">
        <v>561</v>
      </c>
      <c r="D177" s="254" t="s">
        <v>457</v>
      </c>
      <c r="E177" s="255" t="s">
        <v>870</v>
      </c>
      <c r="F177" s="256" t="s">
        <v>871</v>
      </c>
      <c r="G177" s="257" t="s">
        <v>502</v>
      </c>
      <c r="H177" s="258">
        <v>4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0.00084999999999999995</v>
      </c>
      <c r="R177" s="245">
        <f>Q177*H177</f>
        <v>0.0033999999999999998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1214</v>
      </c>
    </row>
    <row r="178" s="2" customFormat="1" ht="16.30189" customHeight="1">
      <c r="A178" s="35"/>
      <c r="B178" s="36"/>
      <c r="C178" s="235" t="s">
        <v>565</v>
      </c>
      <c r="D178" s="235" t="s">
        <v>382</v>
      </c>
      <c r="E178" s="236" t="s">
        <v>1151</v>
      </c>
      <c r="F178" s="237" t="s">
        <v>1152</v>
      </c>
      <c r="G178" s="238" t="s">
        <v>502</v>
      </c>
      <c r="H178" s="239">
        <v>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0.077670000000000003</v>
      </c>
      <c r="R178" s="245">
        <f>Q178*H178</f>
        <v>0.077670000000000003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1153</v>
      </c>
    </row>
    <row r="179" s="2" customFormat="1" ht="16.30189" customHeight="1">
      <c r="A179" s="35"/>
      <c r="B179" s="36"/>
      <c r="C179" s="235" t="s">
        <v>569</v>
      </c>
      <c r="D179" s="235" t="s">
        <v>382</v>
      </c>
      <c r="E179" s="236" t="s">
        <v>1215</v>
      </c>
      <c r="F179" s="237" t="s">
        <v>1216</v>
      </c>
      <c r="G179" s="238" t="s">
        <v>502</v>
      </c>
      <c r="H179" s="239">
        <v>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1217</v>
      </c>
    </row>
    <row r="180" s="2" customFormat="1" ht="23.4566" customHeight="1">
      <c r="A180" s="35"/>
      <c r="B180" s="36"/>
      <c r="C180" s="254" t="s">
        <v>573</v>
      </c>
      <c r="D180" s="254" t="s">
        <v>457</v>
      </c>
      <c r="E180" s="255" t="s">
        <v>1218</v>
      </c>
      <c r="F180" s="256" t="s">
        <v>1219</v>
      </c>
      <c r="G180" s="257" t="s">
        <v>502</v>
      </c>
      <c r="H180" s="258">
        <v>2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0.00029999999999999997</v>
      </c>
      <c r="R180" s="245">
        <f>Q180*H180</f>
        <v>0.00059999999999999995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443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1220</v>
      </c>
    </row>
    <row r="181" s="2" customFormat="1" ht="21.0566" customHeight="1">
      <c r="A181" s="35"/>
      <c r="B181" s="36"/>
      <c r="C181" s="235" t="s">
        <v>577</v>
      </c>
      <c r="D181" s="235" t="s">
        <v>382</v>
      </c>
      <c r="E181" s="236" t="s">
        <v>1853</v>
      </c>
      <c r="F181" s="237" t="s">
        <v>1854</v>
      </c>
      <c r="G181" s="238" t="s">
        <v>426</v>
      </c>
      <c r="H181" s="239">
        <v>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1.9258900000000001</v>
      </c>
      <c r="R181" s="245">
        <f>Q181*H181</f>
        <v>3.8517800000000002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2609</v>
      </c>
    </row>
    <row r="182" s="2" customFormat="1" ht="23.4566" customHeight="1">
      <c r="A182" s="35"/>
      <c r="B182" s="36"/>
      <c r="C182" s="254" t="s">
        <v>581</v>
      </c>
      <c r="D182" s="254" t="s">
        <v>457</v>
      </c>
      <c r="E182" s="255" t="s">
        <v>1855</v>
      </c>
      <c r="F182" s="256" t="s">
        <v>1856</v>
      </c>
      <c r="G182" s="257" t="s">
        <v>502</v>
      </c>
      <c r="H182" s="258">
        <v>2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0.81499999999999995</v>
      </c>
      <c r="R182" s="245">
        <f>Q182*H182</f>
        <v>1.6299999999999999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443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2610</v>
      </c>
    </row>
    <row r="183" s="2" customFormat="1" ht="23.4566" customHeight="1">
      <c r="A183" s="35"/>
      <c r="B183" s="36"/>
      <c r="C183" s="235" t="s">
        <v>585</v>
      </c>
      <c r="D183" s="235" t="s">
        <v>382</v>
      </c>
      <c r="E183" s="236" t="s">
        <v>1780</v>
      </c>
      <c r="F183" s="237" t="s">
        <v>1781</v>
      </c>
      <c r="G183" s="238" t="s">
        <v>419</v>
      </c>
      <c r="H183" s="239">
        <v>12.333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1956</v>
      </c>
    </row>
    <row r="184" s="2" customFormat="1" ht="31.92453" customHeight="1">
      <c r="A184" s="35"/>
      <c r="B184" s="36"/>
      <c r="C184" s="235" t="s">
        <v>589</v>
      </c>
      <c r="D184" s="235" t="s">
        <v>382</v>
      </c>
      <c r="E184" s="236" t="s">
        <v>1166</v>
      </c>
      <c r="F184" s="237" t="s">
        <v>1167</v>
      </c>
      <c r="G184" s="238" t="s">
        <v>426</v>
      </c>
      <c r="H184" s="239">
        <v>10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0.097299999999999998</v>
      </c>
      <c r="T184" s="246">
        <f>S184*H184</f>
        <v>0.97299999999999998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2046</v>
      </c>
    </row>
    <row r="185" s="2" customFormat="1" ht="23.4566" customHeight="1">
      <c r="A185" s="35"/>
      <c r="B185" s="36"/>
      <c r="C185" s="235" t="s">
        <v>593</v>
      </c>
      <c r="D185" s="235" t="s">
        <v>382</v>
      </c>
      <c r="E185" s="236" t="s">
        <v>1169</v>
      </c>
      <c r="F185" s="237" t="s">
        <v>1170</v>
      </c>
      <c r="G185" s="238" t="s">
        <v>426</v>
      </c>
      <c r="H185" s="239">
        <v>9.8000000000000007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0.057110000000000001</v>
      </c>
      <c r="T185" s="246">
        <f>S185*H185</f>
        <v>0.55967800000000001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1171</v>
      </c>
    </row>
    <row r="186" s="2" customFormat="1" ht="36.72453" customHeight="1">
      <c r="A186" s="35"/>
      <c r="B186" s="36"/>
      <c r="C186" s="235" t="s">
        <v>597</v>
      </c>
      <c r="D186" s="235" t="s">
        <v>382</v>
      </c>
      <c r="E186" s="236" t="s">
        <v>1221</v>
      </c>
      <c r="F186" s="237" t="s">
        <v>1222</v>
      </c>
      <c r="G186" s="238" t="s">
        <v>502</v>
      </c>
      <c r="H186" s="239">
        <v>12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0.00016000000000000001</v>
      </c>
      <c r="R186" s="245">
        <f>Q186*H186</f>
        <v>0.0019200000000000003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1223</v>
      </c>
    </row>
    <row r="187" s="2" customFormat="1" ht="36.72453" customHeight="1">
      <c r="A187" s="35"/>
      <c r="B187" s="36"/>
      <c r="C187" s="235" t="s">
        <v>601</v>
      </c>
      <c r="D187" s="235" t="s">
        <v>382</v>
      </c>
      <c r="E187" s="236" t="s">
        <v>1863</v>
      </c>
      <c r="F187" s="237" t="s">
        <v>1173</v>
      </c>
      <c r="G187" s="238" t="s">
        <v>502</v>
      </c>
      <c r="H187" s="239">
        <v>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0.00116</v>
      </c>
      <c r="R187" s="245">
        <f>Q187*H187</f>
        <v>0.00232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1864</v>
      </c>
    </row>
    <row r="188" s="2" customFormat="1" ht="31.92453" customHeight="1">
      <c r="A188" s="35"/>
      <c r="B188" s="36"/>
      <c r="C188" s="235" t="s">
        <v>605</v>
      </c>
      <c r="D188" s="235" t="s">
        <v>382</v>
      </c>
      <c r="E188" s="236" t="s">
        <v>1175</v>
      </c>
      <c r="F188" s="237" t="s">
        <v>1176</v>
      </c>
      <c r="G188" s="238" t="s">
        <v>430</v>
      </c>
      <c r="H188" s="239">
        <v>7.5449999999999999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0.00173</v>
      </c>
      <c r="R188" s="245">
        <f>Q188*H188</f>
        <v>0.01305285</v>
      </c>
      <c r="S188" s="245">
        <v>2.3999999999999999</v>
      </c>
      <c r="T188" s="246">
        <f>S188*H188</f>
        <v>18.108000000000001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1177</v>
      </c>
    </row>
    <row r="189" s="2" customFormat="1" ht="23.4566" customHeight="1">
      <c r="A189" s="35"/>
      <c r="B189" s="36"/>
      <c r="C189" s="235" t="s">
        <v>609</v>
      </c>
      <c r="D189" s="235" t="s">
        <v>382</v>
      </c>
      <c r="E189" s="236" t="s">
        <v>1973</v>
      </c>
      <c r="F189" s="237" t="s">
        <v>1974</v>
      </c>
      <c r="G189" s="238" t="s">
        <v>1817</v>
      </c>
      <c r="H189" s="239">
        <v>2374.7249999999999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2.0000000000000002E-05</v>
      </c>
      <c r="R189" s="245">
        <f>Q189*H189</f>
        <v>0.047494500000000002</v>
      </c>
      <c r="S189" s="245">
        <v>1.0000000000000001E-05</v>
      </c>
      <c r="T189" s="246">
        <f>S189*H189</f>
        <v>0.023747250000000001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1975</v>
      </c>
    </row>
    <row r="190" s="2" customFormat="1" ht="16.30189" customHeight="1">
      <c r="A190" s="35"/>
      <c r="B190" s="36"/>
      <c r="C190" s="254" t="s">
        <v>613</v>
      </c>
      <c r="D190" s="254" t="s">
        <v>457</v>
      </c>
      <c r="E190" s="255" t="s">
        <v>1976</v>
      </c>
      <c r="F190" s="256" t="s">
        <v>1977</v>
      </c>
      <c r="G190" s="257" t="s">
        <v>502</v>
      </c>
      <c r="H190" s="258">
        <v>158.315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443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1978</v>
      </c>
    </row>
    <row r="191" s="2" customFormat="1" ht="23.4566" customHeight="1">
      <c r="A191" s="35"/>
      <c r="B191" s="36"/>
      <c r="C191" s="235" t="s">
        <v>617</v>
      </c>
      <c r="D191" s="235" t="s">
        <v>382</v>
      </c>
      <c r="E191" s="236" t="s">
        <v>1178</v>
      </c>
      <c r="F191" s="237" t="s">
        <v>1179</v>
      </c>
      <c r="G191" s="238" t="s">
        <v>450</v>
      </c>
      <c r="H191" s="239">
        <v>18.108000000000001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1180</v>
      </c>
    </row>
    <row r="192" s="2" customFormat="1" ht="31.92453" customHeight="1">
      <c r="A192" s="35"/>
      <c r="B192" s="36"/>
      <c r="C192" s="235" t="s">
        <v>621</v>
      </c>
      <c r="D192" s="235" t="s">
        <v>382</v>
      </c>
      <c r="E192" s="236" t="s">
        <v>1181</v>
      </c>
      <c r="F192" s="237" t="s">
        <v>1182</v>
      </c>
      <c r="G192" s="238" t="s">
        <v>450</v>
      </c>
      <c r="H192" s="239">
        <v>344.05200000000002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1183</v>
      </c>
    </row>
    <row r="193" s="2" customFormat="1" ht="23.4566" customHeight="1">
      <c r="A193" s="35"/>
      <c r="B193" s="36"/>
      <c r="C193" s="235" t="s">
        <v>625</v>
      </c>
      <c r="D193" s="235" t="s">
        <v>382</v>
      </c>
      <c r="E193" s="236" t="s">
        <v>710</v>
      </c>
      <c r="F193" s="237" t="s">
        <v>711</v>
      </c>
      <c r="G193" s="238" t="s">
        <v>450</v>
      </c>
      <c r="H193" s="239">
        <v>1.5289999999999999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1184</v>
      </c>
    </row>
    <row r="194" s="2" customFormat="1" ht="23.4566" customHeight="1">
      <c r="A194" s="35"/>
      <c r="B194" s="36"/>
      <c r="C194" s="235" t="s">
        <v>629</v>
      </c>
      <c r="D194" s="235" t="s">
        <v>382</v>
      </c>
      <c r="E194" s="236" t="s">
        <v>714</v>
      </c>
      <c r="F194" s="237" t="s">
        <v>715</v>
      </c>
      <c r="G194" s="238" t="s">
        <v>450</v>
      </c>
      <c r="H194" s="239">
        <v>13.760999999999999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1185</v>
      </c>
    </row>
    <row r="195" s="2" customFormat="1" ht="23.4566" customHeight="1">
      <c r="A195" s="35"/>
      <c r="B195" s="36"/>
      <c r="C195" s="235" t="s">
        <v>633</v>
      </c>
      <c r="D195" s="235" t="s">
        <v>382</v>
      </c>
      <c r="E195" s="236" t="s">
        <v>718</v>
      </c>
      <c r="F195" s="237" t="s">
        <v>719</v>
      </c>
      <c r="G195" s="238" t="s">
        <v>450</v>
      </c>
      <c r="H195" s="239">
        <v>18.108000000000001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1186</v>
      </c>
    </row>
    <row r="196" s="12" customFormat="1" ht="22.8" customHeight="1">
      <c r="A196" s="12"/>
      <c r="B196" s="219"/>
      <c r="C196" s="220"/>
      <c r="D196" s="221" t="s">
        <v>75</v>
      </c>
      <c r="E196" s="233" t="s">
        <v>721</v>
      </c>
      <c r="F196" s="233" t="s">
        <v>722</v>
      </c>
      <c r="G196" s="220"/>
      <c r="H196" s="220"/>
      <c r="I196" s="223"/>
      <c r="J196" s="234">
        <f>BK196</f>
        <v>0</v>
      </c>
      <c r="K196" s="220"/>
      <c r="L196" s="225"/>
      <c r="M196" s="226"/>
      <c r="N196" s="227"/>
      <c r="O196" s="227"/>
      <c r="P196" s="228">
        <f>P197</f>
        <v>0</v>
      </c>
      <c r="Q196" s="227"/>
      <c r="R196" s="228">
        <f>R197</f>
        <v>0</v>
      </c>
      <c r="S196" s="227"/>
      <c r="T196" s="229">
        <f>T197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0" t="s">
        <v>84</v>
      </c>
      <c r="AT196" s="231" t="s">
        <v>75</v>
      </c>
      <c r="AU196" s="231" t="s">
        <v>84</v>
      </c>
      <c r="AY196" s="230" t="s">
        <v>379</v>
      </c>
      <c r="BK196" s="232">
        <f>BK197</f>
        <v>0</v>
      </c>
    </row>
    <row r="197" s="2" customFormat="1" ht="23.4566" customHeight="1">
      <c r="A197" s="35"/>
      <c r="B197" s="36"/>
      <c r="C197" s="235" t="s">
        <v>637</v>
      </c>
      <c r="D197" s="235" t="s">
        <v>382</v>
      </c>
      <c r="E197" s="236" t="s">
        <v>724</v>
      </c>
      <c r="F197" s="237" t="s">
        <v>725</v>
      </c>
      <c r="G197" s="238" t="s">
        <v>450</v>
      </c>
      <c r="H197" s="239">
        <v>63.826000000000001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1187</v>
      </c>
    </row>
    <row r="198" s="12" customFormat="1" ht="25.92" customHeight="1">
      <c r="A198" s="12"/>
      <c r="B198" s="219"/>
      <c r="C198" s="220"/>
      <c r="D198" s="221" t="s">
        <v>75</v>
      </c>
      <c r="E198" s="222" t="s">
        <v>1040</v>
      </c>
      <c r="F198" s="222" t="s">
        <v>1041</v>
      </c>
      <c r="G198" s="220"/>
      <c r="H198" s="220"/>
      <c r="I198" s="223"/>
      <c r="J198" s="224">
        <f>BK198</f>
        <v>0</v>
      </c>
      <c r="K198" s="220"/>
      <c r="L198" s="225"/>
      <c r="M198" s="226"/>
      <c r="N198" s="227"/>
      <c r="O198" s="227"/>
      <c r="P198" s="228">
        <f>P199</f>
        <v>0</v>
      </c>
      <c r="Q198" s="227"/>
      <c r="R198" s="228">
        <f>R199</f>
        <v>0.052174999999999999</v>
      </c>
      <c r="S198" s="227"/>
      <c r="T198" s="229">
        <f>T199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0" t="s">
        <v>92</v>
      </c>
      <c r="AT198" s="231" t="s">
        <v>75</v>
      </c>
      <c r="AU198" s="231" t="s">
        <v>76</v>
      </c>
      <c r="AY198" s="230" t="s">
        <v>379</v>
      </c>
      <c r="BK198" s="232">
        <f>BK199</f>
        <v>0</v>
      </c>
    </row>
    <row r="199" s="12" customFormat="1" ht="22.8" customHeight="1">
      <c r="A199" s="12"/>
      <c r="B199" s="219"/>
      <c r="C199" s="220"/>
      <c r="D199" s="221" t="s">
        <v>75</v>
      </c>
      <c r="E199" s="233" t="s">
        <v>1042</v>
      </c>
      <c r="F199" s="233" t="s">
        <v>1043</v>
      </c>
      <c r="G199" s="220"/>
      <c r="H199" s="220"/>
      <c r="I199" s="223"/>
      <c r="J199" s="234">
        <f>BK199</f>
        <v>0</v>
      </c>
      <c r="K199" s="220"/>
      <c r="L199" s="225"/>
      <c r="M199" s="226"/>
      <c r="N199" s="227"/>
      <c r="O199" s="227"/>
      <c r="P199" s="228">
        <f>SUM(P200:P204)</f>
        <v>0</v>
      </c>
      <c r="Q199" s="227"/>
      <c r="R199" s="228">
        <f>SUM(R200:R204)</f>
        <v>0.052174999999999999</v>
      </c>
      <c r="S199" s="227"/>
      <c r="T199" s="229">
        <f>SUM(T200:T204)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92</v>
      </c>
      <c r="AT199" s="231" t="s">
        <v>75</v>
      </c>
      <c r="AU199" s="231" t="s">
        <v>84</v>
      </c>
      <c r="AY199" s="230" t="s">
        <v>379</v>
      </c>
      <c r="BK199" s="232">
        <f>SUM(BK200:BK204)</f>
        <v>0</v>
      </c>
    </row>
    <row r="200" s="2" customFormat="1" ht="23.4566" customHeight="1">
      <c r="A200" s="35"/>
      <c r="B200" s="36"/>
      <c r="C200" s="235" t="s">
        <v>641</v>
      </c>
      <c r="D200" s="235" t="s">
        <v>382</v>
      </c>
      <c r="E200" s="236" t="s">
        <v>1188</v>
      </c>
      <c r="F200" s="237" t="s">
        <v>1189</v>
      </c>
      <c r="G200" s="238" t="s">
        <v>419</v>
      </c>
      <c r="H200" s="239">
        <v>11.25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479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479</v>
      </c>
      <c r="BM200" s="247" t="s">
        <v>2598</v>
      </c>
    </row>
    <row r="201" s="2" customFormat="1" ht="16.30189" customHeight="1">
      <c r="A201" s="35"/>
      <c r="B201" s="36"/>
      <c r="C201" s="254" t="s">
        <v>645</v>
      </c>
      <c r="D201" s="254" t="s">
        <v>457</v>
      </c>
      <c r="E201" s="255" t="s">
        <v>1191</v>
      </c>
      <c r="F201" s="256" t="s">
        <v>1192</v>
      </c>
      <c r="G201" s="257" t="s">
        <v>450</v>
      </c>
      <c r="H201" s="258">
        <v>0.0040000000000000001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1</v>
      </c>
      <c r="R201" s="245">
        <f>Q201*H201</f>
        <v>0.0040000000000000001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544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479</v>
      </c>
      <c r="BM201" s="247" t="s">
        <v>2599</v>
      </c>
    </row>
    <row r="202" s="2" customFormat="1" ht="23.4566" customHeight="1">
      <c r="A202" s="35"/>
      <c r="B202" s="36"/>
      <c r="C202" s="235" t="s">
        <v>649</v>
      </c>
      <c r="D202" s="235" t="s">
        <v>382</v>
      </c>
      <c r="E202" s="236" t="s">
        <v>1194</v>
      </c>
      <c r="F202" s="237" t="s">
        <v>1195</v>
      </c>
      <c r="G202" s="238" t="s">
        <v>419</v>
      </c>
      <c r="H202" s="239">
        <v>22.5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0.00023000000000000001</v>
      </c>
      <c r="R202" s="245">
        <f>Q202*H202</f>
        <v>0.0051749999999999999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479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479</v>
      </c>
      <c r="BM202" s="247" t="s">
        <v>2600</v>
      </c>
    </row>
    <row r="203" s="2" customFormat="1" ht="16.30189" customHeight="1">
      <c r="A203" s="35"/>
      <c r="B203" s="36"/>
      <c r="C203" s="254" t="s">
        <v>653</v>
      </c>
      <c r="D203" s="254" t="s">
        <v>457</v>
      </c>
      <c r="E203" s="255" t="s">
        <v>1197</v>
      </c>
      <c r="F203" s="256" t="s">
        <v>1198</v>
      </c>
      <c r="G203" s="257" t="s">
        <v>450</v>
      </c>
      <c r="H203" s="258">
        <v>0.042999999999999997</v>
      </c>
      <c r="I203" s="259"/>
      <c r="J203" s="260">
        <f>ROUND(I203*H203,2)</f>
        <v>0</v>
      </c>
      <c r="K203" s="261"/>
      <c r="L203" s="262"/>
      <c r="M203" s="263" t="s">
        <v>1</v>
      </c>
      <c r="N203" s="264" t="s">
        <v>42</v>
      </c>
      <c r="O203" s="94"/>
      <c r="P203" s="245">
        <f>O203*H203</f>
        <v>0</v>
      </c>
      <c r="Q203" s="245">
        <v>1</v>
      </c>
      <c r="R203" s="245">
        <f>Q203*H203</f>
        <v>0.042999999999999997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544</v>
      </c>
      <c r="AT203" s="247" t="s">
        <v>457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479</v>
      </c>
      <c r="BM203" s="247" t="s">
        <v>2601</v>
      </c>
    </row>
    <row r="204" s="2" customFormat="1" ht="23.4566" customHeight="1">
      <c r="A204" s="35"/>
      <c r="B204" s="36"/>
      <c r="C204" s="235" t="s">
        <v>657</v>
      </c>
      <c r="D204" s="235" t="s">
        <v>382</v>
      </c>
      <c r="E204" s="236" t="s">
        <v>1200</v>
      </c>
      <c r="F204" s="237" t="s">
        <v>1201</v>
      </c>
      <c r="G204" s="238" t="s">
        <v>450</v>
      </c>
      <c r="H204" s="239">
        <v>0.051999999999999998</v>
      </c>
      <c r="I204" s="240"/>
      <c r="J204" s="241">
        <f>ROUND(I204*H204,2)</f>
        <v>0</v>
      </c>
      <c r="K204" s="242"/>
      <c r="L204" s="41"/>
      <c r="M204" s="249" t="s">
        <v>1</v>
      </c>
      <c r="N204" s="250" t="s">
        <v>42</v>
      </c>
      <c r="O204" s="251"/>
      <c r="P204" s="252">
        <f>O204*H204</f>
        <v>0</v>
      </c>
      <c r="Q204" s="252">
        <v>0</v>
      </c>
      <c r="R204" s="252">
        <f>Q204*H204</f>
        <v>0</v>
      </c>
      <c r="S204" s="252">
        <v>0</v>
      </c>
      <c r="T204" s="25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479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479</v>
      </c>
      <c r="BM204" s="247" t="s">
        <v>2602</v>
      </c>
    </row>
    <row r="205" s="2" customFormat="1" ht="6.96" customHeight="1">
      <c r="A205" s="35"/>
      <c r="B205" s="69"/>
      <c r="C205" s="70"/>
      <c r="D205" s="70"/>
      <c r="E205" s="70"/>
      <c r="F205" s="70"/>
      <c r="G205" s="70"/>
      <c r="H205" s="70"/>
      <c r="I205" s="70"/>
      <c r="J205" s="70"/>
      <c r="K205" s="70"/>
      <c r="L205" s="41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sheet="1" autoFilter="0" formatColumns="0" formatRows="0" objects="1" scenarios="1" spinCount="100000" saltValue="eBBA+GYQn4IJ+PZtGMD1duJG3cSjvGb63iGp+RCTaT+vTyI0+aySm9a3N3lzuuv087oIbpuxUwtmQFh4FKIasQ==" hashValue="/tgb9IBbISjg+5HVkertT3lZoBMEXCr+wV2cGEXxMw4PebN5VMaS8zi0l7P5D0mT7OySsCpyTfhuVw1sr3Dl0A==" algorithmName="SHA-512" password="CC35"/>
  <autoFilter ref="C133:K20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265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2611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ROUND(J132,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ROUND((SUM(BE132:BE193)),  2)</f>
        <v>0</v>
      </c>
      <c r="G37" s="169"/>
      <c r="H37" s="169"/>
      <c r="I37" s="170">
        <v>0.20000000000000001</v>
      </c>
      <c r="J37" s="168">
        <f>ROUND(((SUM(BE132:BE193))*I37),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ROUND((SUM(BF132:BF193)),  2)</f>
        <v>0</v>
      </c>
      <c r="G38" s="169"/>
      <c r="H38" s="169"/>
      <c r="I38" s="170">
        <v>0.20000000000000001</v>
      </c>
      <c r="J38" s="168">
        <f>ROUND(((SUM(BF132:BF193))*I38),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ROUND((SUM(BG132:BG193)),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ROUND((SUM(BH132:BH193)),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ROUND((SUM(BI132:BI193)),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04636 - Priepust č.36 v km 12,435 - P19351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J132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J133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J192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364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7.84906" customHeight="1">
      <c r="A118" s="35"/>
      <c r="B118" s="36"/>
      <c r="C118" s="37"/>
      <c r="D118" s="37"/>
      <c r="E118" s="191" t="str">
        <f>E7</f>
        <v>Rekonštrukcia cesty a mostov II/591 Banská Bystrica - hr. okr. BB/ZV - Zvolenská Slatina , I. etapa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353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1" customFormat="1" ht="16.30189" customHeight="1">
      <c r="B120" s="18"/>
      <c r="C120" s="19"/>
      <c r="D120" s="19"/>
      <c r="E120" s="191" t="s">
        <v>2551</v>
      </c>
      <c r="F120" s="19"/>
      <c r="G120" s="19"/>
      <c r="H120" s="19"/>
      <c r="I120" s="19"/>
      <c r="J120" s="19"/>
      <c r="K120" s="19"/>
      <c r="L120" s="17"/>
    </row>
    <row r="121" s="1" customFormat="1" ht="12" customHeight="1">
      <c r="B121" s="18"/>
      <c r="C121" s="29" t="s">
        <v>404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30189" customHeight="1">
      <c r="A122" s="35"/>
      <c r="B122" s="36"/>
      <c r="C122" s="37"/>
      <c r="D122" s="37"/>
      <c r="E122" s="267" t="s">
        <v>2578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1061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30189" customHeight="1">
      <c r="A124" s="35"/>
      <c r="B124" s="36"/>
      <c r="C124" s="37"/>
      <c r="D124" s="37"/>
      <c r="E124" s="79" t="str">
        <f>E13</f>
        <v>04636 - Priepust č.36 v km 12,435 - P19351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19</v>
      </c>
      <c r="D126" s="37"/>
      <c r="E126" s="37"/>
      <c r="F126" s="24" t="str">
        <f>F16</f>
        <v>k. ú. Banská Bystrica</v>
      </c>
      <c r="G126" s="37"/>
      <c r="H126" s="37"/>
      <c r="I126" s="29" t="s">
        <v>21</v>
      </c>
      <c r="J126" s="82" t="str">
        <f>IF(J16="","",J16)</f>
        <v>30. 12. 2020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4.81509" customHeight="1">
      <c r="A128" s="35"/>
      <c r="B128" s="36"/>
      <c r="C128" s="29" t="s">
        <v>23</v>
      </c>
      <c r="D128" s="37"/>
      <c r="E128" s="37"/>
      <c r="F128" s="24" t="str">
        <f>E19</f>
        <v xml:space="preserve">BANSKOBYSTRICKÝ SAMOSPRÁVNY KRAJ </v>
      </c>
      <c r="G128" s="37"/>
      <c r="H128" s="37"/>
      <c r="I128" s="29" t="s">
        <v>29</v>
      </c>
      <c r="J128" s="33" t="str">
        <f>E25</f>
        <v>ISPO spol.s r.o. , Prešov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30566" customHeight="1">
      <c r="A129" s="35"/>
      <c r="B129" s="36"/>
      <c r="C129" s="29" t="s">
        <v>27</v>
      </c>
      <c r="D129" s="37"/>
      <c r="E129" s="37"/>
      <c r="F129" s="24" t="str">
        <f>IF(E22="","",E22)</f>
        <v>Vyplň údaj</v>
      </c>
      <c r="G129" s="37"/>
      <c r="H129" s="37"/>
      <c r="I129" s="29" t="s">
        <v>33</v>
      </c>
      <c r="J129" s="33" t="str">
        <f>E28</f>
        <v>Macura M.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7"/>
      <c r="B131" s="208"/>
      <c r="C131" s="209" t="s">
        <v>365</v>
      </c>
      <c r="D131" s="210" t="s">
        <v>61</v>
      </c>
      <c r="E131" s="210" t="s">
        <v>57</v>
      </c>
      <c r="F131" s="210" t="s">
        <v>58</v>
      </c>
      <c r="G131" s="210" t="s">
        <v>366</v>
      </c>
      <c r="H131" s="210" t="s">
        <v>367</v>
      </c>
      <c r="I131" s="210" t="s">
        <v>368</v>
      </c>
      <c r="J131" s="211" t="s">
        <v>358</v>
      </c>
      <c r="K131" s="212" t="s">
        <v>369</v>
      </c>
      <c r="L131" s="213"/>
      <c r="M131" s="103" t="s">
        <v>1</v>
      </c>
      <c r="N131" s="104" t="s">
        <v>40</v>
      </c>
      <c r="O131" s="104" t="s">
        <v>370</v>
      </c>
      <c r="P131" s="104" t="s">
        <v>371</v>
      </c>
      <c r="Q131" s="104" t="s">
        <v>372</v>
      </c>
      <c r="R131" s="104" t="s">
        <v>373</v>
      </c>
      <c r="S131" s="104" t="s">
        <v>374</v>
      </c>
      <c r="T131" s="105" t="s">
        <v>375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5"/>
      <c r="B132" s="36"/>
      <c r="C132" s="110" t="s">
        <v>359</v>
      </c>
      <c r="D132" s="37"/>
      <c r="E132" s="37"/>
      <c r="F132" s="37"/>
      <c r="G132" s="37"/>
      <c r="H132" s="37"/>
      <c r="I132" s="37"/>
      <c r="J132" s="214">
        <f>BK132</f>
        <v>0</v>
      </c>
      <c r="K132" s="37"/>
      <c r="L132" s="41"/>
      <c r="M132" s="106"/>
      <c r="N132" s="215"/>
      <c r="O132" s="107"/>
      <c r="P132" s="216">
        <f>P133</f>
        <v>0</v>
      </c>
      <c r="Q132" s="107"/>
      <c r="R132" s="216">
        <f>R133</f>
        <v>63.006349919999991</v>
      </c>
      <c r="S132" s="107"/>
      <c r="T132" s="217">
        <f>T133</f>
        <v>4.2041122499999988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75</v>
      </c>
      <c r="AU132" s="14" t="s">
        <v>360</v>
      </c>
      <c r="BK132" s="218">
        <f>BK133</f>
        <v>0</v>
      </c>
    </row>
    <row r="133" s="12" customFormat="1" ht="25.92" customHeight="1">
      <c r="A133" s="12"/>
      <c r="B133" s="219"/>
      <c r="C133" s="220"/>
      <c r="D133" s="221" t="s">
        <v>75</v>
      </c>
      <c r="E133" s="222" t="s">
        <v>414</v>
      </c>
      <c r="F133" s="222" t="s">
        <v>415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P134+P143+P157+P164+P168+P172+P192</f>
        <v>0</v>
      </c>
      <c r="Q133" s="227"/>
      <c r="R133" s="228">
        <f>R134+R143+R157+R164+R168+R172+R192</f>
        <v>63.006349919999991</v>
      </c>
      <c r="S133" s="227"/>
      <c r="T133" s="229">
        <f>T134+T143+T157+T164+T168+T172+T192</f>
        <v>4.2041122499999988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76</v>
      </c>
      <c r="AY133" s="230" t="s">
        <v>379</v>
      </c>
      <c r="BK133" s="232">
        <f>BK134+BK143+BK157+BK164+BK168+BK172+BK192</f>
        <v>0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84</v>
      </c>
      <c r="F134" s="233" t="s">
        <v>416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SUM(P135:P142)</f>
        <v>0</v>
      </c>
      <c r="Q134" s="227"/>
      <c r="R134" s="228">
        <f>SUM(R135:R142)</f>
        <v>0</v>
      </c>
      <c r="S134" s="227"/>
      <c r="T134" s="229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84</v>
      </c>
      <c r="AY134" s="230" t="s">
        <v>379</v>
      </c>
      <c r="BK134" s="232">
        <f>SUM(BK135:BK142)</f>
        <v>0</v>
      </c>
    </row>
    <row r="135" s="2" customFormat="1" ht="21.0566" customHeight="1">
      <c r="A135" s="35"/>
      <c r="B135" s="36"/>
      <c r="C135" s="235" t="s">
        <v>84</v>
      </c>
      <c r="D135" s="235" t="s">
        <v>382</v>
      </c>
      <c r="E135" s="236" t="s">
        <v>1068</v>
      </c>
      <c r="F135" s="237" t="s">
        <v>1069</v>
      </c>
      <c r="G135" s="238" t="s">
        <v>430</v>
      </c>
      <c r="H135" s="239">
        <v>0.76500000000000001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2039</v>
      </c>
    </row>
    <row r="136" s="2" customFormat="1" ht="36.72453" customHeight="1">
      <c r="A136" s="35"/>
      <c r="B136" s="36"/>
      <c r="C136" s="235" t="s">
        <v>92</v>
      </c>
      <c r="D136" s="235" t="s">
        <v>382</v>
      </c>
      <c r="E136" s="236" t="s">
        <v>741</v>
      </c>
      <c r="F136" s="237" t="s">
        <v>742</v>
      </c>
      <c r="G136" s="238" t="s">
        <v>430</v>
      </c>
      <c r="H136" s="239">
        <v>0.23000000000000001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2040</v>
      </c>
    </row>
    <row r="137" s="2" customFormat="1" ht="16.30189" customHeight="1">
      <c r="A137" s="35"/>
      <c r="B137" s="36"/>
      <c r="C137" s="235" t="s">
        <v>102</v>
      </c>
      <c r="D137" s="235" t="s">
        <v>382</v>
      </c>
      <c r="E137" s="236" t="s">
        <v>428</v>
      </c>
      <c r="F137" s="237" t="s">
        <v>429</v>
      </c>
      <c r="G137" s="238" t="s">
        <v>430</v>
      </c>
      <c r="H137" s="239">
        <v>14.800000000000001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1072</v>
      </c>
    </row>
    <row r="138" s="2" customFormat="1" ht="36.72453" customHeight="1">
      <c r="A138" s="35"/>
      <c r="B138" s="36"/>
      <c r="C138" s="235" t="s">
        <v>396</v>
      </c>
      <c r="D138" s="235" t="s">
        <v>382</v>
      </c>
      <c r="E138" s="236" t="s">
        <v>432</v>
      </c>
      <c r="F138" s="237" t="s">
        <v>433</v>
      </c>
      <c r="G138" s="238" t="s">
        <v>430</v>
      </c>
      <c r="H138" s="239">
        <v>4.4400000000000004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1073</v>
      </c>
    </row>
    <row r="139" s="2" customFormat="1" ht="31.92453" customHeight="1">
      <c r="A139" s="35"/>
      <c r="B139" s="36"/>
      <c r="C139" s="235" t="s">
        <v>378</v>
      </c>
      <c r="D139" s="235" t="s">
        <v>382</v>
      </c>
      <c r="E139" s="236" t="s">
        <v>1074</v>
      </c>
      <c r="F139" s="237" t="s">
        <v>1075</v>
      </c>
      <c r="G139" s="238" t="s">
        <v>430</v>
      </c>
      <c r="H139" s="239">
        <v>15.565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1076</v>
      </c>
    </row>
    <row r="140" s="2" customFormat="1" ht="36.72453" customHeight="1">
      <c r="A140" s="35"/>
      <c r="B140" s="36"/>
      <c r="C140" s="235" t="s">
        <v>435</v>
      </c>
      <c r="D140" s="235" t="s">
        <v>382</v>
      </c>
      <c r="E140" s="236" t="s">
        <v>1077</v>
      </c>
      <c r="F140" s="237" t="s">
        <v>1078</v>
      </c>
      <c r="G140" s="238" t="s">
        <v>430</v>
      </c>
      <c r="H140" s="239">
        <v>108.955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1079</v>
      </c>
    </row>
    <row r="141" s="2" customFormat="1" ht="16.30189" customHeight="1">
      <c r="A141" s="35"/>
      <c r="B141" s="36"/>
      <c r="C141" s="235" t="s">
        <v>439</v>
      </c>
      <c r="D141" s="235" t="s">
        <v>382</v>
      </c>
      <c r="E141" s="236" t="s">
        <v>1080</v>
      </c>
      <c r="F141" s="237" t="s">
        <v>1081</v>
      </c>
      <c r="G141" s="238" t="s">
        <v>430</v>
      </c>
      <c r="H141" s="239">
        <v>15.565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1082</v>
      </c>
    </row>
    <row r="142" s="2" customFormat="1" ht="23.4566" customHeight="1">
      <c r="A142" s="35"/>
      <c r="B142" s="36"/>
      <c r="C142" s="235" t="s">
        <v>443</v>
      </c>
      <c r="D142" s="235" t="s">
        <v>382</v>
      </c>
      <c r="E142" s="236" t="s">
        <v>1083</v>
      </c>
      <c r="F142" s="237" t="s">
        <v>449</v>
      </c>
      <c r="G142" s="238" t="s">
        <v>450</v>
      </c>
      <c r="H142" s="239">
        <v>24.914000000000001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1084</v>
      </c>
    </row>
    <row r="143" s="12" customFormat="1" ht="22.8" customHeight="1">
      <c r="A143" s="12"/>
      <c r="B143" s="219"/>
      <c r="C143" s="220"/>
      <c r="D143" s="221" t="s">
        <v>75</v>
      </c>
      <c r="E143" s="233" t="s">
        <v>102</v>
      </c>
      <c r="F143" s="233" t="s">
        <v>1087</v>
      </c>
      <c r="G143" s="220"/>
      <c r="H143" s="220"/>
      <c r="I143" s="223"/>
      <c r="J143" s="234">
        <f>BK143</f>
        <v>0</v>
      </c>
      <c r="K143" s="220"/>
      <c r="L143" s="225"/>
      <c r="M143" s="226"/>
      <c r="N143" s="227"/>
      <c r="O143" s="227"/>
      <c r="P143" s="228">
        <f>SUM(P144:P156)</f>
        <v>0</v>
      </c>
      <c r="Q143" s="227"/>
      <c r="R143" s="228">
        <f>SUM(R144:R156)</f>
        <v>11.073501959999998</v>
      </c>
      <c r="S143" s="227"/>
      <c r="T143" s="229">
        <f>SUM(T144:T156)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84</v>
      </c>
      <c r="AT143" s="231" t="s">
        <v>75</v>
      </c>
      <c r="AU143" s="231" t="s">
        <v>84</v>
      </c>
      <c r="AY143" s="230" t="s">
        <v>379</v>
      </c>
      <c r="BK143" s="232">
        <f>SUM(BK144:BK156)</f>
        <v>0</v>
      </c>
    </row>
    <row r="144" s="2" customFormat="1" ht="21.0566" customHeight="1">
      <c r="A144" s="35"/>
      <c r="B144" s="36"/>
      <c r="C144" s="235" t="s">
        <v>447</v>
      </c>
      <c r="D144" s="235" t="s">
        <v>382</v>
      </c>
      <c r="E144" s="236" t="s">
        <v>1088</v>
      </c>
      <c r="F144" s="237" t="s">
        <v>1089</v>
      </c>
      <c r="G144" s="238" t="s">
        <v>430</v>
      </c>
      <c r="H144" s="239">
        <v>1.5049999999999999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2.3855499999999998</v>
      </c>
      <c r="R144" s="245">
        <f>Q144*H144</f>
        <v>3.5902527499999994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1839</v>
      </c>
    </row>
    <row r="145" s="2" customFormat="1" ht="21.0566" customHeight="1">
      <c r="A145" s="35"/>
      <c r="B145" s="36"/>
      <c r="C145" s="235" t="s">
        <v>452</v>
      </c>
      <c r="D145" s="235" t="s">
        <v>382</v>
      </c>
      <c r="E145" s="236" t="s">
        <v>1091</v>
      </c>
      <c r="F145" s="237" t="s">
        <v>1092</v>
      </c>
      <c r="G145" s="238" t="s">
        <v>419</v>
      </c>
      <c r="H145" s="239">
        <v>4.8970000000000002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0.038350000000000002</v>
      </c>
      <c r="R145" s="245">
        <f>Q145*H145</f>
        <v>0.18779995000000002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1840</v>
      </c>
    </row>
    <row r="146" s="2" customFormat="1" ht="21.0566" customHeight="1">
      <c r="A146" s="35"/>
      <c r="B146" s="36"/>
      <c r="C146" s="235" t="s">
        <v>456</v>
      </c>
      <c r="D146" s="235" t="s">
        <v>382</v>
      </c>
      <c r="E146" s="236" t="s">
        <v>1094</v>
      </c>
      <c r="F146" s="237" t="s">
        <v>1095</v>
      </c>
      <c r="G146" s="238" t="s">
        <v>419</v>
      </c>
      <c r="H146" s="239">
        <v>4.8970000000000002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1.0000000000000001E-05</v>
      </c>
      <c r="R146" s="245">
        <f>Q146*H146</f>
        <v>4.8970000000000007E-05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1841</v>
      </c>
    </row>
    <row r="147" s="2" customFormat="1" ht="21.0566" customHeight="1">
      <c r="A147" s="35"/>
      <c r="B147" s="36"/>
      <c r="C147" s="235" t="s">
        <v>461</v>
      </c>
      <c r="D147" s="235" t="s">
        <v>382</v>
      </c>
      <c r="E147" s="236" t="s">
        <v>1097</v>
      </c>
      <c r="F147" s="237" t="s">
        <v>1098</v>
      </c>
      <c r="G147" s="238" t="s">
        <v>450</v>
      </c>
      <c r="H147" s="239">
        <v>0.25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1.03704</v>
      </c>
      <c r="R147" s="245">
        <f>Q147*H147</f>
        <v>0.25925999999999999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1842</v>
      </c>
    </row>
    <row r="148" s="2" customFormat="1" ht="16.30189" customHeight="1">
      <c r="A148" s="35"/>
      <c r="B148" s="36"/>
      <c r="C148" s="254" t="s">
        <v>466</v>
      </c>
      <c r="D148" s="254" t="s">
        <v>457</v>
      </c>
      <c r="E148" s="255" t="s">
        <v>1100</v>
      </c>
      <c r="F148" s="256" t="s">
        <v>1101</v>
      </c>
      <c r="G148" s="257" t="s">
        <v>1102</v>
      </c>
      <c r="H148" s="258">
        <v>40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1843</v>
      </c>
    </row>
    <row r="149" s="2" customFormat="1" ht="16.30189" customHeight="1">
      <c r="A149" s="35"/>
      <c r="B149" s="36"/>
      <c r="C149" s="235" t="s">
        <v>470</v>
      </c>
      <c r="D149" s="235" t="s">
        <v>382</v>
      </c>
      <c r="E149" s="236" t="s">
        <v>1104</v>
      </c>
      <c r="F149" s="237" t="s">
        <v>1105</v>
      </c>
      <c r="G149" s="238" t="s">
        <v>430</v>
      </c>
      <c r="H149" s="239">
        <v>0.57599999999999996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1.3377945600000001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2041</v>
      </c>
    </row>
    <row r="150" s="2" customFormat="1" ht="23.4566" customHeight="1">
      <c r="A150" s="35"/>
      <c r="B150" s="36"/>
      <c r="C150" s="235" t="s">
        <v>475</v>
      </c>
      <c r="D150" s="235" t="s">
        <v>382</v>
      </c>
      <c r="E150" s="236" t="s">
        <v>1964</v>
      </c>
      <c r="F150" s="237" t="s">
        <v>1965</v>
      </c>
      <c r="G150" s="238" t="s">
        <v>430</v>
      </c>
      <c r="H150" s="239">
        <v>2.371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2.3225600000000002</v>
      </c>
      <c r="R150" s="245">
        <f>Q150*H150</f>
        <v>5.5067897600000002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1949</v>
      </c>
    </row>
    <row r="151" s="2" customFormat="1" ht="23.4566" customHeight="1">
      <c r="A151" s="35"/>
      <c r="B151" s="36"/>
      <c r="C151" s="235" t="s">
        <v>479</v>
      </c>
      <c r="D151" s="235" t="s">
        <v>382</v>
      </c>
      <c r="E151" s="236" t="s">
        <v>1107</v>
      </c>
      <c r="F151" s="237" t="s">
        <v>1108</v>
      </c>
      <c r="G151" s="238" t="s">
        <v>419</v>
      </c>
      <c r="H151" s="239">
        <v>13.297000000000001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0.00346</v>
      </c>
      <c r="R151" s="245">
        <f>Q151*H151</f>
        <v>0.046007619999999999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1950</v>
      </c>
    </row>
    <row r="152" s="2" customFormat="1" ht="23.4566" customHeight="1">
      <c r="A152" s="35"/>
      <c r="B152" s="36"/>
      <c r="C152" s="235" t="s">
        <v>483</v>
      </c>
      <c r="D152" s="235" t="s">
        <v>382</v>
      </c>
      <c r="E152" s="236" t="s">
        <v>1110</v>
      </c>
      <c r="F152" s="237" t="s">
        <v>1111</v>
      </c>
      <c r="G152" s="238" t="s">
        <v>419</v>
      </c>
      <c r="H152" s="239">
        <v>13.297000000000001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5.0000000000000002E-05</v>
      </c>
      <c r="R152" s="245">
        <f>Q152*H152</f>
        <v>0.00066485000000000003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1951</v>
      </c>
    </row>
    <row r="153" s="2" customFormat="1" ht="31.92453" customHeight="1">
      <c r="A153" s="35"/>
      <c r="B153" s="36"/>
      <c r="C153" s="235" t="s">
        <v>487</v>
      </c>
      <c r="D153" s="235" t="s">
        <v>382</v>
      </c>
      <c r="E153" s="236" t="s">
        <v>1966</v>
      </c>
      <c r="F153" s="237" t="s">
        <v>1967</v>
      </c>
      <c r="G153" s="238" t="s">
        <v>450</v>
      </c>
      <c r="H153" s="239">
        <v>0.070000000000000007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1.0504500000000001</v>
      </c>
      <c r="R153" s="245">
        <f>Q153*H153</f>
        <v>0.073531500000000014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1968</v>
      </c>
    </row>
    <row r="154" s="2" customFormat="1" ht="23.4566" customHeight="1">
      <c r="A154" s="35"/>
      <c r="B154" s="36"/>
      <c r="C154" s="235" t="s">
        <v>491</v>
      </c>
      <c r="D154" s="235" t="s">
        <v>382</v>
      </c>
      <c r="E154" s="236" t="s">
        <v>1204</v>
      </c>
      <c r="F154" s="237" t="s">
        <v>1205</v>
      </c>
      <c r="G154" s="238" t="s">
        <v>426</v>
      </c>
      <c r="H154" s="239">
        <v>3.6000000000000001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0.00282</v>
      </c>
      <c r="R154" s="245">
        <f>Q154*H154</f>
        <v>0.010152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1206</v>
      </c>
    </row>
    <row r="155" s="2" customFormat="1" ht="21.0566" customHeight="1">
      <c r="A155" s="35"/>
      <c r="B155" s="36"/>
      <c r="C155" s="254" t="s">
        <v>7</v>
      </c>
      <c r="D155" s="254" t="s">
        <v>457</v>
      </c>
      <c r="E155" s="255" t="s">
        <v>1207</v>
      </c>
      <c r="F155" s="256" t="s">
        <v>1208</v>
      </c>
      <c r="G155" s="257" t="s">
        <v>426</v>
      </c>
      <c r="H155" s="258">
        <v>3.6000000000000001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0.017000000000000001</v>
      </c>
      <c r="R155" s="245">
        <f>Q155*H155</f>
        <v>0.061200000000000004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2042</v>
      </c>
    </row>
    <row r="156" s="2" customFormat="1" ht="16.30189" customHeight="1">
      <c r="A156" s="35"/>
      <c r="B156" s="36"/>
      <c r="C156" s="254" t="s">
        <v>499</v>
      </c>
      <c r="D156" s="254" t="s">
        <v>457</v>
      </c>
      <c r="E156" s="255" t="s">
        <v>1210</v>
      </c>
      <c r="F156" s="256" t="s">
        <v>1211</v>
      </c>
      <c r="G156" s="257" t="s">
        <v>1102</v>
      </c>
      <c r="H156" s="258">
        <v>9.4199999999999999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1212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396</v>
      </c>
      <c r="F157" s="233" t="s">
        <v>465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SUM(P158:P163)</f>
        <v>0</v>
      </c>
      <c r="Q157" s="227"/>
      <c r="R157" s="228">
        <f>SUM(R158:R163)</f>
        <v>51.691065859999995</v>
      </c>
      <c r="S157" s="227"/>
      <c r="T157" s="229">
        <f>SUM(T158:T163)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SUM(BK158:BK163)</f>
        <v>0</v>
      </c>
    </row>
    <row r="158" s="2" customFormat="1" ht="31.92453" customHeight="1">
      <c r="A158" s="35"/>
      <c r="B158" s="36"/>
      <c r="C158" s="235" t="s">
        <v>504</v>
      </c>
      <c r="D158" s="235" t="s">
        <v>382</v>
      </c>
      <c r="E158" s="236" t="s">
        <v>1113</v>
      </c>
      <c r="F158" s="237" t="s">
        <v>1114</v>
      </c>
      <c r="G158" s="238" t="s">
        <v>419</v>
      </c>
      <c r="H158" s="239">
        <v>38.997999999999998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0.23366999999999999</v>
      </c>
      <c r="R158" s="245">
        <f>Q158*H158</f>
        <v>9.1126626599999998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1115</v>
      </c>
    </row>
    <row r="159" s="2" customFormat="1" ht="23.4566" customHeight="1">
      <c r="A159" s="35"/>
      <c r="B159" s="36"/>
      <c r="C159" s="235" t="s">
        <v>508</v>
      </c>
      <c r="D159" s="235" t="s">
        <v>382</v>
      </c>
      <c r="E159" s="236" t="s">
        <v>1116</v>
      </c>
      <c r="F159" s="237" t="s">
        <v>1117</v>
      </c>
      <c r="G159" s="238" t="s">
        <v>430</v>
      </c>
      <c r="H159" s="239">
        <v>0.153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1.7034</v>
      </c>
      <c r="R159" s="245">
        <f>Q159*H159</f>
        <v>0.26062020000000002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2043</v>
      </c>
    </row>
    <row r="160" s="2" customFormat="1" ht="23.4566" customHeight="1">
      <c r="A160" s="35"/>
      <c r="B160" s="36"/>
      <c r="C160" s="235" t="s">
        <v>512</v>
      </c>
      <c r="D160" s="235" t="s">
        <v>382</v>
      </c>
      <c r="E160" s="236" t="s">
        <v>1119</v>
      </c>
      <c r="F160" s="237" t="s">
        <v>1120</v>
      </c>
      <c r="G160" s="238" t="s">
        <v>419</v>
      </c>
      <c r="H160" s="239">
        <v>38.997999999999998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0.30059999999999998</v>
      </c>
      <c r="R160" s="245">
        <f>Q160*H160</f>
        <v>11.722798799999998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1121</v>
      </c>
    </row>
    <row r="161" s="2" customFormat="1" ht="31.92453" customHeight="1">
      <c r="A161" s="35"/>
      <c r="B161" s="36"/>
      <c r="C161" s="235" t="s">
        <v>516</v>
      </c>
      <c r="D161" s="235" t="s">
        <v>382</v>
      </c>
      <c r="E161" s="236" t="s">
        <v>1123</v>
      </c>
      <c r="F161" s="237" t="s">
        <v>1124</v>
      </c>
      <c r="G161" s="238" t="s">
        <v>430</v>
      </c>
      <c r="H161" s="239">
        <v>0.61199999999999999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2.2632400000000001</v>
      </c>
      <c r="R161" s="245">
        <f>Q161*H161</f>
        <v>1.38510288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2044</v>
      </c>
    </row>
    <row r="162" s="2" customFormat="1" ht="23.4566" customHeight="1">
      <c r="A162" s="35"/>
      <c r="B162" s="36"/>
      <c r="C162" s="235" t="s">
        <v>520</v>
      </c>
      <c r="D162" s="235" t="s">
        <v>382</v>
      </c>
      <c r="E162" s="236" t="s">
        <v>1126</v>
      </c>
      <c r="F162" s="237" t="s">
        <v>1127</v>
      </c>
      <c r="G162" s="238" t="s">
        <v>419</v>
      </c>
      <c r="H162" s="239">
        <v>0.12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0.02266</v>
      </c>
      <c r="R162" s="245">
        <f>Q162*H162</f>
        <v>0.0027191999999999997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1128</v>
      </c>
    </row>
    <row r="163" s="2" customFormat="1" ht="31.92453" customHeight="1">
      <c r="A163" s="35"/>
      <c r="B163" s="36"/>
      <c r="C163" s="235" t="s">
        <v>524</v>
      </c>
      <c r="D163" s="235" t="s">
        <v>382</v>
      </c>
      <c r="E163" s="236" t="s">
        <v>1129</v>
      </c>
      <c r="F163" s="237" t="s">
        <v>1130</v>
      </c>
      <c r="G163" s="238" t="s">
        <v>419</v>
      </c>
      <c r="H163" s="239">
        <v>38.997999999999998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0.74894000000000005</v>
      </c>
      <c r="R163" s="245">
        <f>Q163*H163</f>
        <v>29.20716212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1131</v>
      </c>
    </row>
    <row r="164" s="12" customFormat="1" ht="22.8" customHeight="1">
      <c r="A164" s="12"/>
      <c r="B164" s="219"/>
      <c r="C164" s="220"/>
      <c r="D164" s="221" t="s">
        <v>75</v>
      </c>
      <c r="E164" s="233" t="s">
        <v>435</v>
      </c>
      <c r="F164" s="233" t="s">
        <v>1132</v>
      </c>
      <c r="G164" s="220"/>
      <c r="H164" s="220"/>
      <c r="I164" s="223"/>
      <c r="J164" s="234">
        <f>BK164</f>
        <v>0</v>
      </c>
      <c r="K164" s="220"/>
      <c r="L164" s="225"/>
      <c r="M164" s="226"/>
      <c r="N164" s="227"/>
      <c r="O164" s="227"/>
      <c r="P164" s="228">
        <f>SUM(P165:P167)</f>
        <v>0</v>
      </c>
      <c r="Q164" s="227"/>
      <c r="R164" s="228">
        <f>SUM(R165:R167)</f>
        <v>0.086264150000000012</v>
      </c>
      <c r="S164" s="227"/>
      <c r="T164" s="229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84</v>
      </c>
      <c r="AT164" s="231" t="s">
        <v>75</v>
      </c>
      <c r="AU164" s="231" t="s">
        <v>84</v>
      </c>
      <c r="AY164" s="230" t="s">
        <v>379</v>
      </c>
      <c r="BK164" s="232">
        <f>SUM(BK165:BK167)</f>
        <v>0</v>
      </c>
    </row>
    <row r="165" s="2" customFormat="1" ht="42.79245" customHeight="1">
      <c r="A165" s="35"/>
      <c r="B165" s="36"/>
      <c r="C165" s="235" t="s">
        <v>528</v>
      </c>
      <c r="D165" s="235" t="s">
        <v>382</v>
      </c>
      <c r="E165" s="236" t="s">
        <v>1849</v>
      </c>
      <c r="F165" s="237" t="s">
        <v>1850</v>
      </c>
      <c r="G165" s="238" t="s">
        <v>419</v>
      </c>
      <c r="H165" s="239">
        <v>3.9380000000000002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0.018460000000000001</v>
      </c>
      <c r="R165" s="245">
        <f>Q165*H165</f>
        <v>0.072695480000000007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2612</v>
      </c>
    </row>
    <row r="166" s="2" customFormat="1" ht="23.4566" customHeight="1">
      <c r="A166" s="35"/>
      <c r="B166" s="36"/>
      <c r="C166" s="235" t="s">
        <v>532</v>
      </c>
      <c r="D166" s="235" t="s">
        <v>382</v>
      </c>
      <c r="E166" s="236" t="s">
        <v>1133</v>
      </c>
      <c r="F166" s="237" t="s">
        <v>1134</v>
      </c>
      <c r="G166" s="238" t="s">
        <v>419</v>
      </c>
      <c r="H166" s="239">
        <v>5.6399999999999997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0.00081999999999999998</v>
      </c>
      <c r="R166" s="245">
        <f>Q166*H166</f>
        <v>0.0046247999999999992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2605</v>
      </c>
    </row>
    <row r="167" s="2" customFormat="1" ht="16.30189" customHeight="1">
      <c r="A167" s="35"/>
      <c r="B167" s="36"/>
      <c r="C167" s="235" t="s">
        <v>536</v>
      </c>
      <c r="D167" s="235" t="s">
        <v>382</v>
      </c>
      <c r="E167" s="236" t="s">
        <v>1136</v>
      </c>
      <c r="F167" s="237" t="s">
        <v>1137</v>
      </c>
      <c r="G167" s="238" t="s">
        <v>419</v>
      </c>
      <c r="H167" s="239">
        <v>17.536999999999999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0.00051000000000000004</v>
      </c>
      <c r="R167" s="245">
        <f>Q167*H167</f>
        <v>0.0089438699999999996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1852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443</v>
      </c>
      <c r="F168" s="233" t="s">
        <v>495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SUM(P169:P171)</f>
        <v>0</v>
      </c>
      <c r="Q168" s="227"/>
      <c r="R168" s="228">
        <f>SUM(R169:R171)</f>
        <v>0.031399999999999997</v>
      </c>
      <c r="S168" s="227"/>
      <c r="T168" s="229">
        <f>SUM(T169:T171)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SUM(BK169:BK171)</f>
        <v>0</v>
      </c>
    </row>
    <row r="169" s="2" customFormat="1" ht="31.92453" customHeight="1">
      <c r="A169" s="35"/>
      <c r="B169" s="36"/>
      <c r="C169" s="235" t="s">
        <v>540</v>
      </c>
      <c r="D169" s="235" t="s">
        <v>382</v>
      </c>
      <c r="E169" s="236" t="s">
        <v>1142</v>
      </c>
      <c r="F169" s="237" t="s">
        <v>1143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0.0083999999999999995</v>
      </c>
      <c r="R169" s="245">
        <f>Q169*H169</f>
        <v>0.0083999999999999995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2606</v>
      </c>
    </row>
    <row r="170" s="2" customFormat="1" ht="16.30189" customHeight="1">
      <c r="A170" s="35"/>
      <c r="B170" s="36"/>
      <c r="C170" s="254" t="s">
        <v>544</v>
      </c>
      <c r="D170" s="254" t="s">
        <v>457</v>
      </c>
      <c r="E170" s="255" t="s">
        <v>1145</v>
      </c>
      <c r="F170" s="256" t="s">
        <v>1146</v>
      </c>
      <c r="G170" s="257" t="s">
        <v>502</v>
      </c>
      <c r="H170" s="258">
        <v>1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0.012999999999999999</v>
      </c>
      <c r="R170" s="245">
        <f>Q170*H170</f>
        <v>0.012999999999999999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2607</v>
      </c>
    </row>
    <row r="171" s="2" customFormat="1" ht="23.4566" customHeight="1">
      <c r="A171" s="35"/>
      <c r="B171" s="36"/>
      <c r="C171" s="235" t="s">
        <v>548</v>
      </c>
      <c r="D171" s="235" t="s">
        <v>382</v>
      </c>
      <c r="E171" s="236" t="s">
        <v>1148</v>
      </c>
      <c r="F171" s="237" t="s">
        <v>1149</v>
      </c>
      <c r="G171" s="238" t="s">
        <v>502</v>
      </c>
      <c r="H171" s="239">
        <v>5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0.002</v>
      </c>
      <c r="R171" s="245">
        <f>Q171*H171</f>
        <v>0.01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2608</v>
      </c>
    </row>
    <row r="172" s="12" customFormat="1" ht="22.8" customHeight="1">
      <c r="A172" s="12"/>
      <c r="B172" s="219"/>
      <c r="C172" s="220"/>
      <c r="D172" s="221" t="s">
        <v>75</v>
      </c>
      <c r="E172" s="233" t="s">
        <v>447</v>
      </c>
      <c r="F172" s="233" t="s">
        <v>560</v>
      </c>
      <c r="G172" s="220"/>
      <c r="H172" s="220"/>
      <c r="I172" s="223"/>
      <c r="J172" s="234">
        <f>BK172</f>
        <v>0</v>
      </c>
      <c r="K172" s="220"/>
      <c r="L172" s="225"/>
      <c r="M172" s="226"/>
      <c r="N172" s="227"/>
      <c r="O172" s="227"/>
      <c r="P172" s="228">
        <f>SUM(P173:P191)</f>
        <v>0</v>
      </c>
      <c r="Q172" s="227"/>
      <c r="R172" s="228">
        <f>SUM(R173:R191)</f>
        <v>0.12411795000000001</v>
      </c>
      <c r="S172" s="227"/>
      <c r="T172" s="229">
        <f>SUM(T173:T191)</f>
        <v>4.2041122499999988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84</v>
      </c>
      <c r="AT172" s="231" t="s">
        <v>75</v>
      </c>
      <c r="AU172" s="231" t="s">
        <v>84</v>
      </c>
      <c r="AY172" s="230" t="s">
        <v>379</v>
      </c>
      <c r="BK172" s="232">
        <f>SUM(BK173:BK191)</f>
        <v>0</v>
      </c>
    </row>
    <row r="173" s="2" customFormat="1" ht="23.4566" customHeight="1">
      <c r="A173" s="35"/>
      <c r="B173" s="36"/>
      <c r="C173" s="235" t="s">
        <v>552</v>
      </c>
      <c r="D173" s="235" t="s">
        <v>382</v>
      </c>
      <c r="E173" s="236" t="s">
        <v>866</v>
      </c>
      <c r="F173" s="237" t="s">
        <v>867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0.00025000000000000001</v>
      </c>
      <c r="R173" s="245">
        <f>Q173*H173</f>
        <v>0.00050000000000000001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1213</v>
      </c>
    </row>
    <row r="174" s="2" customFormat="1" ht="31.92453" customHeight="1">
      <c r="A174" s="35"/>
      <c r="B174" s="36"/>
      <c r="C174" s="254" t="s">
        <v>556</v>
      </c>
      <c r="D174" s="254" t="s">
        <v>457</v>
      </c>
      <c r="E174" s="255" t="s">
        <v>870</v>
      </c>
      <c r="F174" s="256" t="s">
        <v>871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0.00084999999999999995</v>
      </c>
      <c r="R174" s="245">
        <f>Q174*H174</f>
        <v>0.0016999999999999999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1214</v>
      </c>
    </row>
    <row r="175" s="2" customFormat="1" ht="16.30189" customHeight="1">
      <c r="A175" s="35"/>
      <c r="B175" s="36"/>
      <c r="C175" s="235" t="s">
        <v>561</v>
      </c>
      <c r="D175" s="235" t="s">
        <v>382</v>
      </c>
      <c r="E175" s="236" t="s">
        <v>1151</v>
      </c>
      <c r="F175" s="237" t="s">
        <v>1152</v>
      </c>
      <c r="G175" s="238" t="s">
        <v>502</v>
      </c>
      <c r="H175" s="239">
        <v>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0.077670000000000003</v>
      </c>
      <c r="R175" s="245">
        <f>Q175*H175</f>
        <v>0.077670000000000003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1153</v>
      </c>
    </row>
    <row r="176" s="2" customFormat="1" ht="16.30189" customHeight="1">
      <c r="A176" s="35"/>
      <c r="B176" s="36"/>
      <c r="C176" s="235" t="s">
        <v>565</v>
      </c>
      <c r="D176" s="235" t="s">
        <v>382</v>
      </c>
      <c r="E176" s="236" t="s">
        <v>1215</v>
      </c>
      <c r="F176" s="237" t="s">
        <v>1216</v>
      </c>
      <c r="G176" s="238" t="s">
        <v>502</v>
      </c>
      <c r="H176" s="239">
        <v>1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1217</v>
      </c>
    </row>
    <row r="177" s="2" customFormat="1" ht="23.4566" customHeight="1">
      <c r="A177" s="35"/>
      <c r="B177" s="36"/>
      <c r="C177" s="254" t="s">
        <v>569</v>
      </c>
      <c r="D177" s="254" t="s">
        <v>457</v>
      </c>
      <c r="E177" s="255" t="s">
        <v>1218</v>
      </c>
      <c r="F177" s="256" t="s">
        <v>1219</v>
      </c>
      <c r="G177" s="257" t="s">
        <v>502</v>
      </c>
      <c r="H177" s="258">
        <v>0.999999999999999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0.00029999999999999997</v>
      </c>
      <c r="R177" s="245">
        <f>Q177*H177</f>
        <v>0.00029999999999999965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1220</v>
      </c>
    </row>
    <row r="178" s="2" customFormat="1" ht="23.4566" customHeight="1">
      <c r="A178" s="35"/>
      <c r="B178" s="36"/>
      <c r="C178" s="235" t="s">
        <v>573</v>
      </c>
      <c r="D178" s="235" t="s">
        <v>382</v>
      </c>
      <c r="E178" s="236" t="s">
        <v>1780</v>
      </c>
      <c r="F178" s="237" t="s">
        <v>1781</v>
      </c>
      <c r="G178" s="238" t="s">
        <v>419</v>
      </c>
      <c r="H178" s="239">
        <v>17.536999999999999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1956</v>
      </c>
    </row>
    <row r="179" s="2" customFormat="1" ht="31.92453" customHeight="1">
      <c r="A179" s="35"/>
      <c r="B179" s="36"/>
      <c r="C179" s="235" t="s">
        <v>577</v>
      </c>
      <c r="D179" s="235" t="s">
        <v>382</v>
      </c>
      <c r="E179" s="236" t="s">
        <v>1166</v>
      </c>
      <c r="F179" s="237" t="s">
        <v>1167</v>
      </c>
      <c r="G179" s="238" t="s">
        <v>426</v>
      </c>
      <c r="H179" s="239">
        <v>10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0.097299999999999998</v>
      </c>
      <c r="T179" s="246">
        <f>S179*H179</f>
        <v>0.97299999999999998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2046</v>
      </c>
    </row>
    <row r="180" s="2" customFormat="1" ht="23.4566" customHeight="1">
      <c r="A180" s="35"/>
      <c r="B180" s="36"/>
      <c r="C180" s="235" t="s">
        <v>581</v>
      </c>
      <c r="D180" s="235" t="s">
        <v>382</v>
      </c>
      <c r="E180" s="236" t="s">
        <v>1169</v>
      </c>
      <c r="F180" s="237" t="s">
        <v>1170</v>
      </c>
      <c r="G180" s="238" t="s">
        <v>426</v>
      </c>
      <c r="H180" s="239">
        <v>10.449999999999999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0.057110000000000001</v>
      </c>
      <c r="T180" s="246">
        <f>S180*H180</f>
        <v>0.59679949999999993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1171</v>
      </c>
    </row>
    <row r="181" s="2" customFormat="1" ht="36.72453" customHeight="1">
      <c r="A181" s="35"/>
      <c r="B181" s="36"/>
      <c r="C181" s="235" t="s">
        <v>585</v>
      </c>
      <c r="D181" s="235" t="s">
        <v>382</v>
      </c>
      <c r="E181" s="236" t="s">
        <v>1221</v>
      </c>
      <c r="F181" s="237" t="s">
        <v>1222</v>
      </c>
      <c r="G181" s="238" t="s">
        <v>502</v>
      </c>
      <c r="H181" s="239">
        <v>12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0.00016000000000000001</v>
      </c>
      <c r="R181" s="245">
        <f>Q181*H181</f>
        <v>0.0019200000000000003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1223</v>
      </c>
    </row>
    <row r="182" s="2" customFormat="1" ht="36.72453" customHeight="1">
      <c r="A182" s="35"/>
      <c r="B182" s="36"/>
      <c r="C182" s="235" t="s">
        <v>589</v>
      </c>
      <c r="D182" s="235" t="s">
        <v>382</v>
      </c>
      <c r="E182" s="236" t="s">
        <v>1863</v>
      </c>
      <c r="F182" s="237" t="s">
        <v>1173</v>
      </c>
      <c r="G182" s="238" t="s">
        <v>502</v>
      </c>
      <c r="H182" s="239">
        <v>8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0.00116</v>
      </c>
      <c r="R182" s="245">
        <f>Q182*H182</f>
        <v>0.0092800000000000001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1864</v>
      </c>
    </row>
    <row r="183" s="2" customFormat="1" ht="31.92453" customHeight="1">
      <c r="A183" s="35"/>
      <c r="B183" s="36"/>
      <c r="C183" s="235" t="s">
        <v>593</v>
      </c>
      <c r="D183" s="235" t="s">
        <v>382</v>
      </c>
      <c r="E183" s="236" t="s">
        <v>1175</v>
      </c>
      <c r="F183" s="237" t="s">
        <v>1176</v>
      </c>
      <c r="G183" s="238" t="s">
        <v>430</v>
      </c>
      <c r="H183" s="239">
        <v>1.065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0.00173</v>
      </c>
      <c r="R183" s="245">
        <f>Q183*H183</f>
        <v>0.0018424499999999998</v>
      </c>
      <c r="S183" s="245">
        <v>2.3999999999999999</v>
      </c>
      <c r="T183" s="246">
        <f>S183*H183</f>
        <v>2.5559999999999996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1177</v>
      </c>
    </row>
    <row r="184" s="2" customFormat="1" ht="31.92453" customHeight="1">
      <c r="A184" s="35"/>
      <c r="B184" s="36"/>
      <c r="C184" s="235" t="s">
        <v>597</v>
      </c>
      <c r="D184" s="235" t="s">
        <v>382</v>
      </c>
      <c r="E184" s="236" t="s">
        <v>1806</v>
      </c>
      <c r="F184" s="237" t="s">
        <v>1807</v>
      </c>
      <c r="G184" s="238" t="s">
        <v>426</v>
      </c>
      <c r="H184" s="239">
        <v>3.5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8.0000000000000007E-05</v>
      </c>
      <c r="R184" s="245">
        <f>Q184*H184</f>
        <v>0.00028000000000000003</v>
      </c>
      <c r="S184" s="245">
        <v>0.017999999999999999</v>
      </c>
      <c r="T184" s="246">
        <f>S184*H184</f>
        <v>0.063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2613</v>
      </c>
    </row>
    <row r="185" s="2" customFormat="1" ht="23.4566" customHeight="1">
      <c r="A185" s="35"/>
      <c r="B185" s="36"/>
      <c r="C185" s="235" t="s">
        <v>601</v>
      </c>
      <c r="D185" s="235" t="s">
        <v>382</v>
      </c>
      <c r="E185" s="236" t="s">
        <v>1973</v>
      </c>
      <c r="F185" s="237" t="s">
        <v>1974</v>
      </c>
      <c r="G185" s="238" t="s">
        <v>1817</v>
      </c>
      <c r="H185" s="239">
        <v>1531.2750000000001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2.0000000000000002E-05</v>
      </c>
      <c r="R185" s="245">
        <f>Q185*H185</f>
        <v>0.030625500000000003</v>
      </c>
      <c r="S185" s="245">
        <v>1.0000000000000001E-05</v>
      </c>
      <c r="T185" s="246">
        <f>S185*H185</f>
        <v>0.015312750000000002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1975</v>
      </c>
    </row>
    <row r="186" s="2" customFormat="1" ht="16.30189" customHeight="1">
      <c r="A186" s="35"/>
      <c r="B186" s="36"/>
      <c r="C186" s="254" t="s">
        <v>605</v>
      </c>
      <c r="D186" s="254" t="s">
        <v>457</v>
      </c>
      <c r="E186" s="255" t="s">
        <v>1976</v>
      </c>
      <c r="F186" s="256" t="s">
        <v>1977</v>
      </c>
      <c r="G186" s="257" t="s">
        <v>502</v>
      </c>
      <c r="H186" s="258">
        <v>102.08499999999999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443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1978</v>
      </c>
    </row>
    <row r="187" s="2" customFormat="1" ht="23.4566" customHeight="1">
      <c r="A187" s="35"/>
      <c r="B187" s="36"/>
      <c r="C187" s="235" t="s">
        <v>609</v>
      </c>
      <c r="D187" s="235" t="s">
        <v>382</v>
      </c>
      <c r="E187" s="236" t="s">
        <v>1178</v>
      </c>
      <c r="F187" s="237" t="s">
        <v>1179</v>
      </c>
      <c r="G187" s="238" t="s">
        <v>450</v>
      </c>
      <c r="H187" s="239">
        <v>2.556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1180</v>
      </c>
    </row>
    <row r="188" s="2" customFormat="1" ht="31.92453" customHeight="1">
      <c r="A188" s="35"/>
      <c r="B188" s="36"/>
      <c r="C188" s="235" t="s">
        <v>613</v>
      </c>
      <c r="D188" s="235" t="s">
        <v>382</v>
      </c>
      <c r="E188" s="236" t="s">
        <v>1181</v>
      </c>
      <c r="F188" s="237" t="s">
        <v>1182</v>
      </c>
      <c r="G188" s="238" t="s">
        <v>450</v>
      </c>
      <c r="H188" s="239">
        <v>48.564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1183</v>
      </c>
    </row>
    <row r="189" s="2" customFormat="1" ht="23.4566" customHeight="1">
      <c r="A189" s="35"/>
      <c r="B189" s="36"/>
      <c r="C189" s="235" t="s">
        <v>617</v>
      </c>
      <c r="D189" s="235" t="s">
        <v>382</v>
      </c>
      <c r="E189" s="236" t="s">
        <v>710</v>
      </c>
      <c r="F189" s="237" t="s">
        <v>711</v>
      </c>
      <c r="G189" s="238" t="s">
        <v>450</v>
      </c>
      <c r="H189" s="239">
        <v>1.5660000000000001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1184</v>
      </c>
    </row>
    <row r="190" s="2" customFormat="1" ht="23.4566" customHeight="1">
      <c r="A190" s="35"/>
      <c r="B190" s="36"/>
      <c r="C190" s="235" t="s">
        <v>621</v>
      </c>
      <c r="D190" s="235" t="s">
        <v>382</v>
      </c>
      <c r="E190" s="236" t="s">
        <v>714</v>
      </c>
      <c r="F190" s="237" t="s">
        <v>715</v>
      </c>
      <c r="G190" s="238" t="s">
        <v>450</v>
      </c>
      <c r="H190" s="239">
        <v>14.004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1185</v>
      </c>
    </row>
    <row r="191" s="2" customFormat="1" ht="23.4566" customHeight="1">
      <c r="A191" s="35"/>
      <c r="B191" s="36"/>
      <c r="C191" s="235" t="s">
        <v>625</v>
      </c>
      <c r="D191" s="235" t="s">
        <v>382</v>
      </c>
      <c r="E191" s="236" t="s">
        <v>718</v>
      </c>
      <c r="F191" s="237" t="s">
        <v>719</v>
      </c>
      <c r="G191" s="238" t="s">
        <v>450</v>
      </c>
      <c r="H191" s="239">
        <v>2.556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1186</v>
      </c>
    </row>
    <row r="192" s="12" customFormat="1" ht="22.8" customHeight="1">
      <c r="A192" s="12"/>
      <c r="B192" s="219"/>
      <c r="C192" s="220"/>
      <c r="D192" s="221" t="s">
        <v>75</v>
      </c>
      <c r="E192" s="233" t="s">
        <v>721</v>
      </c>
      <c r="F192" s="233" t="s">
        <v>722</v>
      </c>
      <c r="G192" s="220"/>
      <c r="H192" s="220"/>
      <c r="I192" s="223"/>
      <c r="J192" s="234">
        <f>BK192</f>
        <v>0</v>
      </c>
      <c r="K192" s="220"/>
      <c r="L192" s="225"/>
      <c r="M192" s="226"/>
      <c r="N192" s="227"/>
      <c r="O192" s="227"/>
      <c r="P192" s="228">
        <f>P193</f>
        <v>0</v>
      </c>
      <c r="Q192" s="227"/>
      <c r="R192" s="228">
        <f>R193</f>
        <v>0</v>
      </c>
      <c r="S192" s="227"/>
      <c r="T192" s="229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0" t="s">
        <v>84</v>
      </c>
      <c r="AT192" s="231" t="s">
        <v>75</v>
      </c>
      <c r="AU192" s="231" t="s">
        <v>84</v>
      </c>
      <c r="AY192" s="230" t="s">
        <v>379</v>
      </c>
      <c r="BK192" s="232">
        <f>BK193</f>
        <v>0</v>
      </c>
    </row>
    <row r="193" s="2" customFormat="1" ht="23.4566" customHeight="1">
      <c r="A193" s="35"/>
      <c r="B193" s="36"/>
      <c r="C193" s="235" t="s">
        <v>629</v>
      </c>
      <c r="D193" s="235" t="s">
        <v>382</v>
      </c>
      <c r="E193" s="236" t="s">
        <v>724</v>
      </c>
      <c r="F193" s="237" t="s">
        <v>725</v>
      </c>
      <c r="G193" s="238" t="s">
        <v>450</v>
      </c>
      <c r="H193" s="239">
        <v>63.006</v>
      </c>
      <c r="I193" s="240"/>
      <c r="J193" s="241">
        <f>ROUND(I193*H193,2)</f>
        <v>0</v>
      </c>
      <c r="K193" s="242"/>
      <c r="L193" s="41"/>
      <c r="M193" s="249" t="s">
        <v>1</v>
      </c>
      <c r="N193" s="250" t="s">
        <v>42</v>
      </c>
      <c r="O193" s="251"/>
      <c r="P193" s="252">
        <f>O193*H193</f>
        <v>0</v>
      </c>
      <c r="Q193" s="252">
        <v>0</v>
      </c>
      <c r="R193" s="252">
        <f>Q193*H193</f>
        <v>0</v>
      </c>
      <c r="S193" s="252">
        <v>0</v>
      </c>
      <c r="T193" s="25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1187</v>
      </c>
    </row>
    <row r="194" s="2" customFormat="1" ht="6.96" customHeight="1">
      <c r="A194" s="35"/>
      <c r="B194" s="69"/>
      <c r="C194" s="70"/>
      <c r="D194" s="70"/>
      <c r="E194" s="70"/>
      <c r="F194" s="70"/>
      <c r="G194" s="70"/>
      <c r="H194" s="70"/>
      <c r="I194" s="70"/>
      <c r="J194" s="70"/>
      <c r="K194" s="70"/>
      <c r="L194" s="41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sheetProtection sheet="1" autoFilter="0" formatColumns="0" formatRows="0" objects="1" scenarios="1" spinCount="100000" saltValue="CzsCJLDxNj7Wq/4/X+iQkd7m2snFpkvMZVq9QMAybYxtv/AJn1NpnYlD2QhZTm2okCADHIaGEG7n06Xs4IURyQ==" hashValue="Q1EYTukCpbjMjXc5bSj5NQaJEotbsiB7lB/f5FS01ZWIhGpJrfzLkz9qwBFYYIKVHtfsNF3bR4vMhmGODHZhdw==" algorithmName="SHA-512" password="CC35"/>
  <autoFilter ref="C131:K19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268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2614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ROUND((SUM(BE131:BE183)),  2)</f>
        <v>0</v>
      </c>
      <c r="G37" s="169"/>
      <c r="H37" s="169"/>
      <c r="I37" s="170">
        <v>0.20000000000000001</v>
      </c>
      <c r="J37" s="168">
        <f>ROUND(((SUM(BE131:BE183))*I37),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ROUND((SUM(BF131:BF183)),  2)</f>
        <v>0</v>
      </c>
      <c r="G38" s="169"/>
      <c r="H38" s="169"/>
      <c r="I38" s="170">
        <v>0.20000000000000001</v>
      </c>
      <c r="J38" s="168">
        <f>ROUND(((SUM(BF131:BF183))*I38),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04637 - Priepust č.37 v km 12,557 - P19352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J156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2551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2578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04637 - Priepust č.37 v km 12,557 - P19352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62.128845359999993</v>
      </c>
      <c r="S131" s="107"/>
      <c r="T131" s="217">
        <f>T132</f>
        <v>5.6478950000000001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P133+P142+P156+P163+P167+P182</f>
        <v>0</v>
      </c>
      <c r="Q132" s="227"/>
      <c r="R132" s="228">
        <f>R133+R142+R156+R163+R167+R182</f>
        <v>62.128845359999993</v>
      </c>
      <c r="S132" s="227"/>
      <c r="T132" s="229">
        <f>T133+T142+T156+T163+T167+T182</f>
        <v>5.6478950000000001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BK133+BK142+BK156+BK163+BK167+BK182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1.3500000000000001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2039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0.40500000000000003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2040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18.800000000000001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5.6399999999999997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20.149999999999999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141.05000000000001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20.149999999999999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32.506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SUM(P143:P155)</f>
        <v>0</v>
      </c>
      <c r="Q142" s="227"/>
      <c r="R142" s="228">
        <f>SUM(R143:R155)</f>
        <v>9.7880693799999996</v>
      </c>
      <c r="S142" s="227"/>
      <c r="T142" s="229">
        <f>SUM(T143:T155)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SUM(BK143:BK155)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1.23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2.9342264999999998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4.0780000000000003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0.15639130000000001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4.0780000000000003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4.0780000000000006E-05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0.14399999999999999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0.14933375999999998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20.390000000000001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0.92800000000000005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2.1553356800000003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2041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1964</v>
      </c>
      <c r="F149" s="237" t="s">
        <v>1965</v>
      </c>
      <c r="G149" s="238" t="s">
        <v>430</v>
      </c>
      <c r="H149" s="239">
        <v>1.746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4.0551897600000002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1949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1107</v>
      </c>
      <c r="F150" s="237" t="s">
        <v>1108</v>
      </c>
      <c r="G150" s="238" t="s">
        <v>419</v>
      </c>
      <c r="H150" s="239">
        <v>11.050000000000001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0.00346</v>
      </c>
      <c r="R150" s="245">
        <f>Q150*H150</f>
        <v>0.038233000000000003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1950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1110</v>
      </c>
      <c r="F151" s="237" t="s">
        <v>1111</v>
      </c>
      <c r="G151" s="238" t="s">
        <v>419</v>
      </c>
      <c r="H151" s="239">
        <v>11.050000000000001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5.0000000000000002E-05</v>
      </c>
      <c r="R151" s="245">
        <f>Q151*H151</f>
        <v>0.00055250000000000004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1951</v>
      </c>
    </row>
    <row r="152" s="2" customFormat="1" ht="31.92453" customHeight="1">
      <c r="A152" s="35"/>
      <c r="B152" s="36"/>
      <c r="C152" s="235" t="s">
        <v>487</v>
      </c>
      <c r="D152" s="235" t="s">
        <v>382</v>
      </c>
      <c r="E152" s="236" t="s">
        <v>1966</v>
      </c>
      <c r="F152" s="237" t="s">
        <v>1967</v>
      </c>
      <c r="G152" s="238" t="s">
        <v>450</v>
      </c>
      <c r="H152" s="239">
        <v>0.058000000000000003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1.0504500000000001</v>
      </c>
      <c r="R152" s="245">
        <f>Q152*H152</f>
        <v>0.060926100000000011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1968</v>
      </c>
    </row>
    <row r="153" s="2" customFormat="1" ht="23.4566" customHeight="1">
      <c r="A153" s="35"/>
      <c r="B153" s="36"/>
      <c r="C153" s="235" t="s">
        <v>491</v>
      </c>
      <c r="D153" s="235" t="s">
        <v>382</v>
      </c>
      <c r="E153" s="236" t="s">
        <v>1204</v>
      </c>
      <c r="F153" s="237" t="s">
        <v>1205</v>
      </c>
      <c r="G153" s="238" t="s">
        <v>426</v>
      </c>
      <c r="H153" s="239">
        <v>12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0.00282</v>
      </c>
      <c r="R153" s="245">
        <f>Q153*H153</f>
        <v>0.033840000000000002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1206</v>
      </c>
    </row>
    <row r="154" s="2" customFormat="1" ht="21.0566" customHeight="1">
      <c r="A154" s="35"/>
      <c r="B154" s="36"/>
      <c r="C154" s="254" t="s">
        <v>7</v>
      </c>
      <c r="D154" s="254" t="s">
        <v>457</v>
      </c>
      <c r="E154" s="255" t="s">
        <v>1207</v>
      </c>
      <c r="F154" s="256" t="s">
        <v>1208</v>
      </c>
      <c r="G154" s="257" t="s">
        <v>426</v>
      </c>
      <c r="H154" s="258">
        <v>12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0.017000000000000001</v>
      </c>
      <c r="R154" s="245">
        <f>Q154*H154</f>
        <v>0.20400000000000002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2042</v>
      </c>
    </row>
    <row r="155" s="2" customFormat="1" ht="16.30189" customHeight="1">
      <c r="A155" s="35"/>
      <c r="B155" s="36"/>
      <c r="C155" s="254" t="s">
        <v>499</v>
      </c>
      <c r="D155" s="254" t="s">
        <v>457</v>
      </c>
      <c r="E155" s="255" t="s">
        <v>1210</v>
      </c>
      <c r="F155" s="256" t="s">
        <v>1211</v>
      </c>
      <c r="G155" s="257" t="s">
        <v>1102</v>
      </c>
      <c r="H155" s="258">
        <v>25.120000000000001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1212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396</v>
      </c>
      <c r="F156" s="233" t="s">
        <v>465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SUM(P157:P162)</f>
        <v>0</v>
      </c>
      <c r="Q156" s="227"/>
      <c r="R156" s="228">
        <f>SUM(R157:R162)</f>
        <v>51.673448399999998</v>
      </c>
      <c r="S156" s="227"/>
      <c r="T156" s="229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SUM(BK157:BK162)</f>
        <v>0</v>
      </c>
    </row>
    <row r="157" s="2" customFormat="1" ht="31.92453" customHeight="1">
      <c r="A157" s="35"/>
      <c r="B157" s="36"/>
      <c r="C157" s="235" t="s">
        <v>504</v>
      </c>
      <c r="D157" s="235" t="s">
        <v>382</v>
      </c>
      <c r="E157" s="236" t="s">
        <v>1113</v>
      </c>
      <c r="F157" s="237" t="s">
        <v>1114</v>
      </c>
      <c r="G157" s="238" t="s">
        <v>419</v>
      </c>
      <c r="H157" s="239">
        <v>38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0.23366999999999999</v>
      </c>
      <c r="R157" s="245">
        <f>Q157*H157</f>
        <v>8.8794599999999999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1115</v>
      </c>
    </row>
    <row r="158" s="2" customFormat="1" ht="23.4566" customHeight="1">
      <c r="A158" s="35"/>
      <c r="B158" s="36"/>
      <c r="C158" s="235" t="s">
        <v>508</v>
      </c>
      <c r="D158" s="235" t="s">
        <v>382</v>
      </c>
      <c r="E158" s="236" t="s">
        <v>1116</v>
      </c>
      <c r="F158" s="237" t="s">
        <v>1117</v>
      </c>
      <c r="G158" s="238" t="s">
        <v>430</v>
      </c>
      <c r="H158" s="239">
        <v>0.27000000000000002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1.7034</v>
      </c>
      <c r="R158" s="245">
        <f>Q158*H158</f>
        <v>0.45991800000000005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2043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1119</v>
      </c>
      <c r="F159" s="237" t="s">
        <v>1120</v>
      </c>
      <c r="G159" s="238" t="s">
        <v>419</v>
      </c>
      <c r="H159" s="239">
        <v>38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0.30059999999999998</v>
      </c>
      <c r="R159" s="245">
        <f>Q159*H159</f>
        <v>11.422799999999999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1121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1.0800000000000001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2.4442992000000001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2044</v>
      </c>
    </row>
    <row r="161" s="2" customFormat="1" ht="23.4566" customHeight="1">
      <c r="A161" s="35"/>
      <c r="B161" s="36"/>
      <c r="C161" s="235" t="s">
        <v>520</v>
      </c>
      <c r="D161" s="235" t="s">
        <v>382</v>
      </c>
      <c r="E161" s="236" t="s">
        <v>1126</v>
      </c>
      <c r="F161" s="237" t="s">
        <v>1127</v>
      </c>
      <c r="G161" s="238" t="s">
        <v>419</v>
      </c>
      <c r="H161" s="239">
        <v>0.32000000000000001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0.02266</v>
      </c>
      <c r="R161" s="245">
        <f>Q161*H161</f>
        <v>0.0072512000000000002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1128</v>
      </c>
    </row>
    <row r="162" s="2" customFormat="1" ht="31.92453" customHeight="1">
      <c r="A162" s="35"/>
      <c r="B162" s="36"/>
      <c r="C162" s="235" t="s">
        <v>524</v>
      </c>
      <c r="D162" s="235" t="s">
        <v>382</v>
      </c>
      <c r="E162" s="236" t="s">
        <v>1129</v>
      </c>
      <c r="F162" s="237" t="s">
        <v>1130</v>
      </c>
      <c r="G162" s="238" t="s">
        <v>419</v>
      </c>
      <c r="H162" s="239">
        <v>38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0.74894000000000005</v>
      </c>
      <c r="R162" s="245">
        <f>Q162*H162</f>
        <v>28.459720000000001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1131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435</v>
      </c>
      <c r="F163" s="233" t="s">
        <v>1132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0.53403942000000004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42.79245" customHeight="1">
      <c r="A164" s="35"/>
      <c r="B164" s="36"/>
      <c r="C164" s="235" t="s">
        <v>528</v>
      </c>
      <c r="D164" s="235" t="s">
        <v>382</v>
      </c>
      <c r="E164" s="236" t="s">
        <v>1849</v>
      </c>
      <c r="F164" s="237" t="s">
        <v>1850</v>
      </c>
      <c r="G164" s="238" t="s">
        <v>419</v>
      </c>
      <c r="H164" s="239">
        <v>7.2220000000000004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0.018460000000000001</v>
      </c>
      <c r="R164" s="245">
        <f>Q164*H164</f>
        <v>0.13331812000000001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2615</v>
      </c>
    </row>
    <row r="165" s="2" customFormat="1" ht="16.30189" customHeight="1">
      <c r="A165" s="35"/>
      <c r="B165" s="36"/>
      <c r="C165" s="235" t="s">
        <v>532</v>
      </c>
      <c r="D165" s="235" t="s">
        <v>382</v>
      </c>
      <c r="E165" s="236" t="s">
        <v>1136</v>
      </c>
      <c r="F165" s="237" t="s">
        <v>1137</v>
      </c>
      <c r="G165" s="238" t="s">
        <v>419</v>
      </c>
      <c r="H165" s="239">
        <v>22.780000000000001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0.00051000000000000004</v>
      </c>
      <c r="R165" s="245">
        <f>Q165*H165</f>
        <v>0.011617800000000001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1852</v>
      </c>
    </row>
    <row r="166" s="2" customFormat="1" ht="21.0566" customHeight="1">
      <c r="A166" s="35"/>
      <c r="B166" s="36"/>
      <c r="C166" s="235" t="s">
        <v>536</v>
      </c>
      <c r="D166" s="235" t="s">
        <v>382</v>
      </c>
      <c r="E166" s="236" t="s">
        <v>1139</v>
      </c>
      <c r="F166" s="237" t="s">
        <v>1140</v>
      </c>
      <c r="G166" s="238" t="s">
        <v>419</v>
      </c>
      <c r="H166" s="239">
        <v>9.4100000000000001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0.041349999999999998</v>
      </c>
      <c r="R166" s="245">
        <f>Q166*H166</f>
        <v>0.38910349999999999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2063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SUM(P168:P181)</f>
        <v>0</v>
      </c>
      <c r="Q167" s="227"/>
      <c r="R167" s="228">
        <f>SUM(R168:R181)</f>
        <v>0.13328816000000002</v>
      </c>
      <c r="S167" s="227"/>
      <c r="T167" s="229">
        <f>SUM(T168:T181)</f>
        <v>5.6478950000000001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SUM(BK168:BK181)</f>
        <v>0</v>
      </c>
    </row>
    <row r="168" s="2" customFormat="1" ht="16.30189" customHeight="1">
      <c r="A168" s="35"/>
      <c r="B168" s="36"/>
      <c r="C168" s="235" t="s">
        <v>540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23.4566" customHeight="1">
      <c r="A169" s="35"/>
      <c r="B169" s="36"/>
      <c r="C169" s="235" t="s">
        <v>544</v>
      </c>
      <c r="D169" s="235" t="s">
        <v>382</v>
      </c>
      <c r="E169" s="236" t="s">
        <v>1780</v>
      </c>
      <c r="F169" s="237" t="s">
        <v>1781</v>
      </c>
      <c r="G169" s="238" t="s">
        <v>419</v>
      </c>
      <c r="H169" s="239">
        <v>22.780000000000001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1956</v>
      </c>
    </row>
    <row r="170" s="2" customFormat="1" ht="31.92453" customHeight="1">
      <c r="A170" s="35"/>
      <c r="B170" s="36"/>
      <c r="C170" s="235" t="s">
        <v>548</v>
      </c>
      <c r="D170" s="235" t="s">
        <v>382</v>
      </c>
      <c r="E170" s="236" t="s">
        <v>1166</v>
      </c>
      <c r="F170" s="237" t="s">
        <v>1167</v>
      </c>
      <c r="G170" s="238" t="s">
        <v>426</v>
      </c>
      <c r="H170" s="239">
        <v>10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0.097299999999999998</v>
      </c>
      <c r="T170" s="246">
        <f>S170*H170</f>
        <v>0.97299999999999998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2046</v>
      </c>
    </row>
    <row r="171" s="2" customFormat="1" ht="23.4566" customHeight="1">
      <c r="A171" s="35"/>
      <c r="B171" s="36"/>
      <c r="C171" s="235" t="s">
        <v>552</v>
      </c>
      <c r="D171" s="235" t="s">
        <v>382</v>
      </c>
      <c r="E171" s="236" t="s">
        <v>1169</v>
      </c>
      <c r="F171" s="237" t="s">
        <v>1170</v>
      </c>
      <c r="G171" s="238" t="s">
        <v>426</v>
      </c>
      <c r="H171" s="239">
        <v>23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0.057110000000000001</v>
      </c>
      <c r="T171" s="246">
        <f>S171*H171</f>
        <v>1.3135300000000001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1171</v>
      </c>
    </row>
    <row r="172" s="2" customFormat="1" ht="36.72453" customHeight="1">
      <c r="A172" s="35"/>
      <c r="B172" s="36"/>
      <c r="C172" s="235" t="s">
        <v>556</v>
      </c>
      <c r="D172" s="235" t="s">
        <v>382</v>
      </c>
      <c r="E172" s="236" t="s">
        <v>1221</v>
      </c>
      <c r="F172" s="237" t="s">
        <v>1222</v>
      </c>
      <c r="G172" s="238" t="s">
        <v>502</v>
      </c>
      <c r="H172" s="239">
        <v>32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0.00016000000000000001</v>
      </c>
      <c r="R172" s="245">
        <f>Q172*H172</f>
        <v>0.0051200000000000004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1223</v>
      </c>
    </row>
    <row r="173" s="2" customFormat="1" ht="36.72453" customHeight="1">
      <c r="A173" s="35"/>
      <c r="B173" s="36"/>
      <c r="C173" s="235" t="s">
        <v>561</v>
      </c>
      <c r="D173" s="235" t="s">
        <v>382</v>
      </c>
      <c r="E173" s="236" t="s">
        <v>1863</v>
      </c>
      <c r="F173" s="237" t="s">
        <v>1173</v>
      </c>
      <c r="G173" s="238" t="s">
        <v>502</v>
      </c>
      <c r="H173" s="239">
        <v>6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0.00116</v>
      </c>
      <c r="R173" s="245">
        <f>Q173*H173</f>
        <v>0.00696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1864</v>
      </c>
    </row>
    <row r="174" s="2" customFormat="1" ht="31.92453" customHeight="1">
      <c r="A174" s="35"/>
      <c r="B174" s="36"/>
      <c r="C174" s="235" t="s">
        <v>565</v>
      </c>
      <c r="D174" s="235" t="s">
        <v>382</v>
      </c>
      <c r="E174" s="236" t="s">
        <v>1175</v>
      </c>
      <c r="F174" s="237" t="s">
        <v>1176</v>
      </c>
      <c r="G174" s="238" t="s">
        <v>430</v>
      </c>
      <c r="H174" s="239">
        <v>1.3919999999999999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0.00173</v>
      </c>
      <c r="R174" s="245">
        <f>Q174*H174</f>
        <v>0.0024081599999999999</v>
      </c>
      <c r="S174" s="245">
        <v>2.3999999999999999</v>
      </c>
      <c r="T174" s="246">
        <f>S174*H174</f>
        <v>3.3407999999999998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1177</v>
      </c>
    </row>
    <row r="175" s="2" customFormat="1" ht="23.4566" customHeight="1">
      <c r="A175" s="35"/>
      <c r="B175" s="36"/>
      <c r="C175" s="235" t="s">
        <v>569</v>
      </c>
      <c r="D175" s="235" t="s">
        <v>382</v>
      </c>
      <c r="E175" s="236" t="s">
        <v>1973</v>
      </c>
      <c r="F175" s="237" t="s">
        <v>1974</v>
      </c>
      <c r="G175" s="238" t="s">
        <v>1817</v>
      </c>
      <c r="H175" s="239">
        <v>2056.5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2.0000000000000002E-05</v>
      </c>
      <c r="R175" s="245">
        <f>Q175*H175</f>
        <v>0.041130000000000007</v>
      </c>
      <c r="S175" s="245">
        <v>1.0000000000000001E-05</v>
      </c>
      <c r="T175" s="246">
        <f>S175*H175</f>
        <v>0.020565000000000003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1975</v>
      </c>
    </row>
    <row r="176" s="2" customFormat="1" ht="16.30189" customHeight="1">
      <c r="A176" s="35"/>
      <c r="B176" s="36"/>
      <c r="C176" s="254" t="s">
        <v>573</v>
      </c>
      <c r="D176" s="254" t="s">
        <v>457</v>
      </c>
      <c r="E176" s="255" t="s">
        <v>1976</v>
      </c>
      <c r="F176" s="256" t="s">
        <v>1977</v>
      </c>
      <c r="G176" s="257" t="s">
        <v>502</v>
      </c>
      <c r="H176" s="258">
        <v>137.09999999999999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1978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1178</v>
      </c>
      <c r="F177" s="237" t="s">
        <v>1179</v>
      </c>
      <c r="G177" s="238" t="s">
        <v>450</v>
      </c>
      <c r="H177" s="239">
        <v>3.3410000000000002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1180</v>
      </c>
    </row>
    <row r="178" s="2" customFormat="1" ht="31.92453" customHeight="1">
      <c r="A178" s="35"/>
      <c r="B178" s="36"/>
      <c r="C178" s="235" t="s">
        <v>581</v>
      </c>
      <c r="D178" s="235" t="s">
        <v>382</v>
      </c>
      <c r="E178" s="236" t="s">
        <v>1181</v>
      </c>
      <c r="F178" s="237" t="s">
        <v>1182</v>
      </c>
      <c r="G178" s="238" t="s">
        <v>450</v>
      </c>
      <c r="H178" s="239">
        <v>63.478999999999999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1183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710</v>
      </c>
      <c r="F179" s="237" t="s">
        <v>711</v>
      </c>
      <c r="G179" s="238" t="s">
        <v>450</v>
      </c>
      <c r="H179" s="239">
        <v>2.2810000000000001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1184</v>
      </c>
    </row>
    <row r="180" s="2" customFormat="1" ht="23.4566" customHeight="1">
      <c r="A180" s="35"/>
      <c r="B180" s="36"/>
      <c r="C180" s="235" t="s">
        <v>589</v>
      </c>
      <c r="D180" s="235" t="s">
        <v>382</v>
      </c>
      <c r="E180" s="236" t="s">
        <v>714</v>
      </c>
      <c r="F180" s="237" t="s">
        <v>715</v>
      </c>
      <c r="G180" s="238" t="s">
        <v>450</v>
      </c>
      <c r="H180" s="239">
        <v>27.765000000000001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1185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718</v>
      </c>
      <c r="F181" s="237" t="s">
        <v>719</v>
      </c>
      <c r="G181" s="238" t="s">
        <v>450</v>
      </c>
      <c r="H181" s="239">
        <v>3.3410000000000002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1186</v>
      </c>
    </row>
    <row r="182" s="12" customFormat="1" ht="22.8" customHeight="1">
      <c r="A182" s="12"/>
      <c r="B182" s="219"/>
      <c r="C182" s="220"/>
      <c r="D182" s="221" t="s">
        <v>75</v>
      </c>
      <c r="E182" s="233" t="s">
        <v>721</v>
      </c>
      <c r="F182" s="233" t="s">
        <v>722</v>
      </c>
      <c r="G182" s="220"/>
      <c r="H182" s="220"/>
      <c r="I182" s="223"/>
      <c r="J182" s="234">
        <f>BK182</f>
        <v>0</v>
      </c>
      <c r="K182" s="220"/>
      <c r="L182" s="225"/>
      <c r="M182" s="226"/>
      <c r="N182" s="227"/>
      <c r="O182" s="227"/>
      <c r="P182" s="228">
        <f>P183</f>
        <v>0</v>
      </c>
      <c r="Q182" s="227"/>
      <c r="R182" s="228">
        <f>R183</f>
        <v>0</v>
      </c>
      <c r="S182" s="227"/>
      <c r="T182" s="229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0" t="s">
        <v>84</v>
      </c>
      <c r="AT182" s="231" t="s">
        <v>75</v>
      </c>
      <c r="AU182" s="231" t="s">
        <v>84</v>
      </c>
      <c r="AY182" s="230" t="s">
        <v>379</v>
      </c>
      <c r="BK182" s="232">
        <f>BK183</f>
        <v>0</v>
      </c>
    </row>
    <row r="183" s="2" customFormat="1" ht="23.4566" customHeight="1">
      <c r="A183" s="35"/>
      <c r="B183" s="36"/>
      <c r="C183" s="235" t="s">
        <v>597</v>
      </c>
      <c r="D183" s="235" t="s">
        <v>382</v>
      </c>
      <c r="E183" s="236" t="s">
        <v>724</v>
      </c>
      <c r="F183" s="237" t="s">
        <v>725</v>
      </c>
      <c r="G183" s="238" t="s">
        <v>450</v>
      </c>
      <c r="H183" s="239">
        <v>62.128999999999998</v>
      </c>
      <c r="I183" s="240"/>
      <c r="J183" s="241">
        <f>ROUND(I183*H183,2)</f>
        <v>0</v>
      </c>
      <c r="K183" s="242"/>
      <c r="L183" s="41"/>
      <c r="M183" s="249" t="s">
        <v>1</v>
      </c>
      <c r="N183" s="250" t="s">
        <v>42</v>
      </c>
      <c r="O183" s="251"/>
      <c r="P183" s="252">
        <f>O183*H183</f>
        <v>0</v>
      </c>
      <c r="Q183" s="252">
        <v>0</v>
      </c>
      <c r="R183" s="252">
        <f>Q183*H183</f>
        <v>0</v>
      </c>
      <c r="S183" s="252">
        <v>0</v>
      </c>
      <c r="T183" s="25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1187</v>
      </c>
    </row>
    <row r="184" s="2" customFormat="1" ht="6.96" customHeight="1">
      <c r="A184" s="35"/>
      <c r="B184" s="69"/>
      <c r="C184" s="70"/>
      <c r="D184" s="70"/>
      <c r="E184" s="70"/>
      <c r="F184" s="70"/>
      <c r="G184" s="70"/>
      <c r="H184" s="70"/>
      <c r="I184" s="70"/>
      <c r="J184" s="70"/>
      <c r="K184" s="70"/>
      <c r="L184" s="41"/>
      <c r="M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</row>
  </sheetData>
  <sheetProtection sheet="1" autoFilter="0" formatColumns="0" formatRows="0" objects="1" scenarios="1" spinCount="100000" saltValue="vXW3SYYJj4yBumdeTMpTRjvE7ERXKs5OASVf5IroF0kqoL+fZ6mGKogX0fty/rJPK8EjceHs0hR1/R6ZiZ2tWg==" hashValue="zIne7V1Gl4AAON8RlfDAsFfPi3Sj7hLqLfsLkcFJ93BH2vihySJ9Fqbz38xr3hE7f/J4nBZgFzt70r1hrlnQvw==" algorithmName="SHA-512" password="CC35"/>
  <autoFilter ref="C130:K18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271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2616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ROUND((SUM(BE131:BE183)),  2)</f>
        <v>0</v>
      </c>
      <c r="G37" s="169"/>
      <c r="H37" s="169"/>
      <c r="I37" s="170">
        <v>0.20000000000000001</v>
      </c>
      <c r="J37" s="168">
        <f>ROUND(((SUM(BE131:BE183))*I37),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ROUND((SUM(BF131:BF183)),  2)</f>
        <v>0</v>
      </c>
      <c r="G38" s="169"/>
      <c r="H38" s="169"/>
      <c r="I38" s="170">
        <v>0.20000000000000001</v>
      </c>
      <c r="J38" s="168">
        <f>ROUND(((SUM(BF131:BF183))*I38),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04638 - Priepust č.38 v km 12,690 - P19353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J156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2551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2578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04638 - Priepust č.38 v km 12,690 - P19353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127.84052772000001</v>
      </c>
      <c r="S131" s="107"/>
      <c r="T131" s="217">
        <f>T132</f>
        <v>9.9049994999999988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P133+P142+P156+P163+P167+P182</f>
        <v>0</v>
      </c>
      <c r="Q132" s="227"/>
      <c r="R132" s="228">
        <f>R133+R142+R156+R163+R167+R182</f>
        <v>127.84052772000001</v>
      </c>
      <c r="S132" s="227"/>
      <c r="T132" s="229">
        <f>T133+T142+T156+T163+T167+T182</f>
        <v>9.9049994999999988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BK133+BK142+BK156+BK163+BK167+BK182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1.913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2039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0.57399999999999995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2040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43.255000000000003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12.977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43.255000000000003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302.78500000000003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43.255000000000003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70.438000000000002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SUM(P143:P155)</f>
        <v>0</v>
      </c>
      <c r="Q142" s="227"/>
      <c r="R142" s="228">
        <f>SUM(R143:R155)</f>
        <v>23.47329044</v>
      </c>
      <c r="S142" s="227"/>
      <c r="T142" s="229">
        <f>SUM(T143:T155)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SUM(BK143:BK155)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1.5900000000000001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3.7930245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5.149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0.19746415000000001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5.149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5.1490000000000003E-05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0.18099999999999999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0.18770423999999999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25.745000000000001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1.2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2.7870720000000002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2041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1964</v>
      </c>
      <c r="F149" s="237" t="s">
        <v>1965</v>
      </c>
      <c r="G149" s="238" t="s">
        <v>430</v>
      </c>
      <c r="H149" s="239">
        <v>6.8470000000000004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2.3225600000000002</v>
      </c>
      <c r="R149" s="245">
        <f>Q149*H149</f>
        <v>15.902568320000002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1949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1107</v>
      </c>
      <c r="F150" s="237" t="s">
        <v>1108</v>
      </c>
      <c r="G150" s="238" t="s">
        <v>419</v>
      </c>
      <c r="H150" s="239">
        <v>32.634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0.00346</v>
      </c>
      <c r="R150" s="245">
        <f>Q150*H150</f>
        <v>0.11291364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1950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1110</v>
      </c>
      <c r="F151" s="237" t="s">
        <v>1111</v>
      </c>
      <c r="G151" s="238" t="s">
        <v>419</v>
      </c>
      <c r="H151" s="239">
        <v>32.634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5.0000000000000002E-05</v>
      </c>
      <c r="R151" s="245">
        <f>Q151*H151</f>
        <v>0.0016317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1951</v>
      </c>
    </row>
    <row r="152" s="2" customFormat="1" ht="31.92453" customHeight="1">
      <c r="A152" s="35"/>
      <c r="B152" s="36"/>
      <c r="C152" s="235" t="s">
        <v>487</v>
      </c>
      <c r="D152" s="235" t="s">
        <v>382</v>
      </c>
      <c r="E152" s="236" t="s">
        <v>1966</v>
      </c>
      <c r="F152" s="237" t="s">
        <v>1967</v>
      </c>
      <c r="G152" s="238" t="s">
        <v>450</v>
      </c>
      <c r="H152" s="239">
        <v>0.17199999999999999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1.0504500000000001</v>
      </c>
      <c r="R152" s="245">
        <f>Q152*H152</f>
        <v>0.18067740000000002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1968</v>
      </c>
    </row>
    <row r="153" s="2" customFormat="1" ht="23.4566" customHeight="1">
      <c r="A153" s="35"/>
      <c r="B153" s="36"/>
      <c r="C153" s="235" t="s">
        <v>491</v>
      </c>
      <c r="D153" s="235" t="s">
        <v>382</v>
      </c>
      <c r="E153" s="236" t="s">
        <v>1204</v>
      </c>
      <c r="F153" s="237" t="s">
        <v>1205</v>
      </c>
      <c r="G153" s="238" t="s">
        <v>426</v>
      </c>
      <c r="H153" s="239">
        <v>15.65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0.00282</v>
      </c>
      <c r="R153" s="245">
        <f>Q153*H153</f>
        <v>0.044132999999999999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1206</v>
      </c>
    </row>
    <row r="154" s="2" customFormat="1" ht="21.0566" customHeight="1">
      <c r="A154" s="35"/>
      <c r="B154" s="36"/>
      <c r="C154" s="254" t="s">
        <v>7</v>
      </c>
      <c r="D154" s="254" t="s">
        <v>457</v>
      </c>
      <c r="E154" s="255" t="s">
        <v>1207</v>
      </c>
      <c r="F154" s="256" t="s">
        <v>1208</v>
      </c>
      <c r="G154" s="257" t="s">
        <v>426</v>
      </c>
      <c r="H154" s="258">
        <v>15.65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0.017000000000000001</v>
      </c>
      <c r="R154" s="245">
        <f>Q154*H154</f>
        <v>0.26605000000000001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2042</v>
      </c>
    </row>
    <row r="155" s="2" customFormat="1" ht="16.30189" customHeight="1">
      <c r="A155" s="35"/>
      <c r="B155" s="36"/>
      <c r="C155" s="254" t="s">
        <v>499</v>
      </c>
      <c r="D155" s="254" t="s">
        <v>457</v>
      </c>
      <c r="E155" s="255" t="s">
        <v>1210</v>
      </c>
      <c r="F155" s="256" t="s">
        <v>1211</v>
      </c>
      <c r="G155" s="257" t="s">
        <v>1102</v>
      </c>
      <c r="H155" s="258">
        <v>31.399999999999999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1212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396</v>
      </c>
      <c r="F156" s="233" t="s">
        <v>465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SUM(P157:P162)</f>
        <v>0</v>
      </c>
      <c r="Q156" s="227"/>
      <c r="R156" s="228">
        <f>SUM(R157:R162)</f>
        <v>103.08537860000001</v>
      </c>
      <c r="S156" s="227"/>
      <c r="T156" s="229">
        <f>SUM(T157:T162)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SUM(BK157:BK162)</f>
        <v>0</v>
      </c>
    </row>
    <row r="157" s="2" customFormat="1" ht="31.92453" customHeight="1">
      <c r="A157" s="35"/>
      <c r="B157" s="36"/>
      <c r="C157" s="235" t="s">
        <v>504</v>
      </c>
      <c r="D157" s="235" t="s">
        <v>382</v>
      </c>
      <c r="E157" s="236" t="s">
        <v>1113</v>
      </c>
      <c r="F157" s="237" t="s">
        <v>1114</v>
      </c>
      <c r="G157" s="238" t="s">
        <v>419</v>
      </c>
      <c r="H157" s="239">
        <v>77.120000000000005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0.23366999999999999</v>
      </c>
      <c r="R157" s="245">
        <f>Q157*H157</f>
        <v>18.020630400000002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1115</v>
      </c>
    </row>
    <row r="158" s="2" customFormat="1" ht="23.4566" customHeight="1">
      <c r="A158" s="35"/>
      <c r="B158" s="36"/>
      <c r="C158" s="235" t="s">
        <v>508</v>
      </c>
      <c r="D158" s="235" t="s">
        <v>382</v>
      </c>
      <c r="E158" s="236" t="s">
        <v>1116</v>
      </c>
      <c r="F158" s="237" t="s">
        <v>1117</v>
      </c>
      <c r="G158" s="238" t="s">
        <v>430</v>
      </c>
      <c r="H158" s="239">
        <v>0.38300000000000001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1.7034</v>
      </c>
      <c r="R158" s="245">
        <f>Q158*H158</f>
        <v>0.65240220000000004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2043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1119</v>
      </c>
      <c r="F159" s="237" t="s">
        <v>1120</v>
      </c>
      <c r="G159" s="238" t="s">
        <v>419</v>
      </c>
      <c r="H159" s="239">
        <v>77.120000000000005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0.30059999999999998</v>
      </c>
      <c r="R159" s="245">
        <f>Q159*H159</f>
        <v>23.182272000000001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1121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1.53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3.4627572000000004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2044</v>
      </c>
    </row>
    <row r="161" s="2" customFormat="1" ht="23.4566" customHeight="1">
      <c r="A161" s="35"/>
      <c r="B161" s="36"/>
      <c r="C161" s="235" t="s">
        <v>520</v>
      </c>
      <c r="D161" s="235" t="s">
        <v>382</v>
      </c>
      <c r="E161" s="236" t="s">
        <v>1126</v>
      </c>
      <c r="F161" s="237" t="s">
        <v>1127</v>
      </c>
      <c r="G161" s="238" t="s">
        <v>419</v>
      </c>
      <c r="H161" s="239">
        <v>0.40000000000000002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0.02266</v>
      </c>
      <c r="R161" s="245">
        <f>Q161*H161</f>
        <v>0.0090640000000000009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1128</v>
      </c>
    </row>
    <row r="162" s="2" customFormat="1" ht="31.92453" customHeight="1">
      <c r="A162" s="35"/>
      <c r="B162" s="36"/>
      <c r="C162" s="235" t="s">
        <v>524</v>
      </c>
      <c r="D162" s="235" t="s">
        <v>382</v>
      </c>
      <c r="E162" s="236" t="s">
        <v>1129</v>
      </c>
      <c r="F162" s="237" t="s">
        <v>1130</v>
      </c>
      <c r="G162" s="238" t="s">
        <v>419</v>
      </c>
      <c r="H162" s="239">
        <v>77.120000000000005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0.74894000000000005</v>
      </c>
      <c r="R162" s="245">
        <f>Q162*H162</f>
        <v>57.758252800000008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1131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435</v>
      </c>
      <c r="F163" s="233" t="s">
        <v>1132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1.1274436800000001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42.79245" customHeight="1">
      <c r="A164" s="35"/>
      <c r="B164" s="36"/>
      <c r="C164" s="235" t="s">
        <v>528</v>
      </c>
      <c r="D164" s="235" t="s">
        <v>382</v>
      </c>
      <c r="E164" s="236" t="s">
        <v>1849</v>
      </c>
      <c r="F164" s="237" t="s">
        <v>1850</v>
      </c>
      <c r="G164" s="238" t="s">
        <v>419</v>
      </c>
      <c r="H164" s="239">
        <v>8.7349999999999994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0.018460000000000001</v>
      </c>
      <c r="R164" s="245">
        <f>Q164*H164</f>
        <v>0.16124810000000001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2615</v>
      </c>
    </row>
    <row r="165" s="2" customFormat="1" ht="16.30189" customHeight="1">
      <c r="A165" s="35"/>
      <c r="B165" s="36"/>
      <c r="C165" s="235" t="s">
        <v>532</v>
      </c>
      <c r="D165" s="235" t="s">
        <v>382</v>
      </c>
      <c r="E165" s="236" t="s">
        <v>1136</v>
      </c>
      <c r="F165" s="237" t="s">
        <v>1137</v>
      </c>
      <c r="G165" s="238" t="s">
        <v>419</v>
      </c>
      <c r="H165" s="239">
        <v>55.317999999999998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0.00051000000000000004</v>
      </c>
      <c r="R165" s="245">
        <f>Q165*H165</f>
        <v>0.02821218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1852</v>
      </c>
    </row>
    <row r="166" s="2" customFormat="1" ht="21.0566" customHeight="1">
      <c r="A166" s="35"/>
      <c r="B166" s="36"/>
      <c r="C166" s="235" t="s">
        <v>536</v>
      </c>
      <c r="D166" s="235" t="s">
        <v>382</v>
      </c>
      <c r="E166" s="236" t="s">
        <v>1139</v>
      </c>
      <c r="F166" s="237" t="s">
        <v>1140</v>
      </c>
      <c r="G166" s="238" t="s">
        <v>419</v>
      </c>
      <c r="H166" s="239">
        <v>22.684000000000001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0.041349999999999998</v>
      </c>
      <c r="R166" s="245">
        <f>Q166*H166</f>
        <v>0.93798340000000002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2063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SUM(P168:P181)</f>
        <v>0</v>
      </c>
      <c r="Q167" s="227"/>
      <c r="R167" s="228">
        <f>SUM(R168:R181)</f>
        <v>0.15441500000000002</v>
      </c>
      <c r="S167" s="227"/>
      <c r="T167" s="229">
        <f>SUM(T168:T181)</f>
        <v>9.9049994999999988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SUM(BK168:BK181)</f>
        <v>0</v>
      </c>
    </row>
    <row r="168" s="2" customFormat="1" ht="16.30189" customHeight="1">
      <c r="A168" s="35"/>
      <c r="B168" s="36"/>
      <c r="C168" s="235" t="s">
        <v>540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23.4566" customHeight="1">
      <c r="A169" s="35"/>
      <c r="B169" s="36"/>
      <c r="C169" s="235" t="s">
        <v>544</v>
      </c>
      <c r="D169" s="235" t="s">
        <v>382</v>
      </c>
      <c r="E169" s="236" t="s">
        <v>1780</v>
      </c>
      <c r="F169" s="237" t="s">
        <v>1781</v>
      </c>
      <c r="G169" s="238" t="s">
        <v>419</v>
      </c>
      <c r="H169" s="239">
        <v>55.317999999999998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1956</v>
      </c>
    </row>
    <row r="170" s="2" customFormat="1" ht="31.92453" customHeight="1">
      <c r="A170" s="35"/>
      <c r="B170" s="36"/>
      <c r="C170" s="235" t="s">
        <v>548</v>
      </c>
      <c r="D170" s="235" t="s">
        <v>382</v>
      </c>
      <c r="E170" s="236" t="s">
        <v>1931</v>
      </c>
      <c r="F170" s="237" t="s">
        <v>1932</v>
      </c>
      <c r="G170" s="238" t="s">
        <v>426</v>
      </c>
      <c r="H170" s="239">
        <v>5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0.1946</v>
      </c>
      <c r="T170" s="246">
        <f>S170*H170</f>
        <v>0.97299999999999998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2046</v>
      </c>
    </row>
    <row r="171" s="2" customFormat="1" ht="23.4566" customHeight="1">
      <c r="A171" s="35"/>
      <c r="B171" s="36"/>
      <c r="C171" s="235" t="s">
        <v>552</v>
      </c>
      <c r="D171" s="235" t="s">
        <v>382</v>
      </c>
      <c r="E171" s="236" t="s">
        <v>1957</v>
      </c>
      <c r="F171" s="237" t="s">
        <v>1958</v>
      </c>
      <c r="G171" s="238" t="s">
        <v>426</v>
      </c>
      <c r="H171" s="239">
        <v>21.399999999999999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0.21415999999999999</v>
      </c>
      <c r="T171" s="246">
        <f>S171*H171</f>
        <v>4.5830239999999991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1171</v>
      </c>
    </row>
    <row r="172" s="2" customFormat="1" ht="36.72453" customHeight="1">
      <c r="A172" s="35"/>
      <c r="B172" s="36"/>
      <c r="C172" s="235" t="s">
        <v>556</v>
      </c>
      <c r="D172" s="235" t="s">
        <v>382</v>
      </c>
      <c r="E172" s="236" t="s">
        <v>1221</v>
      </c>
      <c r="F172" s="237" t="s">
        <v>1222</v>
      </c>
      <c r="G172" s="238" t="s">
        <v>502</v>
      </c>
      <c r="H172" s="239">
        <v>40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0.00016000000000000001</v>
      </c>
      <c r="R172" s="245">
        <f>Q172*H172</f>
        <v>0.0064000000000000003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1223</v>
      </c>
    </row>
    <row r="173" s="2" customFormat="1" ht="36.72453" customHeight="1">
      <c r="A173" s="35"/>
      <c r="B173" s="36"/>
      <c r="C173" s="235" t="s">
        <v>561</v>
      </c>
      <c r="D173" s="235" t="s">
        <v>382</v>
      </c>
      <c r="E173" s="236" t="s">
        <v>1863</v>
      </c>
      <c r="F173" s="237" t="s">
        <v>1173</v>
      </c>
      <c r="G173" s="238" t="s">
        <v>502</v>
      </c>
      <c r="H173" s="239">
        <v>8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0.00116</v>
      </c>
      <c r="R173" s="245">
        <f>Q173*H173</f>
        <v>0.0092800000000000001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1864</v>
      </c>
    </row>
    <row r="174" s="2" customFormat="1" ht="31.92453" customHeight="1">
      <c r="A174" s="35"/>
      <c r="B174" s="36"/>
      <c r="C174" s="235" t="s">
        <v>565</v>
      </c>
      <c r="D174" s="235" t="s">
        <v>382</v>
      </c>
      <c r="E174" s="236" t="s">
        <v>1175</v>
      </c>
      <c r="F174" s="237" t="s">
        <v>1176</v>
      </c>
      <c r="G174" s="238" t="s">
        <v>430</v>
      </c>
      <c r="H174" s="239">
        <v>1.8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0.00173</v>
      </c>
      <c r="R174" s="245">
        <f>Q174*H174</f>
        <v>0.003114</v>
      </c>
      <c r="S174" s="245">
        <v>2.3999999999999999</v>
      </c>
      <c r="T174" s="246">
        <f>S174*H174</f>
        <v>4.3200000000000003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1177</v>
      </c>
    </row>
    <row r="175" s="2" customFormat="1" ht="23.4566" customHeight="1">
      <c r="A175" s="35"/>
      <c r="B175" s="36"/>
      <c r="C175" s="235" t="s">
        <v>569</v>
      </c>
      <c r="D175" s="235" t="s">
        <v>382</v>
      </c>
      <c r="E175" s="236" t="s">
        <v>1973</v>
      </c>
      <c r="F175" s="237" t="s">
        <v>1974</v>
      </c>
      <c r="G175" s="238" t="s">
        <v>1817</v>
      </c>
      <c r="H175" s="239">
        <v>2897.5500000000002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2.0000000000000002E-05</v>
      </c>
      <c r="R175" s="245">
        <f>Q175*H175</f>
        <v>0.057951000000000009</v>
      </c>
      <c r="S175" s="245">
        <v>1.0000000000000001E-05</v>
      </c>
      <c r="T175" s="246">
        <f>S175*H175</f>
        <v>0.028975500000000005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1975</v>
      </c>
    </row>
    <row r="176" s="2" customFormat="1" ht="16.30189" customHeight="1">
      <c r="A176" s="35"/>
      <c r="B176" s="36"/>
      <c r="C176" s="254" t="s">
        <v>573</v>
      </c>
      <c r="D176" s="254" t="s">
        <v>457</v>
      </c>
      <c r="E176" s="255" t="s">
        <v>1976</v>
      </c>
      <c r="F176" s="256" t="s">
        <v>1977</v>
      </c>
      <c r="G176" s="257" t="s">
        <v>502</v>
      </c>
      <c r="H176" s="258">
        <v>193.16999999999999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1978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1178</v>
      </c>
      <c r="F177" s="237" t="s">
        <v>1179</v>
      </c>
      <c r="G177" s="238" t="s">
        <v>450</v>
      </c>
      <c r="H177" s="239">
        <v>4.3200000000000003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1180</v>
      </c>
    </row>
    <row r="178" s="2" customFormat="1" ht="31.92453" customHeight="1">
      <c r="A178" s="35"/>
      <c r="B178" s="36"/>
      <c r="C178" s="235" t="s">
        <v>581</v>
      </c>
      <c r="D178" s="235" t="s">
        <v>382</v>
      </c>
      <c r="E178" s="236" t="s">
        <v>1181</v>
      </c>
      <c r="F178" s="237" t="s">
        <v>1182</v>
      </c>
      <c r="G178" s="238" t="s">
        <v>450</v>
      </c>
      <c r="H178" s="239">
        <v>82.079999999999998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1183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710</v>
      </c>
      <c r="F179" s="237" t="s">
        <v>711</v>
      </c>
      <c r="G179" s="238" t="s">
        <v>450</v>
      </c>
      <c r="H179" s="239">
        <v>5.5549999999999997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1184</v>
      </c>
    </row>
    <row r="180" s="2" customFormat="1" ht="23.4566" customHeight="1">
      <c r="A180" s="35"/>
      <c r="B180" s="36"/>
      <c r="C180" s="235" t="s">
        <v>589</v>
      </c>
      <c r="D180" s="235" t="s">
        <v>382</v>
      </c>
      <c r="E180" s="236" t="s">
        <v>714</v>
      </c>
      <c r="F180" s="237" t="s">
        <v>715</v>
      </c>
      <c r="G180" s="238" t="s">
        <v>450</v>
      </c>
      <c r="H180" s="239">
        <v>49.994999999999997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1185</v>
      </c>
    </row>
    <row r="181" s="2" customFormat="1" ht="23.4566" customHeight="1">
      <c r="A181" s="35"/>
      <c r="B181" s="36"/>
      <c r="C181" s="235" t="s">
        <v>593</v>
      </c>
      <c r="D181" s="235" t="s">
        <v>382</v>
      </c>
      <c r="E181" s="236" t="s">
        <v>718</v>
      </c>
      <c r="F181" s="237" t="s">
        <v>719</v>
      </c>
      <c r="G181" s="238" t="s">
        <v>450</v>
      </c>
      <c r="H181" s="239">
        <v>4.3200000000000003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1186</v>
      </c>
    </row>
    <row r="182" s="12" customFormat="1" ht="22.8" customHeight="1">
      <c r="A182" s="12"/>
      <c r="B182" s="219"/>
      <c r="C182" s="220"/>
      <c r="D182" s="221" t="s">
        <v>75</v>
      </c>
      <c r="E182" s="233" t="s">
        <v>721</v>
      </c>
      <c r="F182" s="233" t="s">
        <v>722</v>
      </c>
      <c r="G182" s="220"/>
      <c r="H182" s="220"/>
      <c r="I182" s="223"/>
      <c r="J182" s="234">
        <f>BK182</f>
        <v>0</v>
      </c>
      <c r="K182" s="220"/>
      <c r="L182" s="225"/>
      <c r="M182" s="226"/>
      <c r="N182" s="227"/>
      <c r="O182" s="227"/>
      <c r="P182" s="228">
        <f>P183</f>
        <v>0</v>
      </c>
      <c r="Q182" s="227"/>
      <c r="R182" s="228">
        <f>R183</f>
        <v>0</v>
      </c>
      <c r="S182" s="227"/>
      <c r="T182" s="229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0" t="s">
        <v>84</v>
      </c>
      <c r="AT182" s="231" t="s">
        <v>75</v>
      </c>
      <c r="AU182" s="231" t="s">
        <v>84</v>
      </c>
      <c r="AY182" s="230" t="s">
        <v>379</v>
      </c>
      <c r="BK182" s="232">
        <f>BK183</f>
        <v>0</v>
      </c>
    </row>
    <row r="183" s="2" customFormat="1" ht="23.4566" customHeight="1">
      <c r="A183" s="35"/>
      <c r="B183" s="36"/>
      <c r="C183" s="235" t="s">
        <v>597</v>
      </c>
      <c r="D183" s="235" t="s">
        <v>382</v>
      </c>
      <c r="E183" s="236" t="s">
        <v>724</v>
      </c>
      <c r="F183" s="237" t="s">
        <v>725</v>
      </c>
      <c r="G183" s="238" t="s">
        <v>450</v>
      </c>
      <c r="H183" s="239">
        <v>127.84099999999999</v>
      </c>
      <c r="I183" s="240"/>
      <c r="J183" s="241">
        <f>ROUND(I183*H183,2)</f>
        <v>0</v>
      </c>
      <c r="K183" s="242"/>
      <c r="L183" s="41"/>
      <c r="M183" s="249" t="s">
        <v>1</v>
      </c>
      <c r="N183" s="250" t="s">
        <v>42</v>
      </c>
      <c r="O183" s="251"/>
      <c r="P183" s="252">
        <f>O183*H183</f>
        <v>0</v>
      </c>
      <c r="Q183" s="252">
        <v>0</v>
      </c>
      <c r="R183" s="252">
        <f>Q183*H183</f>
        <v>0</v>
      </c>
      <c r="S183" s="252">
        <v>0</v>
      </c>
      <c r="T183" s="25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1187</v>
      </c>
    </row>
    <row r="184" s="2" customFormat="1" ht="6.96" customHeight="1">
      <c r="A184" s="35"/>
      <c r="B184" s="69"/>
      <c r="C184" s="70"/>
      <c r="D184" s="70"/>
      <c r="E184" s="70"/>
      <c r="F184" s="70"/>
      <c r="G184" s="70"/>
      <c r="H184" s="70"/>
      <c r="I184" s="70"/>
      <c r="J184" s="70"/>
      <c r="K184" s="70"/>
      <c r="L184" s="41"/>
      <c r="M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</row>
  </sheetData>
  <sheetProtection sheet="1" autoFilter="0" formatColumns="0" formatRows="0" objects="1" scenarios="1" spinCount="100000" saltValue="Bt63Wibsc8IsbIgz4X5n4qOemgwG95bAEV7KEqzh7yq7ibC8+i9eayia7hQOFbPQV0B8fO8PHR8blhZOKUX9uA==" hashValue="4JIP00nGq8r9t/lbyXpV5thyVQt4EFcTYqHxnYLs26UsHcDHnciXYvNNTra15iFjrUY/zODx1y5Chx2O/L65aQ==" algorithmName="SHA-512" password="CC35"/>
  <autoFilter ref="C130:K18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274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2551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2578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2617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ROUND(J132,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ROUND((SUM(BE132:BE172)),  2)</f>
        <v>0</v>
      </c>
      <c r="G37" s="169"/>
      <c r="H37" s="169"/>
      <c r="I37" s="170">
        <v>0.20000000000000001</v>
      </c>
      <c r="J37" s="168">
        <f>ROUND(((SUM(BE132:BE172))*I37),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ROUND((SUM(BF132:BF172)),  2)</f>
        <v>0</v>
      </c>
      <c r="G38" s="169"/>
      <c r="H38" s="169"/>
      <c r="I38" s="170">
        <v>0.20000000000000001</v>
      </c>
      <c r="J38" s="168">
        <f>ROUND(((SUM(BF132:BF172))*I38),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ROUND((SUM(BG132:BG172)),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ROUND((SUM(BH132:BH172)),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ROUND((SUM(BI132:BI172)),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2551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2578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04639 - Priepust č.39 v km 12,888 - P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J132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J133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J148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J155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J164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730</v>
      </c>
      <c r="E107" s="199"/>
      <c r="F107" s="199"/>
      <c r="G107" s="199"/>
      <c r="H107" s="199"/>
      <c r="I107" s="199"/>
      <c r="J107" s="200">
        <f>J166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731</v>
      </c>
      <c r="E108" s="204"/>
      <c r="F108" s="204"/>
      <c r="G108" s="204"/>
      <c r="H108" s="204"/>
      <c r="I108" s="204"/>
      <c r="J108" s="205">
        <f>J167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364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7.84906" customHeight="1">
      <c r="A118" s="35"/>
      <c r="B118" s="36"/>
      <c r="C118" s="37"/>
      <c r="D118" s="37"/>
      <c r="E118" s="191" t="str">
        <f>E7</f>
        <v>Rekonštrukcia cesty a mostov II/591 Banská Bystrica - hr. okr. BB/ZV - Zvolenská Slatina , I. etapa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353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1" customFormat="1" ht="16.30189" customHeight="1">
      <c r="B120" s="18"/>
      <c r="C120" s="19"/>
      <c r="D120" s="19"/>
      <c r="E120" s="191" t="s">
        <v>2551</v>
      </c>
      <c r="F120" s="19"/>
      <c r="G120" s="19"/>
      <c r="H120" s="19"/>
      <c r="I120" s="19"/>
      <c r="J120" s="19"/>
      <c r="K120" s="19"/>
      <c r="L120" s="17"/>
    </row>
    <row r="121" s="1" customFormat="1" ht="12" customHeight="1">
      <c r="B121" s="18"/>
      <c r="C121" s="29" t="s">
        <v>404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2" customFormat="1" ht="16.30189" customHeight="1">
      <c r="A122" s="35"/>
      <c r="B122" s="36"/>
      <c r="C122" s="37"/>
      <c r="D122" s="37"/>
      <c r="E122" s="267" t="s">
        <v>2578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1061</v>
      </c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6.30189" customHeight="1">
      <c r="A124" s="35"/>
      <c r="B124" s="36"/>
      <c r="C124" s="37"/>
      <c r="D124" s="37"/>
      <c r="E124" s="79" t="str">
        <f>E13</f>
        <v>04639 - Priepust č.39 v km 12,888 - P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19</v>
      </c>
      <c r="D126" s="37"/>
      <c r="E126" s="37"/>
      <c r="F126" s="24" t="str">
        <f>F16</f>
        <v>k. ú. Banská Bystrica</v>
      </c>
      <c r="G126" s="37"/>
      <c r="H126" s="37"/>
      <c r="I126" s="29" t="s">
        <v>21</v>
      </c>
      <c r="J126" s="82" t="str">
        <f>IF(J16="","",J16)</f>
        <v>30. 12. 2020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24.81509" customHeight="1">
      <c r="A128" s="35"/>
      <c r="B128" s="36"/>
      <c r="C128" s="29" t="s">
        <v>23</v>
      </c>
      <c r="D128" s="37"/>
      <c r="E128" s="37"/>
      <c r="F128" s="24" t="str">
        <f>E19</f>
        <v xml:space="preserve">BANSKOBYSTRICKÝ SAMOSPRÁVNY KRAJ </v>
      </c>
      <c r="G128" s="37"/>
      <c r="H128" s="37"/>
      <c r="I128" s="29" t="s">
        <v>29</v>
      </c>
      <c r="J128" s="33" t="str">
        <f>E25</f>
        <v>ISPO spol.s r.o. , Prešov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5.30566" customHeight="1">
      <c r="A129" s="35"/>
      <c r="B129" s="36"/>
      <c r="C129" s="29" t="s">
        <v>27</v>
      </c>
      <c r="D129" s="37"/>
      <c r="E129" s="37"/>
      <c r="F129" s="24" t="str">
        <f>IF(E22="","",E22)</f>
        <v>Vyplň údaj</v>
      </c>
      <c r="G129" s="37"/>
      <c r="H129" s="37"/>
      <c r="I129" s="29" t="s">
        <v>33</v>
      </c>
      <c r="J129" s="33" t="str">
        <f>E28</f>
        <v>Macura M.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0.32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11" customFormat="1" ht="29.28" customHeight="1">
      <c r="A131" s="207"/>
      <c r="B131" s="208"/>
      <c r="C131" s="209" t="s">
        <v>365</v>
      </c>
      <c r="D131" s="210" t="s">
        <v>61</v>
      </c>
      <c r="E131" s="210" t="s">
        <v>57</v>
      </c>
      <c r="F131" s="210" t="s">
        <v>58</v>
      </c>
      <c r="G131" s="210" t="s">
        <v>366</v>
      </c>
      <c r="H131" s="210" t="s">
        <v>367</v>
      </c>
      <c r="I131" s="210" t="s">
        <v>368</v>
      </c>
      <c r="J131" s="211" t="s">
        <v>358</v>
      </c>
      <c r="K131" s="212" t="s">
        <v>369</v>
      </c>
      <c r="L131" s="213"/>
      <c r="M131" s="103" t="s">
        <v>1</v>
      </c>
      <c r="N131" s="104" t="s">
        <v>40</v>
      </c>
      <c r="O131" s="104" t="s">
        <v>370</v>
      </c>
      <c r="P131" s="104" t="s">
        <v>371</v>
      </c>
      <c r="Q131" s="104" t="s">
        <v>372</v>
      </c>
      <c r="R131" s="104" t="s">
        <v>373</v>
      </c>
      <c r="S131" s="104" t="s">
        <v>374</v>
      </c>
      <c r="T131" s="105" t="s">
        <v>375</v>
      </c>
      <c r="U131" s="207"/>
      <c r="V131" s="207"/>
      <c r="W131" s="207"/>
      <c r="X131" s="207"/>
      <c r="Y131" s="207"/>
      <c r="Z131" s="207"/>
      <c r="AA131" s="207"/>
      <c r="AB131" s="207"/>
      <c r="AC131" s="207"/>
      <c r="AD131" s="207"/>
      <c r="AE131" s="207"/>
    </row>
    <row r="132" s="2" customFormat="1" ht="22.8" customHeight="1">
      <c r="A132" s="35"/>
      <c r="B132" s="36"/>
      <c r="C132" s="110" t="s">
        <v>359</v>
      </c>
      <c r="D132" s="37"/>
      <c r="E132" s="37"/>
      <c r="F132" s="37"/>
      <c r="G132" s="37"/>
      <c r="H132" s="37"/>
      <c r="I132" s="37"/>
      <c r="J132" s="214">
        <f>BK132</f>
        <v>0</v>
      </c>
      <c r="K132" s="37"/>
      <c r="L132" s="41"/>
      <c r="M132" s="106"/>
      <c r="N132" s="215"/>
      <c r="O132" s="107"/>
      <c r="P132" s="216">
        <f>P133+P166</f>
        <v>0</v>
      </c>
      <c r="Q132" s="107"/>
      <c r="R132" s="216">
        <f>R133+R166</f>
        <v>90.413194300000001</v>
      </c>
      <c r="S132" s="107"/>
      <c r="T132" s="217">
        <f>T133+T166</f>
        <v>22.500135999999998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4" t="s">
        <v>75</v>
      </c>
      <c r="AU132" s="14" t="s">
        <v>360</v>
      </c>
      <c r="BK132" s="218">
        <f>BK133+BK166</f>
        <v>0</v>
      </c>
    </row>
    <row r="133" s="12" customFormat="1" ht="25.92" customHeight="1">
      <c r="A133" s="12"/>
      <c r="B133" s="219"/>
      <c r="C133" s="220"/>
      <c r="D133" s="221" t="s">
        <v>75</v>
      </c>
      <c r="E133" s="222" t="s">
        <v>414</v>
      </c>
      <c r="F133" s="222" t="s">
        <v>415</v>
      </c>
      <c r="G133" s="220"/>
      <c r="H133" s="220"/>
      <c r="I133" s="223"/>
      <c r="J133" s="224">
        <f>BK133</f>
        <v>0</v>
      </c>
      <c r="K133" s="220"/>
      <c r="L133" s="225"/>
      <c r="M133" s="226"/>
      <c r="N133" s="227"/>
      <c r="O133" s="227"/>
      <c r="P133" s="228">
        <f>P134+P144+P148+P155+P164</f>
        <v>0</v>
      </c>
      <c r="Q133" s="227"/>
      <c r="R133" s="228">
        <f>R134+R144+R148+R155+R164</f>
        <v>90.357628300000002</v>
      </c>
      <c r="S133" s="227"/>
      <c r="T133" s="229">
        <f>T134+T144+T148+T155+T164</f>
        <v>22.500135999999998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76</v>
      </c>
      <c r="AY133" s="230" t="s">
        <v>379</v>
      </c>
      <c r="BK133" s="232">
        <f>BK134+BK144+BK148+BK155+BK164</f>
        <v>0</v>
      </c>
    </row>
    <row r="134" s="12" customFormat="1" ht="22.8" customHeight="1">
      <c r="A134" s="12"/>
      <c r="B134" s="219"/>
      <c r="C134" s="220"/>
      <c r="D134" s="221" t="s">
        <v>75</v>
      </c>
      <c r="E134" s="233" t="s">
        <v>84</v>
      </c>
      <c r="F134" s="233" t="s">
        <v>416</v>
      </c>
      <c r="G134" s="220"/>
      <c r="H134" s="220"/>
      <c r="I134" s="223"/>
      <c r="J134" s="234">
        <f>BK134</f>
        <v>0</v>
      </c>
      <c r="K134" s="220"/>
      <c r="L134" s="225"/>
      <c r="M134" s="226"/>
      <c r="N134" s="227"/>
      <c r="O134" s="227"/>
      <c r="P134" s="228">
        <f>SUM(P135:P143)</f>
        <v>0</v>
      </c>
      <c r="Q134" s="227"/>
      <c r="R134" s="228">
        <f>SUM(R135:R143)</f>
        <v>0</v>
      </c>
      <c r="S134" s="227"/>
      <c r="T134" s="229">
        <f>SUM(T135:T143)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84</v>
      </c>
      <c r="AY134" s="230" t="s">
        <v>379</v>
      </c>
      <c r="BK134" s="232">
        <f>SUM(BK135:BK143)</f>
        <v>0</v>
      </c>
    </row>
    <row r="135" s="2" customFormat="1" ht="21.0566" customHeight="1">
      <c r="A135" s="35"/>
      <c r="B135" s="36"/>
      <c r="C135" s="235" t="s">
        <v>84</v>
      </c>
      <c r="D135" s="235" t="s">
        <v>382</v>
      </c>
      <c r="E135" s="236" t="s">
        <v>1068</v>
      </c>
      <c r="F135" s="237" t="s">
        <v>1069</v>
      </c>
      <c r="G135" s="238" t="s">
        <v>430</v>
      </c>
      <c r="H135" s="239">
        <v>0.60799999999999998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2618</v>
      </c>
    </row>
    <row r="136" s="2" customFormat="1" ht="36.72453" customHeight="1">
      <c r="A136" s="35"/>
      <c r="B136" s="36"/>
      <c r="C136" s="235" t="s">
        <v>92</v>
      </c>
      <c r="D136" s="235" t="s">
        <v>382</v>
      </c>
      <c r="E136" s="236" t="s">
        <v>741</v>
      </c>
      <c r="F136" s="237" t="s">
        <v>742</v>
      </c>
      <c r="G136" s="238" t="s">
        <v>430</v>
      </c>
      <c r="H136" s="239">
        <v>0.182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2619</v>
      </c>
    </row>
    <row r="137" s="2" customFormat="1" ht="16.30189" customHeight="1">
      <c r="A137" s="35"/>
      <c r="B137" s="36"/>
      <c r="C137" s="235" t="s">
        <v>102</v>
      </c>
      <c r="D137" s="235" t="s">
        <v>382</v>
      </c>
      <c r="E137" s="236" t="s">
        <v>428</v>
      </c>
      <c r="F137" s="237" t="s">
        <v>429</v>
      </c>
      <c r="G137" s="238" t="s">
        <v>430</v>
      </c>
      <c r="H137" s="239">
        <v>67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2620</v>
      </c>
    </row>
    <row r="138" s="2" customFormat="1" ht="36.72453" customHeight="1">
      <c r="A138" s="35"/>
      <c r="B138" s="36"/>
      <c r="C138" s="235" t="s">
        <v>396</v>
      </c>
      <c r="D138" s="235" t="s">
        <v>382</v>
      </c>
      <c r="E138" s="236" t="s">
        <v>432</v>
      </c>
      <c r="F138" s="237" t="s">
        <v>433</v>
      </c>
      <c r="G138" s="238" t="s">
        <v>430</v>
      </c>
      <c r="H138" s="239">
        <v>20.100000000000001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2621</v>
      </c>
    </row>
    <row r="139" s="2" customFormat="1" ht="31.92453" customHeight="1">
      <c r="A139" s="35"/>
      <c r="B139" s="36"/>
      <c r="C139" s="235" t="s">
        <v>378</v>
      </c>
      <c r="D139" s="235" t="s">
        <v>382</v>
      </c>
      <c r="E139" s="236" t="s">
        <v>1074</v>
      </c>
      <c r="F139" s="237" t="s">
        <v>1075</v>
      </c>
      <c r="G139" s="238" t="s">
        <v>430</v>
      </c>
      <c r="H139" s="239">
        <v>24.608000000000001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2622</v>
      </c>
    </row>
    <row r="140" s="2" customFormat="1" ht="36.72453" customHeight="1">
      <c r="A140" s="35"/>
      <c r="B140" s="36"/>
      <c r="C140" s="235" t="s">
        <v>435</v>
      </c>
      <c r="D140" s="235" t="s">
        <v>382</v>
      </c>
      <c r="E140" s="236" t="s">
        <v>1077</v>
      </c>
      <c r="F140" s="237" t="s">
        <v>1078</v>
      </c>
      <c r="G140" s="238" t="s">
        <v>430</v>
      </c>
      <c r="H140" s="239">
        <v>172.256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2623</v>
      </c>
    </row>
    <row r="141" s="2" customFormat="1" ht="16.30189" customHeight="1">
      <c r="A141" s="35"/>
      <c r="B141" s="36"/>
      <c r="C141" s="235" t="s">
        <v>439</v>
      </c>
      <c r="D141" s="235" t="s">
        <v>382</v>
      </c>
      <c r="E141" s="236" t="s">
        <v>1080</v>
      </c>
      <c r="F141" s="237" t="s">
        <v>1081</v>
      </c>
      <c r="G141" s="238" t="s">
        <v>430</v>
      </c>
      <c r="H141" s="239">
        <v>24.608000000000001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2624</v>
      </c>
    </row>
    <row r="142" s="2" customFormat="1" ht="23.4566" customHeight="1">
      <c r="A142" s="35"/>
      <c r="B142" s="36"/>
      <c r="C142" s="235" t="s">
        <v>443</v>
      </c>
      <c r="D142" s="235" t="s">
        <v>382</v>
      </c>
      <c r="E142" s="236" t="s">
        <v>1083</v>
      </c>
      <c r="F142" s="237" t="s">
        <v>449</v>
      </c>
      <c r="G142" s="238" t="s">
        <v>450</v>
      </c>
      <c r="H142" s="239">
        <v>40.024999999999999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2625</v>
      </c>
    </row>
    <row r="143" s="2" customFormat="1" ht="23.4566" customHeight="1">
      <c r="A143" s="35"/>
      <c r="B143" s="36"/>
      <c r="C143" s="235" t="s">
        <v>447</v>
      </c>
      <c r="D143" s="235" t="s">
        <v>382</v>
      </c>
      <c r="E143" s="236" t="s">
        <v>1085</v>
      </c>
      <c r="F143" s="237" t="s">
        <v>454</v>
      </c>
      <c r="G143" s="238" t="s">
        <v>430</v>
      </c>
      <c r="H143" s="239">
        <v>34.210000000000001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2626</v>
      </c>
    </row>
    <row r="144" s="12" customFormat="1" ht="22.8" customHeight="1">
      <c r="A144" s="12"/>
      <c r="B144" s="219"/>
      <c r="C144" s="220"/>
      <c r="D144" s="221" t="s">
        <v>75</v>
      </c>
      <c r="E144" s="233" t="s">
        <v>102</v>
      </c>
      <c r="F144" s="233" t="s">
        <v>1087</v>
      </c>
      <c r="G144" s="220"/>
      <c r="H144" s="220"/>
      <c r="I144" s="223"/>
      <c r="J144" s="234">
        <f>BK144</f>
        <v>0</v>
      </c>
      <c r="K144" s="220"/>
      <c r="L144" s="225"/>
      <c r="M144" s="226"/>
      <c r="N144" s="227"/>
      <c r="O144" s="227"/>
      <c r="P144" s="228">
        <f>SUM(P145:P147)</f>
        <v>0</v>
      </c>
      <c r="Q144" s="227"/>
      <c r="R144" s="228">
        <f>SUM(R145:R147)</f>
        <v>47.659769259999997</v>
      </c>
      <c r="S144" s="227"/>
      <c r="T144" s="229">
        <f>SUM(T145:T147)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84</v>
      </c>
      <c r="AT144" s="231" t="s">
        <v>75</v>
      </c>
      <c r="AU144" s="231" t="s">
        <v>84</v>
      </c>
      <c r="AY144" s="230" t="s">
        <v>379</v>
      </c>
      <c r="BK144" s="232">
        <f>SUM(BK145:BK147)</f>
        <v>0</v>
      </c>
    </row>
    <row r="145" s="2" customFormat="1" ht="16.30189" customHeight="1">
      <c r="A145" s="35"/>
      <c r="B145" s="36"/>
      <c r="C145" s="235" t="s">
        <v>452</v>
      </c>
      <c r="D145" s="235" t="s">
        <v>382</v>
      </c>
      <c r="E145" s="236" t="s">
        <v>1104</v>
      </c>
      <c r="F145" s="237" t="s">
        <v>1105</v>
      </c>
      <c r="G145" s="238" t="s">
        <v>430</v>
      </c>
      <c r="H145" s="239">
        <v>20.437999999999999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2.3225600000000002</v>
      </c>
      <c r="R145" s="245">
        <f>Q145*H145</f>
        <v>47.468481279999999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2627</v>
      </c>
    </row>
    <row r="146" s="2" customFormat="1" ht="23.4566" customHeight="1">
      <c r="A146" s="35"/>
      <c r="B146" s="36"/>
      <c r="C146" s="235" t="s">
        <v>456</v>
      </c>
      <c r="D146" s="235" t="s">
        <v>382</v>
      </c>
      <c r="E146" s="236" t="s">
        <v>1107</v>
      </c>
      <c r="F146" s="237" t="s">
        <v>1108</v>
      </c>
      <c r="G146" s="238" t="s">
        <v>419</v>
      </c>
      <c r="H146" s="239">
        <v>54.497999999999998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0.00346</v>
      </c>
      <c r="R146" s="245">
        <f>Q146*H146</f>
        <v>0.18856307999999999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2628</v>
      </c>
    </row>
    <row r="147" s="2" customFormat="1" ht="23.4566" customHeight="1">
      <c r="A147" s="35"/>
      <c r="B147" s="36"/>
      <c r="C147" s="235" t="s">
        <v>461</v>
      </c>
      <c r="D147" s="235" t="s">
        <v>382</v>
      </c>
      <c r="E147" s="236" t="s">
        <v>1110</v>
      </c>
      <c r="F147" s="237" t="s">
        <v>1111</v>
      </c>
      <c r="G147" s="238" t="s">
        <v>419</v>
      </c>
      <c r="H147" s="239">
        <v>54.497999999999998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5.0000000000000002E-05</v>
      </c>
      <c r="R147" s="245">
        <f>Q147*H147</f>
        <v>0.0027249000000000002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2629</v>
      </c>
    </row>
    <row r="148" s="12" customFormat="1" ht="22.8" customHeight="1">
      <c r="A148" s="12"/>
      <c r="B148" s="219"/>
      <c r="C148" s="220"/>
      <c r="D148" s="221" t="s">
        <v>75</v>
      </c>
      <c r="E148" s="233" t="s">
        <v>396</v>
      </c>
      <c r="F148" s="233" t="s">
        <v>465</v>
      </c>
      <c r="G148" s="220"/>
      <c r="H148" s="220"/>
      <c r="I148" s="223"/>
      <c r="J148" s="234">
        <f>BK148</f>
        <v>0</v>
      </c>
      <c r="K148" s="220"/>
      <c r="L148" s="225"/>
      <c r="M148" s="226"/>
      <c r="N148" s="227"/>
      <c r="O148" s="227"/>
      <c r="P148" s="228">
        <f>SUM(P149:P154)</f>
        <v>0</v>
      </c>
      <c r="Q148" s="227"/>
      <c r="R148" s="228">
        <f>SUM(R149:R154)</f>
        <v>42.697859040000004</v>
      </c>
      <c r="S148" s="227"/>
      <c r="T148" s="229">
        <f>SUM(T149:T154)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84</v>
      </c>
      <c r="AT148" s="231" t="s">
        <v>75</v>
      </c>
      <c r="AU148" s="231" t="s">
        <v>84</v>
      </c>
      <c r="AY148" s="230" t="s">
        <v>379</v>
      </c>
      <c r="BK148" s="232">
        <f>SUM(BK149:BK154)</f>
        <v>0</v>
      </c>
    </row>
    <row r="149" s="2" customFormat="1" ht="31.92453" customHeight="1">
      <c r="A149" s="35"/>
      <c r="B149" s="36"/>
      <c r="C149" s="235" t="s">
        <v>466</v>
      </c>
      <c r="D149" s="235" t="s">
        <v>382</v>
      </c>
      <c r="E149" s="236" t="s">
        <v>1113</v>
      </c>
      <c r="F149" s="237" t="s">
        <v>1114</v>
      </c>
      <c r="G149" s="238" t="s">
        <v>419</v>
      </c>
      <c r="H149" s="239">
        <v>30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0.23366999999999999</v>
      </c>
      <c r="R149" s="245">
        <f>Q149*H149</f>
        <v>7.0100999999999996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2630</v>
      </c>
    </row>
    <row r="150" s="2" customFormat="1" ht="23.4566" customHeight="1">
      <c r="A150" s="35"/>
      <c r="B150" s="36"/>
      <c r="C150" s="235" t="s">
        <v>470</v>
      </c>
      <c r="D150" s="235" t="s">
        <v>382</v>
      </c>
      <c r="E150" s="236" t="s">
        <v>1116</v>
      </c>
      <c r="F150" s="237" t="s">
        <v>1117</v>
      </c>
      <c r="G150" s="238" t="s">
        <v>430</v>
      </c>
      <c r="H150" s="239">
        <v>0.122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1.7034</v>
      </c>
      <c r="R150" s="245">
        <f>Q150*H150</f>
        <v>0.20781479999999999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2631</v>
      </c>
    </row>
    <row r="151" s="2" customFormat="1" ht="23.4566" customHeight="1">
      <c r="A151" s="35"/>
      <c r="B151" s="36"/>
      <c r="C151" s="235" t="s">
        <v>475</v>
      </c>
      <c r="D151" s="235" t="s">
        <v>382</v>
      </c>
      <c r="E151" s="236" t="s">
        <v>1119</v>
      </c>
      <c r="F151" s="237" t="s">
        <v>1120</v>
      </c>
      <c r="G151" s="238" t="s">
        <v>419</v>
      </c>
      <c r="H151" s="239">
        <v>30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0.30059999999999998</v>
      </c>
      <c r="R151" s="245">
        <f>Q151*H151</f>
        <v>9.0179999999999989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2632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800</v>
      </c>
      <c r="F152" s="237" t="s">
        <v>801</v>
      </c>
      <c r="G152" s="238" t="s">
        <v>430</v>
      </c>
      <c r="H152" s="239">
        <v>1.3200000000000001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2.1922799999999998</v>
      </c>
      <c r="R152" s="245">
        <f>Q152*H152</f>
        <v>2.8938096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2633</v>
      </c>
    </row>
    <row r="153" s="2" customFormat="1" ht="31.92453" customHeight="1">
      <c r="A153" s="35"/>
      <c r="B153" s="36"/>
      <c r="C153" s="235" t="s">
        <v>483</v>
      </c>
      <c r="D153" s="235" t="s">
        <v>382</v>
      </c>
      <c r="E153" s="236" t="s">
        <v>1123</v>
      </c>
      <c r="F153" s="237" t="s">
        <v>1124</v>
      </c>
      <c r="G153" s="238" t="s">
        <v>430</v>
      </c>
      <c r="H153" s="239">
        <v>0.48599999999999999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2.2632400000000001</v>
      </c>
      <c r="R153" s="245">
        <f>Q153*H153</f>
        <v>1.0999346400000001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2634</v>
      </c>
    </row>
    <row r="154" s="2" customFormat="1" ht="31.92453" customHeight="1">
      <c r="A154" s="35"/>
      <c r="B154" s="36"/>
      <c r="C154" s="235" t="s">
        <v>487</v>
      </c>
      <c r="D154" s="235" t="s">
        <v>382</v>
      </c>
      <c r="E154" s="236" t="s">
        <v>1129</v>
      </c>
      <c r="F154" s="237" t="s">
        <v>1130</v>
      </c>
      <c r="G154" s="238" t="s">
        <v>419</v>
      </c>
      <c r="H154" s="239">
        <v>30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0.74894000000000005</v>
      </c>
      <c r="R154" s="245">
        <f>Q154*H154</f>
        <v>22.468200000000003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2635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447</v>
      </c>
      <c r="F155" s="233" t="s">
        <v>560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SUM(P156:P163)</f>
        <v>0</v>
      </c>
      <c r="Q155" s="227"/>
      <c r="R155" s="228">
        <f>SUM(R156:R163)</f>
        <v>0</v>
      </c>
      <c r="S155" s="227"/>
      <c r="T155" s="229">
        <f>SUM(T156:T163)</f>
        <v>22.500135999999998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SUM(BK156:BK163)</f>
        <v>0</v>
      </c>
    </row>
    <row r="156" s="2" customFormat="1" ht="31.92453" customHeight="1">
      <c r="A156" s="35"/>
      <c r="B156" s="36"/>
      <c r="C156" s="235" t="s">
        <v>491</v>
      </c>
      <c r="D156" s="235" t="s">
        <v>382</v>
      </c>
      <c r="E156" s="236" t="s">
        <v>1166</v>
      </c>
      <c r="F156" s="237" t="s">
        <v>1167</v>
      </c>
      <c r="G156" s="238" t="s">
        <v>426</v>
      </c>
      <c r="H156" s="239">
        <v>10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0.097299999999999998</v>
      </c>
      <c r="T156" s="246">
        <f>S156*H156</f>
        <v>0.97299999999999998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2636</v>
      </c>
    </row>
    <row r="157" s="2" customFormat="1" ht="23.4566" customHeight="1">
      <c r="A157" s="35"/>
      <c r="B157" s="36"/>
      <c r="C157" s="235" t="s">
        <v>7</v>
      </c>
      <c r="D157" s="235" t="s">
        <v>382</v>
      </c>
      <c r="E157" s="236" t="s">
        <v>1861</v>
      </c>
      <c r="F157" s="237" t="s">
        <v>1862</v>
      </c>
      <c r="G157" s="238" t="s">
        <v>426</v>
      </c>
      <c r="H157" s="239">
        <v>18.800000000000001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0.11422</v>
      </c>
      <c r="T157" s="246">
        <f>S157*H157</f>
        <v>2.1473360000000001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2637</v>
      </c>
    </row>
    <row r="158" s="2" customFormat="1" ht="31.92453" customHeight="1">
      <c r="A158" s="35"/>
      <c r="B158" s="36"/>
      <c r="C158" s="235" t="s">
        <v>499</v>
      </c>
      <c r="D158" s="235" t="s">
        <v>382</v>
      </c>
      <c r="E158" s="236" t="s">
        <v>1865</v>
      </c>
      <c r="F158" s="237" t="s">
        <v>1866</v>
      </c>
      <c r="G158" s="238" t="s">
        <v>430</v>
      </c>
      <c r="H158" s="239">
        <v>8.8089999999999993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2.2000000000000002</v>
      </c>
      <c r="T158" s="246">
        <f>S158*H158</f>
        <v>19.379799999999999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2638</v>
      </c>
    </row>
    <row r="159" s="2" customFormat="1" ht="23.4566" customHeight="1">
      <c r="A159" s="35"/>
      <c r="B159" s="36"/>
      <c r="C159" s="235" t="s">
        <v>504</v>
      </c>
      <c r="D159" s="235" t="s">
        <v>382</v>
      </c>
      <c r="E159" s="236" t="s">
        <v>1178</v>
      </c>
      <c r="F159" s="237" t="s">
        <v>1179</v>
      </c>
      <c r="G159" s="238" t="s">
        <v>450</v>
      </c>
      <c r="H159" s="239">
        <v>19.379999999999999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2639</v>
      </c>
    </row>
    <row r="160" s="2" customFormat="1" ht="31.92453" customHeight="1">
      <c r="A160" s="35"/>
      <c r="B160" s="36"/>
      <c r="C160" s="235" t="s">
        <v>508</v>
      </c>
      <c r="D160" s="235" t="s">
        <v>382</v>
      </c>
      <c r="E160" s="236" t="s">
        <v>1181</v>
      </c>
      <c r="F160" s="237" t="s">
        <v>1182</v>
      </c>
      <c r="G160" s="238" t="s">
        <v>450</v>
      </c>
      <c r="H160" s="239">
        <v>368.22000000000003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2640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710</v>
      </c>
      <c r="F161" s="237" t="s">
        <v>711</v>
      </c>
      <c r="G161" s="238" t="s">
        <v>450</v>
      </c>
      <c r="H161" s="239">
        <v>3.113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2641</v>
      </c>
    </row>
    <row r="162" s="2" customFormat="1" ht="23.4566" customHeight="1">
      <c r="A162" s="35"/>
      <c r="B162" s="36"/>
      <c r="C162" s="235" t="s">
        <v>516</v>
      </c>
      <c r="D162" s="235" t="s">
        <v>382</v>
      </c>
      <c r="E162" s="236" t="s">
        <v>714</v>
      </c>
      <c r="F162" s="237" t="s">
        <v>715</v>
      </c>
      <c r="G162" s="238" t="s">
        <v>450</v>
      </c>
      <c r="H162" s="239">
        <v>28.016999999999999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2642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718</v>
      </c>
      <c r="F163" s="237" t="s">
        <v>719</v>
      </c>
      <c r="G163" s="238" t="s">
        <v>450</v>
      </c>
      <c r="H163" s="239">
        <v>19.379999999999999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2643</v>
      </c>
    </row>
    <row r="164" s="12" customFormat="1" ht="22.8" customHeight="1">
      <c r="A164" s="12"/>
      <c r="B164" s="219"/>
      <c r="C164" s="220"/>
      <c r="D164" s="221" t="s">
        <v>75</v>
      </c>
      <c r="E164" s="233" t="s">
        <v>721</v>
      </c>
      <c r="F164" s="233" t="s">
        <v>722</v>
      </c>
      <c r="G164" s="220"/>
      <c r="H164" s="220"/>
      <c r="I164" s="223"/>
      <c r="J164" s="234">
        <f>BK164</f>
        <v>0</v>
      </c>
      <c r="K164" s="220"/>
      <c r="L164" s="225"/>
      <c r="M164" s="226"/>
      <c r="N164" s="227"/>
      <c r="O164" s="227"/>
      <c r="P164" s="228">
        <f>P165</f>
        <v>0</v>
      </c>
      <c r="Q164" s="227"/>
      <c r="R164" s="228">
        <f>R165</f>
        <v>0</v>
      </c>
      <c r="S164" s="227"/>
      <c r="T164" s="229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84</v>
      </c>
      <c r="AT164" s="231" t="s">
        <v>75</v>
      </c>
      <c r="AU164" s="231" t="s">
        <v>84</v>
      </c>
      <c r="AY164" s="230" t="s">
        <v>379</v>
      </c>
      <c r="BK164" s="232">
        <f>BK165</f>
        <v>0</v>
      </c>
    </row>
    <row r="165" s="2" customFormat="1" ht="23.4566" customHeight="1">
      <c r="A165" s="35"/>
      <c r="B165" s="36"/>
      <c r="C165" s="235" t="s">
        <v>524</v>
      </c>
      <c r="D165" s="235" t="s">
        <v>382</v>
      </c>
      <c r="E165" s="236" t="s">
        <v>724</v>
      </c>
      <c r="F165" s="237" t="s">
        <v>725</v>
      </c>
      <c r="G165" s="238" t="s">
        <v>450</v>
      </c>
      <c r="H165" s="239">
        <v>90.358000000000004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2644</v>
      </c>
    </row>
    <row r="166" s="12" customFormat="1" ht="25.92" customHeight="1">
      <c r="A166" s="12"/>
      <c r="B166" s="219"/>
      <c r="C166" s="220"/>
      <c r="D166" s="221" t="s">
        <v>75</v>
      </c>
      <c r="E166" s="222" t="s">
        <v>1040</v>
      </c>
      <c r="F166" s="222" t="s">
        <v>1041</v>
      </c>
      <c r="G166" s="220"/>
      <c r="H166" s="220"/>
      <c r="I166" s="223"/>
      <c r="J166" s="224">
        <f>BK166</f>
        <v>0</v>
      </c>
      <c r="K166" s="220"/>
      <c r="L166" s="225"/>
      <c r="M166" s="226"/>
      <c r="N166" s="227"/>
      <c r="O166" s="227"/>
      <c r="P166" s="228">
        <f>P167</f>
        <v>0</v>
      </c>
      <c r="Q166" s="227"/>
      <c r="R166" s="228">
        <f>R167</f>
        <v>0.055565999999999997</v>
      </c>
      <c r="S166" s="227"/>
      <c r="T166" s="229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92</v>
      </c>
      <c r="AT166" s="231" t="s">
        <v>75</v>
      </c>
      <c r="AU166" s="231" t="s">
        <v>76</v>
      </c>
      <c r="AY166" s="230" t="s">
        <v>379</v>
      </c>
      <c r="BK166" s="232">
        <f>BK167</f>
        <v>0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1042</v>
      </c>
      <c r="F167" s="233" t="s">
        <v>1043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SUM(P168:P172)</f>
        <v>0</v>
      </c>
      <c r="Q167" s="227"/>
      <c r="R167" s="228">
        <f>SUM(R168:R172)</f>
        <v>0.055565999999999997</v>
      </c>
      <c r="S167" s="227"/>
      <c r="T167" s="229">
        <f>SUM(T168:T172)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92</v>
      </c>
      <c r="AT167" s="231" t="s">
        <v>75</v>
      </c>
      <c r="AU167" s="231" t="s">
        <v>84</v>
      </c>
      <c r="AY167" s="230" t="s">
        <v>379</v>
      </c>
      <c r="BK167" s="232">
        <f>SUM(BK168:BK172)</f>
        <v>0</v>
      </c>
    </row>
    <row r="168" s="2" customFormat="1" ht="23.4566" customHeight="1">
      <c r="A168" s="35"/>
      <c r="B168" s="36"/>
      <c r="C168" s="235" t="s">
        <v>528</v>
      </c>
      <c r="D168" s="235" t="s">
        <v>382</v>
      </c>
      <c r="E168" s="236" t="s">
        <v>1188</v>
      </c>
      <c r="F168" s="237" t="s">
        <v>1189</v>
      </c>
      <c r="G168" s="238" t="s">
        <v>419</v>
      </c>
      <c r="H168" s="239">
        <v>12.1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479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479</v>
      </c>
      <c r="BM168" s="247" t="s">
        <v>2598</v>
      </c>
    </row>
    <row r="169" s="2" customFormat="1" ht="16.30189" customHeight="1">
      <c r="A169" s="35"/>
      <c r="B169" s="36"/>
      <c r="C169" s="254" t="s">
        <v>532</v>
      </c>
      <c r="D169" s="254" t="s">
        <v>457</v>
      </c>
      <c r="E169" s="255" t="s">
        <v>1191</v>
      </c>
      <c r="F169" s="256" t="s">
        <v>1192</v>
      </c>
      <c r="G169" s="257" t="s">
        <v>450</v>
      </c>
      <c r="H169" s="258">
        <v>0.0040000000000000001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1</v>
      </c>
      <c r="R169" s="245">
        <f>Q169*H169</f>
        <v>0.0040000000000000001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544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479</v>
      </c>
      <c r="BM169" s="247" t="s">
        <v>2599</v>
      </c>
    </row>
    <row r="170" s="2" customFormat="1" ht="23.4566" customHeight="1">
      <c r="A170" s="35"/>
      <c r="B170" s="36"/>
      <c r="C170" s="235" t="s">
        <v>536</v>
      </c>
      <c r="D170" s="235" t="s">
        <v>382</v>
      </c>
      <c r="E170" s="236" t="s">
        <v>1194</v>
      </c>
      <c r="F170" s="237" t="s">
        <v>1195</v>
      </c>
      <c r="G170" s="238" t="s">
        <v>419</v>
      </c>
      <c r="H170" s="239">
        <v>24.199999999999999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0.00023000000000000001</v>
      </c>
      <c r="R170" s="245">
        <f>Q170*H170</f>
        <v>0.0055659999999999998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479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479</v>
      </c>
      <c r="BM170" s="247" t="s">
        <v>2600</v>
      </c>
    </row>
    <row r="171" s="2" customFormat="1" ht="16.30189" customHeight="1">
      <c r="A171" s="35"/>
      <c r="B171" s="36"/>
      <c r="C171" s="254" t="s">
        <v>540</v>
      </c>
      <c r="D171" s="254" t="s">
        <v>457</v>
      </c>
      <c r="E171" s="255" t="s">
        <v>1197</v>
      </c>
      <c r="F171" s="256" t="s">
        <v>1198</v>
      </c>
      <c r="G171" s="257" t="s">
        <v>450</v>
      </c>
      <c r="H171" s="258">
        <v>0.045999999999999999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1</v>
      </c>
      <c r="R171" s="245">
        <f>Q171*H171</f>
        <v>0.045999999999999999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544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479</v>
      </c>
      <c r="BM171" s="247" t="s">
        <v>2601</v>
      </c>
    </row>
    <row r="172" s="2" customFormat="1" ht="23.4566" customHeight="1">
      <c r="A172" s="35"/>
      <c r="B172" s="36"/>
      <c r="C172" s="235" t="s">
        <v>544</v>
      </c>
      <c r="D172" s="235" t="s">
        <v>382</v>
      </c>
      <c r="E172" s="236" t="s">
        <v>1200</v>
      </c>
      <c r="F172" s="237" t="s">
        <v>1201</v>
      </c>
      <c r="G172" s="238" t="s">
        <v>450</v>
      </c>
      <c r="H172" s="239">
        <v>0.056000000000000001</v>
      </c>
      <c r="I172" s="240"/>
      <c r="J172" s="241">
        <f>ROUND(I172*H172,2)</f>
        <v>0</v>
      </c>
      <c r="K172" s="242"/>
      <c r="L172" s="41"/>
      <c r="M172" s="249" t="s">
        <v>1</v>
      </c>
      <c r="N172" s="250" t="s">
        <v>42</v>
      </c>
      <c r="O172" s="251"/>
      <c r="P172" s="252">
        <f>O172*H172</f>
        <v>0</v>
      </c>
      <c r="Q172" s="252">
        <v>0</v>
      </c>
      <c r="R172" s="252">
        <f>Q172*H172</f>
        <v>0</v>
      </c>
      <c r="S172" s="252">
        <v>0</v>
      </c>
      <c r="T172" s="25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479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479</v>
      </c>
      <c r="BM172" s="247" t="s">
        <v>2602</v>
      </c>
    </row>
    <row r="173" s="2" customFormat="1" ht="6.96" customHeight="1">
      <c r="A173" s="35"/>
      <c r="B173" s="69"/>
      <c r="C173" s="70"/>
      <c r="D173" s="70"/>
      <c r="E173" s="70"/>
      <c r="F173" s="70"/>
      <c r="G173" s="70"/>
      <c r="H173" s="70"/>
      <c r="I173" s="70"/>
      <c r="J173" s="70"/>
      <c r="K173" s="70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h4EPRvoKezZnkCD6CS78n78jaztLpb3NaoHxorN0TLHZggtSxH5MmZo4pWVznzSRPW3e4dvyb/u56/GHM+4LRw==" hashValue="UnXomVitxCBG+I+vZR/YOHl5agVqHt3/poH2/3Jzl5nqkY3nVIEeJLQ6tyWualD92ljDCPY1HMEURGDE4FU7xg==" algorithmName="SHA-512" password="CC35"/>
  <autoFilter ref="C131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280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2645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2646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ROUND(J130,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ROUND((SUM(BE130:BE273)),  2)</f>
        <v>0</v>
      </c>
      <c r="G35" s="169"/>
      <c r="H35" s="169"/>
      <c r="I35" s="170">
        <v>0.20000000000000001</v>
      </c>
      <c r="J35" s="168">
        <f>ROUND(((SUM(BE130:BE273))*I35),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ROUND((SUM(BF130:BF273)),  2)</f>
        <v>0</v>
      </c>
      <c r="G36" s="169"/>
      <c r="H36" s="169"/>
      <c r="I36" s="170">
        <v>0.20000000000000001</v>
      </c>
      <c r="J36" s="168">
        <f>ROUND(((SUM(BF130:BF273))*I36),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ROUND((SUM(BG130:BG273)),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ROUND((SUM(BH130:BH273)),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ROUND((SUM(BI130:BI273)),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2645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105-001 - Komunikácia, úsek 5.1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J130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J131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J132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728</v>
      </c>
      <c r="E101" s="204"/>
      <c r="F101" s="204"/>
      <c r="G101" s="204"/>
      <c r="H101" s="204"/>
      <c r="I101" s="204"/>
      <c r="J101" s="205">
        <f>J166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729</v>
      </c>
      <c r="E102" s="204"/>
      <c r="F102" s="204"/>
      <c r="G102" s="204"/>
      <c r="H102" s="204"/>
      <c r="I102" s="204"/>
      <c r="J102" s="205">
        <f>J169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410</v>
      </c>
      <c r="E103" s="204"/>
      <c r="F103" s="204"/>
      <c r="G103" s="204"/>
      <c r="H103" s="204"/>
      <c r="I103" s="204"/>
      <c r="J103" s="205">
        <f>J174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J188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J190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J269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730</v>
      </c>
      <c r="E107" s="199"/>
      <c r="F107" s="199"/>
      <c r="G107" s="199"/>
      <c r="H107" s="199"/>
      <c r="I107" s="199"/>
      <c r="J107" s="200">
        <f>J271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2647</v>
      </c>
      <c r="E108" s="204"/>
      <c r="F108" s="204"/>
      <c r="G108" s="204"/>
      <c r="H108" s="204"/>
      <c r="I108" s="204"/>
      <c r="J108" s="205">
        <f>J272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364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7.84906" customHeight="1">
      <c r="A118" s="35"/>
      <c r="B118" s="36"/>
      <c r="C118" s="37"/>
      <c r="D118" s="37"/>
      <c r="E118" s="191" t="str">
        <f>E7</f>
        <v>Rekonštrukcia cesty a mostov II/591 Banská Bystrica - hr. okr. BB/ZV - Zvolenská Slatina , I. etapa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" customFormat="1" ht="12" customHeight="1">
      <c r="B119" s="18"/>
      <c r="C119" s="29" t="s">
        <v>353</v>
      </c>
      <c r="D119" s="19"/>
      <c r="E119" s="19"/>
      <c r="F119" s="19"/>
      <c r="G119" s="19"/>
      <c r="H119" s="19"/>
      <c r="I119" s="19"/>
      <c r="J119" s="19"/>
      <c r="K119" s="19"/>
      <c r="L119" s="17"/>
    </row>
    <row r="120" s="2" customFormat="1" ht="16.30189" customHeight="1">
      <c r="A120" s="35"/>
      <c r="B120" s="36"/>
      <c r="C120" s="37"/>
      <c r="D120" s="37"/>
      <c r="E120" s="191" t="s">
        <v>2645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404</v>
      </c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6.30189" customHeight="1">
      <c r="A122" s="35"/>
      <c r="B122" s="36"/>
      <c r="C122" s="37"/>
      <c r="D122" s="37"/>
      <c r="E122" s="79" t="str">
        <f>E11</f>
        <v>105-001 - Komunikácia, úsek 5.1</v>
      </c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19</v>
      </c>
      <c r="D124" s="37"/>
      <c r="E124" s="37"/>
      <c r="F124" s="24" t="str">
        <f>F14</f>
        <v>k. ú. Banská Bystrica</v>
      </c>
      <c r="G124" s="37"/>
      <c r="H124" s="37"/>
      <c r="I124" s="29" t="s">
        <v>21</v>
      </c>
      <c r="J124" s="82" t="str">
        <f>IF(J14="","",J14)</f>
        <v>30. 12. 2020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24.81509" customHeight="1">
      <c r="A126" s="35"/>
      <c r="B126" s="36"/>
      <c r="C126" s="29" t="s">
        <v>23</v>
      </c>
      <c r="D126" s="37"/>
      <c r="E126" s="37"/>
      <c r="F126" s="24" t="str">
        <f>E17</f>
        <v xml:space="preserve">BANSKOBYSTRICKÝ SAMOSPRÁVNY KRAJ </v>
      </c>
      <c r="G126" s="37"/>
      <c r="H126" s="37"/>
      <c r="I126" s="29" t="s">
        <v>29</v>
      </c>
      <c r="J126" s="33" t="str">
        <f>E23</f>
        <v>ISPO spol.s r.o. , Prešov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30566" customHeight="1">
      <c r="A127" s="35"/>
      <c r="B127" s="36"/>
      <c r="C127" s="29" t="s">
        <v>27</v>
      </c>
      <c r="D127" s="37"/>
      <c r="E127" s="37"/>
      <c r="F127" s="24" t="str">
        <f>IF(E20="","",E20)</f>
        <v>Vyplň údaj</v>
      </c>
      <c r="G127" s="37"/>
      <c r="H127" s="37"/>
      <c r="I127" s="29" t="s">
        <v>33</v>
      </c>
      <c r="J127" s="33" t="str">
        <f>E26</f>
        <v>Macura M.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207"/>
      <c r="B129" s="208"/>
      <c r="C129" s="209" t="s">
        <v>365</v>
      </c>
      <c r="D129" s="210" t="s">
        <v>61</v>
      </c>
      <c r="E129" s="210" t="s">
        <v>57</v>
      </c>
      <c r="F129" s="210" t="s">
        <v>58</v>
      </c>
      <c r="G129" s="210" t="s">
        <v>366</v>
      </c>
      <c r="H129" s="210" t="s">
        <v>367</v>
      </c>
      <c r="I129" s="210" t="s">
        <v>368</v>
      </c>
      <c r="J129" s="211" t="s">
        <v>358</v>
      </c>
      <c r="K129" s="212" t="s">
        <v>369</v>
      </c>
      <c r="L129" s="213"/>
      <c r="M129" s="103" t="s">
        <v>1</v>
      </c>
      <c r="N129" s="104" t="s">
        <v>40</v>
      </c>
      <c r="O129" s="104" t="s">
        <v>370</v>
      </c>
      <c r="P129" s="104" t="s">
        <v>371</v>
      </c>
      <c r="Q129" s="104" t="s">
        <v>372</v>
      </c>
      <c r="R129" s="104" t="s">
        <v>373</v>
      </c>
      <c r="S129" s="104" t="s">
        <v>374</v>
      </c>
      <c r="T129" s="105" t="s">
        <v>375</v>
      </c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7"/>
    </row>
    <row r="130" s="2" customFormat="1" ht="22.8" customHeight="1">
      <c r="A130" s="35"/>
      <c r="B130" s="36"/>
      <c r="C130" s="110" t="s">
        <v>359</v>
      </c>
      <c r="D130" s="37"/>
      <c r="E130" s="37"/>
      <c r="F130" s="37"/>
      <c r="G130" s="37"/>
      <c r="H130" s="37"/>
      <c r="I130" s="37"/>
      <c r="J130" s="214">
        <f>BK130</f>
        <v>0</v>
      </c>
      <c r="K130" s="37"/>
      <c r="L130" s="41"/>
      <c r="M130" s="106"/>
      <c r="N130" s="215"/>
      <c r="O130" s="107"/>
      <c r="P130" s="216">
        <f>P131+P271</f>
        <v>0</v>
      </c>
      <c r="Q130" s="107"/>
      <c r="R130" s="216">
        <f>R131+R271</f>
        <v>7305.7193131490003</v>
      </c>
      <c r="S130" s="107"/>
      <c r="T130" s="217">
        <f>T131+T271</f>
        <v>4068.6417099999999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4" t="s">
        <v>75</v>
      </c>
      <c r="AU130" s="14" t="s">
        <v>360</v>
      </c>
      <c r="BK130" s="218">
        <f>BK131+BK271</f>
        <v>0</v>
      </c>
    </row>
    <row r="131" s="12" customFormat="1" ht="25.92" customHeight="1">
      <c r="A131" s="12"/>
      <c r="B131" s="219"/>
      <c r="C131" s="220"/>
      <c r="D131" s="221" t="s">
        <v>75</v>
      </c>
      <c r="E131" s="222" t="s">
        <v>414</v>
      </c>
      <c r="F131" s="222" t="s">
        <v>415</v>
      </c>
      <c r="G131" s="220"/>
      <c r="H131" s="220"/>
      <c r="I131" s="223"/>
      <c r="J131" s="224">
        <f>BK131</f>
        <v>0</v>
      </c>
      <c r="K131" s="220"/>
      <c r="L131" s="225"/>
      <c r="M131" s="226"/>
      <c r="N131" s="227"/>
      <c r="O131" s="227"/>
      <c r="P131" s="228">
        <f>P132+P166+P169+P174+P188+P190+P269</f>
        <v>0</v>
      </c>
      <c r="Q131" s="227"/>
      <c r="R131" s="228">
        <f>R132+R166+R169+R174+R188+R190+R269</f>
        <v>7305.7193131490003</v>
      </c>
      <c r="S131" s="227"/>
      <c r="T131" s="229">
        <f>T132+T166+T169+T174+T188+T190+T269</f>
        <v>4068.6417099999999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76</v>
      </c>
      <c r="AY131" s="230" t="s">
        <v>379</v>
      </c>
      <c r="BK131" s="232">
        <f>BK132+BK166+BK169+BK174+BK188+BK190+BK269</f>
        <v>0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84</v>
      </c>
      <c r="F132" s="233" t="s">
        <v>416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SUM(P133:P165)</f>
        <v>0</v>
      </c>
      <c r="Q132" s="227"/>
      <c r="R132" s="228">
        <f>SUM(R133:R165)</f>
        <v>991.22634599999992</v>
      </c>
      <c r="S132" s="227"/>
      <c r="T132" s="229">
        <f>SUM(T133:T165)</f>
        <v>2759.9870000000001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SUM(BK133:BK165)</f>
        <v>0</v>
      </c>
    </row>
    <row r="133" s="2" customFormat="1" ht="23.4566" customHeight="1">
      <c r="A133" s="35"/>
      <c r="B133" s="36"/>
      <c r="C133" s="235" t="s">
        <v>84</v>
      </c>
      <c r="D133" s="235" t="s">
        <v>382</v>
      </c>
      <c r="E133" s="236" t="s">
        <v>2648</v>
      </c>
      <c r="F133" s="237" t="s">
        <v>2649</v>
      </c>
      <c r="G133" s="238" t="s">
        <v>502</v>
      </c>
      <c r="H133" s="239">
        <v>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2650</v>
      </c>
    </row>
    <row r="134" s="2" customFormat="1" ht="23.4566" customHeight="1">
      <c r="A134" s="35"/>
      <c r="B134" s="36"/>
      <c r="C134" s="235" t="s">
        <v>92</v>
      </c>
      <c r="D134" s="235" t="s">
        <v>382</v>
      </c>
      <c r="E134" s="236" t="s">
        <v>2651</v>
      </c>
      <c r="F134" s="237" t="s">
        <v>2652</v>
      </c>
      <c r="G134" s="238" t="s">
        <v>502</v>
      </c>
      <c r="H134" s="239">
        <v>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1.0000000000000001E-05</v>
      </c>
      <c r="R134" s="245">
        <f>Q134*H134</f>
        <v>5.0000000000000002E-05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2653</v>
      </c>
    </row>
    <row r="135" s="2" customFormat="1" ht="31.92453" customHeight="1">
      <c r="A135" s="35"/>
      <c r="B135" s="36"/>
      <c r="C135" s="235" t="s">
        <v>102</v>
      </c>
      <c r="D135" s="235" t="s">
        <v>382</v>
      </c>
      <c r="E135" s="236" t="s">
        <v>1670</v>
      </c>
      <c r="F135" s="237" t="s">
        <v>1671</v>
      </c>
      <c r="G135" s="238" t="s">
        <v>419</v>
      </c>
      <c r="H135" s="239">
        <v>506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0.56000000000000005</v>
      </c>
      <c r="T135" s="246">
        <f>S135*H135</f>
        <v>283.36000000000001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1672</v>
      </c>
    </row>
    <row r="136" s="2" customFormat="1" ht="36.72453" customHeight="1">
      <c r="A136" s="35"/>
      <c r="B136" s="36"/>
      <c r="C136" s="235" t="s">
        <v>396</v>
      </c>
      <c r="D136" s="235" t="s">
        <v>382</v>
      </c>
      <c r="E136" s="236" t="s">
        <v>2338</v>
      </c>
      <c r="F136" s="237" t="s">
        <v>2339</v>
      </c>
      <c r="G136" s="238" t="s">
        <v>419</v>
      </c>
      <c r="H136" s="239">
        <v>506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0.00040999999999999999</v>
      </c>
      <c r="R136" s="245">
        <f>Q136*H136</f>
        <v>0.20746000000000001</v>
      </c>
      <c r="S136" s="245">
        <v>0.254</v>
      </c>
      <c r="T136" s="246">
        <f>S136*H136</f>
        <v>128.524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1677</v>
      </c>
    </row>
    <row r="137" s="2" customFormat="1" ht="36.72453" customHeight="1">
      <c r="A137" s="35"/>
      <c r="B137" s="36"/>
      <c r="C137" s="235" t="s">
        <v>378</v>
      </c>
      <c r="D137" s="235" t="s">
        <v>382</v>
      </c>
      <c r="E137" s="236" t="s">
        <v>421</v>
      </c>
      <c r="F137" s="237" t="s">
        <v>422</v>
      </c>
      <c r="G137" s="238" t="s">
        <v>419</v>
      </c>
      <c r="H137" s="239">
        <v>3725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0.00027</v>
      </c>
      <c r="R137" s="245">
        <f>Q137*H137</f>
        <v>1.0057499999999999</v>
      </c>
      <c r="S137" s="245">
        <v>0.254</v>
      </c>
      <c r="T137" s="246">
        <f>S137*H137</f>
        <v>946.14999999999998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423</v>
      </c>
    </row>
    <row r="138" s="2" customFormat="1" ht="31.92453" customHeight="1">
      <c r="A138" s="35"/>
      <c r="B138" s="36"/>
      <c r="C138" s="235" t="s">
        <v>435</v>
      </c>
      <c r="D138" s="235" t="s">
        <v>382</v>
      </c>
      <c r="E138" s="236" t="s">
        <v>1673</v>
      </c>
      <c r="F138" s="237" t="s">
        <v>1674</v>
      </c>
      <c r="G138" s="238" t="s">
        <v>419</v>
      </c>
      <c r="H138" s="239">
        <v>11039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0.00014999999999999999</v>
      </c>
      <c r="R138" s="245">
        <f>Q138*H138</f>
        <v>1.6558499999999998</v>
      </c>
      <c r="S138" s="245">
        <v>0.127</v>
      </c>
      <c r="T138" s="246">
        <f>S138*H138</f>
        <v>1401.953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2654</v>
      </c>
    </row>
    <row r="139" s="2" customFormat="1" ht="23.4566" customHeight="1">
      <c r="A139" s="35"/>
      <c r="B139" s="36"/>
      <c r="C139" s="235" t="s">
        <v>439</v>
      </c>
      <c r="D139" s="235" t="s">
        <v>382</v>
      </c>
      <c r="E139" s="236" t="s">
        <v>735</v>
      </c>
      <c r="F139" s="237" t="s">
        <v>736</v>
      </c>
      <c r="G139" s="238" t="s">
        <v>430</v>
      </c>
      <c r="H139" s="239">
        <v>5.7000000000000002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737</v>
      </c>
    </row>
    <row r="140" s="2" customFormat="1" ht="31.92453" customHeight="1">
      <c r="A140" s="35"/>
      <c r="B140" s="36"/>
      <c r="C140" s="235" t="s">
        <v>443</v>
      </c>
      <c r="D140" s="235" t="s">
        <v>382</v>
      </c>
      <c r="E140" s="236" t="s">
        <v>1247</v>
      </c>
      <c r="F140" s="237" t="s">
        <v>1248</v>
      </c>
      <c r="G140" s="238" t="s">
        <v>430</v>
      </c>
      <c r="H140" s="239">
        <v>76.5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2340</v>
      </c>
    </row>
    <row r="141" s="2" customFormat="1" ht="23.4566" customHeight="1">
      <c r="A141" s="35"/>
      <c r="B141" s="36"/>
      <c r="C141" s="235" t="s">
        <v>447</v>
      </c>
      <c r="D141" s="235" t="s">
        <v>382</v>
      </c>
      <c r="E141" s="236" t="s">
        <v>1678</v>
      </c>
      <c r="F141" s="237" t="s">
        <v>1679</v>
      </c>
      <c r="G141" s="238" t="s">
        <v>430</v>
      </c>
      <c r="H141" s="239">
        <v>843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1618</v>
      </c>
    </row>
    <row r="142" s="2" customFormat="1" ht="23.4566" customHeight="1">
      <c r="A142" s="35"/>
      <c r="B142" s="36"/>
      <c r="C142" s="235" t="s">
        <v>452</v>
      </c>
      <c r="D142" s="235" t="s">
        <v>382</v>
      </c>
      <c r="E142" s="236" t="s">
        <v>1253</v>
      </c>
      <c r="F142" s="237" t="s">
        <v>1254</v>
      </c>
      <c r="G142" s="238" t="s">
        <v>430</v>
      </c>
      <c r="H142" s="239">
        <v>252.90000000000001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1619</v>
      </c>
    </row>
    <row r="143" s="2" customFormat="1" ht="21.0566" customHeight="1">
      <c r="A143" s="35"/>
      <c r="B143" s="36"/>
      <c r="C143" s="235" t="s">
        <v>456</v>
      </c>
      <c r="D143" s="235" t="s">
        <v>382</v>
      </c>
      <c r="E143" s="236" t="s">
        <v>1068</v>
      </c>
      <c r="F143" s="237" t="s">
        <v>1069</v>
      </c>
      <c r="G143" s="238" t="s">
        <v>430</v>
      </c>
      <c r="H143" s="239">
        <v>24.600000000000001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740</v>
      </c>
    </row>
    <row r="144" s="2" customFormat="1" ht="36.72453" customHeight="1">
      <c r="A144" s="35"/>
      <c r="B144" s="36"/>
      <c r="C144" s="235" t="s">
        <v>461</v>
      </c>
      <c r="D144" s="235" t="s">
        <v>382</v>
      </c>
      <c r="E144" s="236" t="s">
        <v>741</v>
      </c>
      <c r="F144" s="237" t="s">
        <v>742</v>
      </c>
      <c r="G144" s="238" t="s">
        <v>430</v>
      </c>
      <c r="H144" s="239">
        <v>7.3799999999999999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743</v>
      </c>
    </row>
    <row r="145" s="2" customFormat="1" ht="16.30189" customHeight="1">
      <c r="A145" s="35"/>
      <c r="B145" s="36"/>
      <c r="C145" s="235" t="s">
        <v>466</v>
      </c>
      <c r="D145" s="235" t="s">
        <v>382</v>
      </c>
      <c r="E145" s="236" t="s">
        <v>428</v>
      </c>
      <c r="F145" s="237" t="s">
        <v>429</v>
      </c>
      <c r="G145" s="238" t="s">
        <v>430</v>
      </c>
      <c r="H145" s="239">
        <v>31.359999999999999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431</v>
      </c>
    </row>
    <row r="146" s="2" customFormat="1" ht="36.72453" customHeight="1">
      <c r="A146" s="35"/>
      <c r="B146" s="36"/>
      <c r="C146" s="235" t="s">
        <v>470</v>
      </c>
      <c r="D146" s="235" t="s">
        <v>382</v>
      </c>
      <c r="E146" s="236" t="s">
        <v>432</v>
      </c>
      <c r="F146" s="237" t="s">
        <v>433</v>
      </c>
      <c r="G146" s="238" t="s">
        <v>430</v>
      </c>
      <c r="H146" s="239">
        <v>9.4079999999999995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434</v>
      </c>
    </row>
    <row r="147" s="2" customFormat="1" ht="16.30189" customHeight="1">
      <c r="A147" s="35"/>
      <c r="B147" s="36"/>
      <c r="C147" s="235" t="s">
        <v>475</v>
      </c>
      <c r="D147" s="235" t="s">
        <v>382</v>
      </c>
      <c r="E147" s="236" t="s">
        <v>2655</v>
      </c>
      <c r="F147" s="237" t="s">
        <v>2656</v>
      </c>
      <c r="G147" s="238" t="s">
        <v>430</v>
      </c>
      <c r="H147" s="239">
        <v>1.3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2657</v>
      </c>
    </row>
    <row r="148" s="2" customFormat="1" ht="23.4566" customHeight="1">
      <c r="A148" s="35"/>
      <c r="B148" s="36"/>
      <c r="C148" s="235" t="s">
        <v>479</v>
      </c>
      <c r="D148" s="235" t="s">
        <v>382</v>
      </c>
      <c r="E148" s="236" t="s">
        <v>2658</v>
      </c>
      <c r="F148" s="237" t="s">
        <v>2659</v>
      </c>
      <c r="G148" s="238" t="s">
        <v>430</v>
      </c>
      <c r="H148" s="239">
        <v>0.39000000000000001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2660</v>
      </c>
    </row>
    <row r="149" s="2" customFormat="1" ht="23.4566" customHeight="1">
      <c r="A149" s="35"/>
      <c r="B149" s="36"/>
      <c r="C149" s="235" t="s">
        <v>483</v>
      </c>
      <c r="D149" s="235" t="s">
        <v>382</v>
      </c>
      <c r="E149" s="236" t="s">
        <v>2661</v>
      </c>
      <c r="F149" s="237" t="s">
        <v>2662</v>
      </c>
      <c r="G149" s="238" t="s">
        <v>502</v>
      </c>
      <c r="H149" s="239">
        <v>5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2663</v>
      </c>
    </row>
    <row r="150" s="2" customFormat="1" ht="23.4566" customHeight="1">
      <c r="A150" s="35"/>
      <c r="B150" s="36"/>
      <c r="C150" s="235" t="s">
        <v>487</v>
      </c>
      <c r="D150" s="235" t="s">
        <v>382</v>
      </c>
      <c r="E150" s="236" t="s">
        <v>2664</v>
      </c>
      <c r="F150" s="237" t="s">
        <v>2665</v>
      </c>
      <c r="G150" s="238" t="s">
        <v>502</v>
      </c>
      <c r="H150" s="239">
        <v>5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2666</v>
      </c>
    </row>
    <row r="151" s="2" customFormat="1" ht="23.4566" customHeight="1">
      <c r="A151" s="35"/>
      <c r="B151" s="36"/>
      <c r="C151" s="235" t="s">
        <v>491</v>
      </c>
      <c r="D151" s="235" t="s">
        <v>382</v>
      </c>
      <c r="E151" s="236" t="s">
        <v>2667</v>
      </c>
      <c r="F151" s="237" t="s">
        <v>2668</v>
      </c>
      <c r="G151" s="238" t="s">
        <v>502</v>
      </c>
      <c r="H151" s="239">
        <v>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2669</v>
      </c>
    </row>
    <row r="152" s="2" customFormat="1" ht="36.72453" customHeight="1">
      <c r="A152" s="35"/>
      <c r="B152" s="36"/>
      <c r="C152" s="235" t="s">
        <v>7</v>
      </c>
      <c r="D152" s="235" t="s">
        <v>382</v>
      </c>
      <c r="E152" s="236" t="s">
        <v>746</v>
      </c>
      <c r="F152" s="237" t="s">
        <v>747</v>
      </c>
      <c r="G152" s="238" t="s">
        <v>430</v>
      </c>
      <c r="H152" s="239">
        <v>829.03999999999996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438</v>
      </c>
    </row>
    <row r="153" s="2" customFormat="1" ht="42.79245" customHeight="1">
      <c r="A153" s="35"/>
      <c r="B153" s="36"/>
      <c r="C153" s="235" t="s">
        <v>499</v>
      </c>
      <c r="D153" s="235" t="s">
        <v>382</v>
      </c>
      <c r="E153" s="236" t="s">
        <v>748</v>
      </c>
      <c r="F153" s="237" t="s">
        <v>749</v>
      </c>
      <c r="G153" s="238" t="s">
        <v>430</v>
      </c>
      <c r="H153" s="239">
        <v>5803.2799999999997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442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2670</v>
      </c>
      <c r="F154" s="237" t="s">
        <v>2671</v>
      </c>
      <c r="G154" s="238" t="s">
        <v>430</v>
      </c>
      <c r="H154" s="239">
        <v>16.5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2672</v>
      </c>
    </row>
    <row r="155" s="2" customFormat="1" ht="23.4566" customHeight="1">
      <c r="A155" s="35"/>
      <c r="B155" s="36"/>
      <c r="C155" s="235" t="s">
        <v>508</v>
      </c>
      <c r="D155" s="235" t="s">
        <v>382</v>
      </c>
      <c r="E155" s="236" t="s">
        <v>1258</v>
      </c>
      <c r="F155" s="237" t="s">
        <v>1259</v>
      </c>
      <c r="G155" s="238" t="s">
        <v>430</v>
      </c>
      <c r="H155" s="239">
        <v>568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1624</v>
      </c>
    </row>
    <row r="156" s="2" customFormat="1" ht="16.30189" customHeight="1">
      <c r="A156" s="35"/>
      <c r="B156" s="36"/>
      <c r="C156" s="254" t="s">
        <v>512</v>
      </c>
      <c r="D156" s="254" t="s">
        <v>457</v>
      </c>
      <c r="E156" s="255" t="s">
        <v>1261</v>
      </c>
      <c r="F156" s="256" t="s">
        <v>1262</v>
      </c>
      <c r="G156" s="257" t="s">
        <v>450</v>
      </c>
      <c r="H156" s="258">
        <v>965.60000000000002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1</v>
      </c>
      <c r="R156" s="245">
        <f>Q156*H156</f>
        <v>965.60000000000002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1649</v>
      </c>
    </row>
    <row r="157" s="2" customFormat="1" ht="21.0566" customHeight="1">
      <c r="A157" s="35"/>
      <c r="B157" s="36"/>
      <c r="C157" s="235" t="s">
        <v>516</v>
      </c>
      <c r="D157" s="235" t="s">
        <v>382</v>
      </c>
      <c r="E157" s="236" t="s">
        <v>750</v>
      </c>
      <c r="F157" s="237" t="s">
        <v>445</v>
      </c>
      <c r="G157" s="238" t="s">
        <v>430</v>
      </c>
      <c r="H157" s="239">
        <v>829.03999999999996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446</v>
      </c>
    </row>
    <row r="158" s="2" customFormat="1" ht="23.4566" customHeight="1">
      <c r="A158" s="35"/>
      <c r="B158" s="36"/>
      <c r="C158" s="235" t="s">
        <v>520</v>
      </c>
      <c r="D158" s="235" t="s">
        <v>382</v>
      </c>
      <c r="E158" s="236" t="s">
        <v>448</v>
      </c>
      <c r="F158" s="237" t="s">
        <v>449</v>
      </c>
      <c r="G158" s="238" t="s">
        <v>450</v>
      </c>
      <c r="H158" s="239">
        <v>2777.2730000000001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451</v>
      </c>
    </row>
    <row r="159" s="2" customFormat="1" ht="31.92453" customHeight="1">
      <c r="A159" s="35"/>
      <c r="B159" s="36"/>
      <c r="C159" s="235" t="s">
        <v>524</v>
      </c>
      <c r="D159" s="235" t="s">
        <v>382</v>
      </c>
      <c r="E159" s="236" t="s">
        <v>751</v>
      </c>
      <c r="F159" s="237" t="s">
        <v>752</v>
      </c>
      <c r="G159" s="238" t="s">
        <v>430</v>
      </c>
      <c r="H159" s="239">
        <v>87.719999999999999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455</v>
      </c>
    </row>
    <row r="160" s="2" customFormat="1" ht="23.4566" customHeight="1">
      <c r="A160" s="35"/>
      <c r="B160" s="36"/>
      <c r="C160" s="235" t="s">
        <v>528</v>
      </c>
      <c r="D160" s="235" t="s">
        <v>382</v>
      </c>
      <c r="E160" s="236" t="s">
        <v>1909</v>
      </c>
      <c r="F160" s="237" t="s">
        <v>1910</v>
      </c>
      <c r="G160" s="238" t="s">
        <v>430</v>
      </c>
      <c r="H160" s="239">
        <v>13.385999999999999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2673</v>
      </c>
    </row>
    <row r="161" s="2" customFormat="1" ht="16.30189" customHeight="1">
      <c r="A161" s="35"/>
      <c r="B161" s="36"/>
      <c r="C161" s="254" t="s">
        <v>532</v>
      </c>
      <c r="D161" s="254" t="s">
        <v>457</v>
      </c>
      <c r="E161" s="255" t="s">
        <v>1549</v>
      </c>
      <c r="F161" s="256" t="s">
        <v>1550</v>
      </c>
      <c r="G161" s="257" t="s">
        <v>450</v>
      </c>
      <c r="H161" s="258">
        <v>22.756</v>
      </c>
      <c r="I161" s="259"/>
      <c r="J161" s="260">
        <f>ROUND(I161*H161,2)</f>
        <v>0</v>
      </c>
      <c r="K161" s="261"/>
      <c r="L161" s="262"/>
      <c r="M161" s="263" t="s">
        <v>1</v>
      </c>
      <c r="N161" s="264" t="s">
        <v>42</v>
      </c>
      <c r="O161" s="94"/>
      <c r="P161" s="245">
        <f>O161*H161</f>
        <v>0</v>
      </c>
      <c r="Q161" s="245">
        <v>1</v>
      </c>
      <c r="R161" s="245">
        <f>Q161*H161</f>
        <v>22.756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443</v>
      </c>
      <c r="AT161" s="247" t="s">
        <v>457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2674</v>
      </c>
    </row>
    <row r="162" s="2" customFormat="1" ht="23.4566" customHeight="1">
      <c r="A162" s="35"/>
      <c r="B162" s="36"/>
      <c r="C162" s="235" t="s">
        <v>536</v>
      </c>
      <c r="D162" s="235" t="s">
        <v>382</v>
      </c>
      <c r="E162" s="236" t="s">
        <v>1627</v>
      </c>
      <c r="F162" s="237" t="s">
        <v>1628</v>
      </c>
      <c r="G162" s="238" t="s">
        <v>419</v>
      </c>
      <c r="H162" s="239">
        <v>40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2342</v>
      </c>
    </row>
    <row r="163" s="2" customFormat="1" ht="16.30189" customHeight="1">
      <c r="A163" s="35"/>
      <c r="B163" s="36"/>
      <c r="C163" s="254" t="s">
        <v>540</v>
      </c>
      <c r="D163" s="254" t="s">
        <v>457</v>
      </c>
      <c r="E163" s="255" t="s">
        <v>1270</v>
      </c>
      <c r="F163" s="256" t="s">
        <v>1271</v>
      </c>
      <c r="G163" s="257" t="s">
        <v>1102</v>
      </c>
      <c r="H163" s="258">
        <v>1.236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0.001</v>
      </c>
      <c r="R163" s="245">
        <f>Q163*H163</f>
        <v>0.0012360000000000001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2343</v>
      </c>
    </row>
    <row r="164" s="2" customFormat="1" ht="21.0566" customHeight="1">
      <c r="A164" s="35"/>
      <c r="B164" s="36"/>
      <c r="C164" s="235" t="s">
        <v>544</v>
      </c>
      <c r="D164" s="235" t="s">
        <v>382</v>
      </c>
      <c r="E164" s="236" t="s">
        <v>756</v>
      </c>
      <c r="F164" s="237" t="s">
        <v>757</v>
      </c>
      <c r="G164" s="238" t="s">
        <v>419</v>
      </c>
      <c r="H164" s="239">
        <v>1852.8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758</v>
      </c>
    </row>
    <row r="165" s="2" customFormat="1" ht="31.92453" customHeight="1">
      <c r="A165" s="35"/>
      <c r="B165" s="36"/>
      <c r="C165" s="235" t="s">
        <v>548</v>
      </c>
      <c r="D165" s="235" t="s">
        <v>382</v>
      </c>
      <c r="E165" s="236" t="s">
        <v>2344</v>
      </c>
      <c r="F165" s="237" t="s">
        <v>2345</v>
      </c>
      <c r="G165" s="238" t="s">
        <v>419</v>
      </c>
      <c r="H165" s="239">
        <v>40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2346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92</v>
      </c>
      <c r="F166" s="233" t="s">
        <v>759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SUM(P167:P168)</f>
        <v>0</v>
      </c>
      <c r="Q166" s="227"/>
      <c r="R166" s="228">
        <f>SUM(R167:R168)</f>
        <v>2.8274770000000005</v>
      </c>
      <c r="S166" s="227"/>
      <c r="T166" s="229">
        <f>SUM(T167:T168)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SUM(BK167:BK168)</f>
        <v>0</v>
      </c>
    </row>
    <row r="167" s="2" customFormat="1" ht="23.4566" customHeight="1">
      <c r="A167" s="35"/>
      <c r="B167" s="36"/>
      <c r="C167" s="235" t="s">
        <v>552</v>
      </c>
      <c r="D167" s="235" t="s">
        <v>382</v>
      </c>
      <c r="E167" s="236" t="s">
        <v>775</v>
      </c>
      <c r="F167" s="237" t="s">
        <v>776</v>
      </c>
      <c r="G167" s="238" t="s">
        <v>430</v>
      </c>
      <c r="H167" s="239">
        <v>0.20000000000000001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2.0699999999999998</v>
      </c>
      <c r="R167" s="245">
        <f>Q167*H167</f>
        <v>0.41399999999999998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2675</v>
      </c>
    </row>
    <row r="168" s="2" customFormat="1" ht="16.30189" customHeight="1">
      <c r="A168" s="35"/>
      <c r="B168" s="36"/>
      <c r="C168" s="235" t="s">
        <v>556</v>
      </c>
      <c r="D168" s="235" t="s">
        <v>382</v>
      </c>
      <c r="E168" s="236" t="s">
        <v>2676</v>
      </c>
      <c r="F168" s="237" t="s">
        <v>2677</v>
      </c>
      <c r="G168" s="238" t="s">
        <v>430</v>
      </c>
      <c r="H168" s="239">
        <v>1.1000000000000001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2.19407</v>
      </c>
      <c r="R168" s="245">
        <f>Q168*H168</f>
        <v>2.4134770000000003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2678</v>
      </c>
    </row>
    <row r="169" s="12" customFormat="1" ht="22.8" customHeight="1">
      <c r="A169" s="12"/>
      <c r="B169" s="219"/>
      <c r="C169" s="220"/>
      <c r="D169" s="221" t="s">
        <v>75</v>
      </c>
      <c r="E169" s="233" t="s">
        <v>102</v>
      </c>
      <c r="F169" s="233" t="s">
        <v>781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SUM(P170:P173)</f>
        <v>0</v>
      </c>
      <c r="Q169" s="227"/>
      <c r="R169" s="228">
        <f>SUM(R170:R173)</f>
        <v>0.075759999999999994</v>
      </c>
      <c r="S169" s="227"/>
      <c r="T169" s="229">
        <f>SUM(T170:T173)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84</v>
      </c>
      <c r="AT169" s="231" t="s">
        <v>75</v>
      </c>
      <c r="AU169" s="231" t="s">
        <v>84</v>
      </c>
      <c r="AY169" s="230" t="s">
        <v>379</v>
      </c>
      <c r="BK169" s="232">
        <f>SUM(BK170:BK173)</f>
        <v>0</v>
      </c>
    </row>
    <row r="170" s="2" customFormat="1" ht="31.92453" customHeight="1">
      <c r="A170" s="35"/>
      <c r="B170" s="36"/>
      <c r="C170" s="235" t="s">
        <v>561</v>
      </c>
      <c r="D170" s="235" t="s">
        <v>382</v>
      </c>
      <c r="E170" s="236" t="s">
        <v>2679</v>
      </c>
      <c r="F170" s="237" t="s">
        <v>2680</v>
      </c>
      <c r="G170" s="238" t="s">
        <v>502</v>
      </c>
      <c r="H170" s="239">
        <v>6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0.0063600000000000002</v>
      </c>
      <c r="R170" s="245">
        <f>Q170*H170</f>
        <v>0.038159999999999999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2681</v>
      </c>
    </row>
    <row r="171" s="2" customFormat="1" ht="31.92453" customHeight="1">
      <c r="A171" s="35"/>
      <c r="B171" s="36"/>
      <c r="C171" s="254" t="s">
        <v>565</v>
      </c>
      <c r="D171" s="254" t="s">
        <v>457</v>
      </c>
      <c r="E171" s="255" t="s">
        <v>2682</v>
      </c>
      <c r="F171" s="256" t="s">
        <v>2683</v>
      </c>
      <c r="G171" s="257" t="s">
        <v>502</v>
      </c>
      <c r="H171" s="258">
        <v>6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0.0033999999999999998</v>
      </c>
      <c r="R171" s="245">
        <f>Q171*H171</f>
        <v>0.020399999999999998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2684</v>
      </c>
    </row>
    <row r="172" s="2" customFormat="1" ht="23.4566" customHeight="1">
      <c r="A172" s="35"/>
      <c r="B172" s="36"/>
      <c r="C172" s="235" t="s">
        <v>569</v>
      </c>
      <c r="D172" s="235" t="s">
        <v>382</v>
      </c>
      <c r="E172" s="236" t="s">
        <v>2685</v>
      </c>
      <c r="F172" s="237" t="s">
        <v>2686</v>
      </c>
      <c r="G172" s="238" t="s">
        <v>502</v>
      </c>
      <c r="H172" s="239">
        <v>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0.0063</v>
      </c>
      <c r="R172" s="245">
        <f>Q172*H172</f>
        <v>0.0126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2687</v>
      </c>
    </row>
    <row r="173" s="2" customFormat="1" ht="23.4566" customHeight="1">
      <c r="A173" s="35"/>
      <c r="B173" s="36"/>
      <c r="C173" s="254" t="s">
        <v>573</v>
      </c>
      <c r="D173" s="254" t="s">
        <v>457</v>
      </c>
      <c r="E173" s="255" t="s">
        <v>2688</v>
      </c>
      <c r="F173" s="256" t="s">
        <v>2689</v>
      </c>
      <c r="G173" s="257" t="s">
        <v>502</v>
      </c>
      <c r="H173" s="258">
        <v>2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0.0023</v>
      </c>
      <c r="R173" s="245">
        <f>Q173*H173</f>
        <v>0.0045999999999999999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2690</v>
      </c>
    </row>
    <row r="174" s="12" customFormat="1" ht="22.8" customHeight="1">
      <c r="A174" s="12"/>
      <c r="B174" s="219"/>
      <c r="C174" s="220"/>
      <c r="D174" s="221" t="s">
        <v>75</v>
      </c>
      <c r="E174" s="233" t="s">
        <v>378</v>
      </c>
      <c r="F174" s="233" t="s">
        <v>474</v>
      </c>
      <c r="G174" s="220"/>
      <c r="H174" s="220"/>
      <c r="I174" s="223"/>
      <c r="J174" s="234">
        <f>BK174</f>
        <v>0</v>
      </c>
      <c r="K174" s="220"/>
      <c r="L174" s="225"/>
      <c r="M174" s="226"/>
      <c r="N174" s="227"/>
      <c r="O174" s="227"/>
      <c r="P174" s="228">
        <f>SUM(P175:P187)</f>
        <v>0</v>
      </c>
      <c r="Q174" s="227"/>
      <c r="R174" s="228">
        <f>SUM(R175:R187)</f>
        <v>6141.4005271490005</v>
      </c>
      <c r="S174" s="227"/>
      <c r="T174" s="229">
        <f>SUM(T175:T187)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84</v>
      </c>
      <c r="AT174" s="231" t="s">
        <v>75</v>
      </c>
      <c r="AU174" s="231" t="s">
        <v>84</v>
      </c>
      <c r="AY174" s="230" t="s">
        <v>379</v>
      </c>
      <c r="BK174" s="232">
        <f>SUM(BK175:BK187)</f>
        <v>0</v>
      </c>
    </row>
    <row r="175" s="2" customFormat="1" ht="23.4566" customHeight="1">
      <c r="A175" s="35"/>
      <c r="B175" s="36"/>
      <c r="C175" s="235" t="s">
        <v>577</v>
      </c>
      <c r="D175" s="235" t="s">
        <v>382</v>
      </c>
      <c r="E175" s="236" t="s">
        <v>1277</v>
      </c>
      <c r="F175" s="237" t="s">
        <v>1278</v>
      </c>
      <c r="G175" s="238" t="s">
        <v>419</v>
      </c>
      <c r="H175" s="239">
        <v>169.05000000000001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0.27994000000000002</v>
      </c>
      <c r="R175" s="245">
        <f>Q175*H175</f>
        <v>47.323857000000004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2691</v>
      </c>
    </row>
    <row r="176" s="2" customFormat="1" ht="23.4566" customHeight="1">
      <c r="A176" s="35"/>
      <c r="B176" s="36"/>
      <c r="C176" s="235" t="s">
        <v>581</v>
      </c>
      <c r="D176" s="235" t="s">
        <v>382</v>
      </c>
      <c r="E176" s="236" t="s">
        <v>1712</v>
      </c>
      <c r="F176" s="237" t="s">
        <v>1713</v>
      </c>
      <c r="G176" s="238" t="s">
        <v>419</v>
      </c>
      <c r="H176" s="239">
        <v>1136.3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0.46166000000000001</v>
      </c>
      <c r="R176" s="245">
        <f>Q176*H176</f>
        <v>524.58425799999998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1714</v>
      </c>
    </row>
    <row r="177" s="2" customFormat="1" ht="31.92453" customHeight="1">
      <c r="A177" s="35"/>
      <c r="B177" s="36"/>
      <c r="C177" s="235" t="s">
        <v>585</v>
      </c>
      <c r="D177" s="235" t="s">
        <v>382</v>
      </c>
      <c r="E177" s="236" t="s">
        <v>1715</v>
      </c>
      <c r="F177" s="237" t="s">
        <v>1716</v>
      </c>
      <c r="G177" s="238" t="s">
        <v>419</v>
      </c>
      <c r="H177" s="239">
        <v>1033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0.15826000000000001</v>
      </c>
      <c r="R177" s="245">
        <f>Q177*H177</f>
        <v>163.48258000000001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1717</v>
      </c>
    </row>
    <row r="178" s="2" customFormat="1" ht="36.72453" customHeight="1">
      <c r="A178" s="35"/>
      <c r="B178" s="36"/>
      <c r="C178" s="235" t="s">
        <v>589</v>
      </c>
      <c r="D178" s="235" t="s">
        <v>382</v>
      </c>
      <c r="E178" s="236" t="s">
        <v>1718</v>
      </c>
      <c r="F178" s="237" t="s">
        <v>1719</v>
      </c>
      <c r="G178" s="238" t="s">
        <v>419</v>
      </c>
      <c r="H178" s="239">
        <v>1063.99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0.47117510000000001</v>
      </c>
      <c r="R178" s="245">
        <f>Q178*H178</f>
        <v>501.32559464900004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2692</v>
      </c>
    </row>
    <row r="179" s="2" customFormat="1" ht="23.4566" customHeight="1">
      <c r="A179" s="35"/>
      <c r="B179" s="36"/>
      <c r="C179" s="235" t="s">
        <v>593</v>
      </c>
      <c r="D179" s="235" t="s">
        <v>382</v>
      </c>
      <c r="E179" s="236" t="s">
        <v>821</v>
      </c>
      <c r="F179" s="237" t="s">
        <v>822</v>
      </c>
      <c r="G179" s="238" t="s">
        <v>419</v>
      </c>
      <c r="H179" s="239">
        <v>3982.5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0.18776000000000001</v>
      </c>
      <c r="R179" s="245">
        <f>Q179*H179</f>
        <v>747.75420000000008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823</v>
      </c>
    </row>
    <row r="180" s="2" customFormat="1" ht="23.4566" customHeight="1">
      <c r="A180" s="35"/>
      <c r="B180" s="36"/>
      <c r="C180" s="235" t="s">
        <v>597</v>
      </c>
      <c r="D180" s="235" t="s">
        <v>382</v>
      </c>
      <c r="E180" s="236" t="s">
        <v>476</v>
      </c>
      <c r="F180" s="237" t="s">
        <v>477</v>
      </c>
      <c r="G180" s="238" t="s">
        <v>426</v>
      </c>
      <c r="H180" s="239">
        <v>738.25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0.00014999999999999999</v>
      </c>
      <c r="R180" s="245">
        <f>Q180*H180</f>
        <v>0.11073749999999999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478</v>
      </c>
    </row>
    <row r="181" s="2" customFormat="1" ht="31.92453" customHeight="1">
      <c r="A181" s="35"/>
      <c r="B181" s="36"/>
      <c r="C181" s="235" t="s">
        <v>601</v>
      </c>
      <c r="D181" s="235" t="s">
        <v>382</v>
      </c>
      <c r="E181" s="236" t="s">
        <v>824</v>
      </c>
      <c r="F181" s="237" t="s">
        <v>825</v>
      </c>
      <c r="G181" s="238" t="s">
        <v>419</v>
      </c>
      <c r="H181" s="239">
        <v>1033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0.0074799999999999997</v>
      </c>
      <c r="R181" s="245">
        <f>Q181*H181</f>
        <v>7.7268399999999993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826</v>
      </c>
    </row>
    <row r="182" s="2" customFormat="1" ht="31.92453" customHeight="1">
      <c r="A182" s="35"/>
      <c r="B182" s="36"/>
      <c r="C182" s="235" t="s">
        <v>605</v>
      </c>
      <c r="D182" s="235" t="s">
        <v>382</v>
      </c>
      <c r="E182" s="236" t="s">
        <v>480</v>
      </c>
      <c r="F182" s="237" t="s">
        <v>481</v>
      </c>
      <c r="G182" s="238" t="s">
        <v>419</v>
      </c>
      <c r="H182" s="239">
        <v>31596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0.00051000000000000004</v>
      </c>
      <c r="R182" s="245">
        <f>Q182*H182</f>
        <v>16.113960000000002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482</v>
      </c>
    </row>
    <row r="183" s="2" customFormat="1" ht="31.92453" customHeight="1">
      <c r="A183" s="35"/>
      <c r="B183" s="36"/>
      <c r="C183" s="235" t="s">
        <v>609</v>
      </c>
      <c r="D183" s="235" t="s">
        <v>382</v>
      </c>
      <c r="E183" s="236" t="s">
        <v>484</v>
      </c>
      <c r="F183" s="237" t="s">
        <v>485</v>
      </c>
      <c r="G183" s="238" t="s">
        <v>419</v>
      </c>
      <c r="H183" s="239">
        <v>15798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0.10373</v>
      </c>
      <c r="R183" s="245">
        <f>Q183*H183</f>
        <v>1638.7265400000001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486</v>
      </c>
    </row>
    <row r="184" s="2" customFormat="1" ht="36.72453" customHeight="1">
      <c r="A184" s="35"/>
      <c r="B184" s="36"/>
      <c r="C184" s="235" t="s">
        <v>613</v>
      </c>
      <c r="D184" s="235" t="s">
        <v>382</v>
      </c>
      <c r="E184" s="236" t="s">
        <v>492</v>
      </c>
      <c r="F184" s="237" t="s">
        <v>493</v>
      </c>
      <c r="G184" s="238" t="s">
        <v>419</v>
      </c>
      <c r="H184" s="239">
        <v>15798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0.15559000000000001</v>
      </c>
      <c r="R184" s="245">
        <f>Q184*H184</f>
        <v>2458.01082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494</v>
      </c>
    </row>
    <row r="185" s="2" customFormat="1" ht="42.79245" customHeight="1">
      <c r="A185" s="35"/>
      <c r="B185" s="36"/>
      <c r="C185" s="235" t="s">
        <v>617</v>
      </c>
      <c r="D185" s="235" t="s">
        <v>382</v>
      </c>
      <c r="E185" s="236" t="s">
        <v>1295</v>
      </c>
      <c r="F185" s="237" t="s">
        <v>1296</v>
      </c>
      <c r="G185" s="238" t="s">
        <v>419</v>
      </c>
      <c r="H185" s="239">
        <v>161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0.092499999999999999</v>
      </c>
      <c r="R185" s="245">
        <f>Q185*H185</f>
        <v>14.8925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2693</v>
      </c>
    </row>
    <row r="186" s="2" customFormat="1" ht="16.30189" customHeight="1">
      <c r="A186" s="35"/>
      <c r="B186" s="36"/>
      <c r="C186" s="254" t="s">
        <v>621</v>
      </c>
      <c r="D186" s="254" t="s">
        <v>457</v>
      </c>
      <c r="E186" s="255" t="s">
        <v>1298</v>
      </c>
      <c r="F186" s="256" t="s">
        <v>1299</v>
      </c>
      <c r="G186" s="257" t="s">
        <v>419</v>
      </c>
      <c r="H186" s="258">
        <v>164.22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0.13</v>
      </c>
      <c r="R186" s="245">
        <f>Q186*H186</f>
        <v>21.348600000000001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443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2694</v>
      </c>
    </row>
    <row r="187" s="2" customFormat="1" ht="21.0566" customHeight="1">
      <c r="A187" s="35"/>
      <c r="B187" s="36"/>
      <c r="C187" s="235" t="s">
        <v>625</v>
      </c>
      <c r="D187" s="235" t="s">
        <v>382</v>
      </c>
      <c r="E187" s="236" t="s">
        <v>1310</v>
      </c>
      <c r="F187" s="237" t="s">
        <v>1311</v>
      </c>
      <c r="G187" s="238" t="s">
        <v>426</v>
      </c>
      <c r="H187" s="239">
        <v>4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1.0000000000000001E-05</v>
      </c>
      <c r="R187" s="245">
        <f>Q187*H187</f>
        <v>4.0000000000000003E-05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2695</v>
      </c>
    </row>
    <row r="188" s="12" customFormat="1" ht="22.8" customHeight="1">
      <c r="A188" s="12"/>
      <c r="B188" s="219"/>
      <c r="C188" s="220"/>
      <c r="D188" s="221" t="s">
        <v>75</v>
      </c>
      <c r="E188" s="233" t="s">
        <v>435</v>
      </c>
      <c r="F188" s="233" t="s">
        <v>1132</v>
      </c>
      <c r="G188" s="220"/>
      <c r="H188" s="220"/>
      <c r="I188" s="223"/>
      <c r="J188" s="234">
        <f>BK188</f>
        <v>0</v>
      </c>
      <c r="K188" s="220"/>
      <c r="L188" s="225"/>
      <c r="M188" s="226"/>
      <c r="N188" s="227"/>
      <c r="O188" s="227"/>
      <c r="P188" s="228">
        <f>P189</f>
        <v>0</v>
      </c>
      <c r="Q188" s="227"/>
      <c r="R188" s="228">
        <f>R189</f>
        <v>2.2719900000000002</v>
      </c>
      <c r="S188" s="227"/>
      <c r="T188" s="22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0" t="s">
        <v>84</v>
      </c>
      <c r="AT188" s="231" t="s">
        <v>75</v>
      </c>
      <c r="AU188" s="231" t="s">
        <v>84</v>
      </c>
      <c r="AY188" s="230" t="s">
        <v>379</v>
      </c>
      <c r="BK188" s="232">
        <f>BK189</f>
        <v>0</v>
      </c>
    </row>
    <row r="189" s="2" customFormat="1" ht="23.4566" customHeight="1">
      <c r="A189" s="35"/>
      <c r="B189" s="36"/>
      <c r="C189" s="235" t="s">
        <v>629</v>
      </c>
      <c r="D189" s="235" t="s">
        <v>382</v>
      </c>
      <c r="E189" s="236" t="s">
        <v>1650</v>
      </c>
      <c r="F189" s="237" t="s">
        <v>1651</v>
      </c>
      <c r="G189" s="238" t="s">
        <v>419</v>
      </c>
      <c r="H189" s="239">
        <v>261.75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0.0086800000000000002</v>
      </c>
      <c r="R189" s="245">
        <f>Q189*H189</f>
        <v>2.2719900000000002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1652</v>
      </c>
    </row>
    <row r="190" s="12" customFormat="1" ht="22.8" customHeight="1">
      <c r="A190" s="12"/>
      <c r="B190" s="219"/>
      <c r="C190" s="220"/>
      <c r="D190" s="221" t="s">
        <v>75</v>
      </c>
      <c r="E190" s="233" t="s">
        <v>447</v>
      </c>
      <c r="F190" s="233" t="s">
        <v>560</v>
      </c>
      <c r="G190" s="220"/>
      <c r="H190" s="220"/>
      <c r="I190" s="223"/>
      <c r="J190" s="234">
        <f>BK190</f>
        <v>0</v>
      </c>
      <c r="K190" s="220"/>
      <c r="L190" s="225"/>
      <c r="M190" s="226"/>
      <c r="N190" s="227"/>
      <c r="O190" s="227"/>
      <c r="P190" s="228">
        <f>SUM(P191:P268)</f>
        <v>0</v>
      </c>
      <c r="Q190" s="227"/>
      <c r="R190" s="228">
        <f>SUM(R191:R268)</f>
        <v>167.917213</v>
      </c>
      <c r="S190" s="227"/>
      <c r="T190" s="229">
        <f>SUM(T191:T268)</f>
        <v>1308.65471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84</v>
      </c>
      <c r="AT190" s="231" t="s">
        <v>75</v>
      </c>
      <c r="AU190" s="231" t="s">
        <v>84</v>
      </c>
      <c r="AY190" s="230" t="s">
        <v>379</v>
      </c>
      <c r="BK190" s="232">
        <f>SUM(BK191:BK268)</f>
        <v>0</v>
      </c>
    </row>
    <row r="191" s="2" customFormat="1" ht="23.4566" customHeight="1">
      <c r="A191" s="35"/>
      <c r="B191" s="36"/>
      <c r="C191" s="235" t="s">
        <v>633</v>
      </c>
      <c r="D191" s="235" t="s">
        <v>382</v>
      </c>
      <c r="E191" s="236" t="s">
        <v>1738</v>
      </c>
      <c r="F191" s="237" t="s">
        <v>1739</v>
      </c>
      <c r="G191" s="238" t="s">
        <v>426</v>
      </c>
      <c r="H191" s="239">
        <v>51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0.11254</v>
      </c>
      <c r="R191" s="245">
        <f>Q191*H191</f>
        <v>5.7395399999999999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1740</v>
      </c>
    </row>
    <row r="192" s="2" customFormat="1" ht="23.4566" customHeight="1">
      <c r="A192" s="35"/>
      <c r="B192" s="36"/>
      <c r="C192" s="254" t="s">
        <v>637</v>
      </c>
      <c r="D192" s="254" t="s">
        <v>457</v>
      </c>
      <c r="E192" s="255" t="s">
        <v>1703</v>
      </c>
      <c r="F192" s="256" t="s">
        <v>1704</v>
      </c>
      <c r="G192" s="257" t="s">
        <v>426</v>
      </c>
      <c r="H192" s="258">
        <v>51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0.017000000000000001</v>
      </c>
      <c r="R192" s="245">
        <f>Q192*H192</f>
        <v>0.8670000000000001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443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1741</v>
      </c>
    </row>
    <row r="193" s="2" customFormat="1" ht="36.72453" customHeight="1">
      <c r="A193" s="35"/>
      <c r="B193" s="36"/>
      <c r="C193" s="235" t="s">
        <v>641</v>
      </c>
      <c r="D193" s="235" t="s">
        <v>382</v>
      </c>
      <c r="E193" s="236" t="s">
        <v>854</v>
      </c>
      <c r="F193" s="237" t="s">
        <v>855</v>
      </c>
      <c r="G193" s="238" t="s">
        <v>426</v>
      </c>
      <c r="H193" s="239">
        <v>978.20000000000005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2696</v>
      </c>
    </row>
    <row r="194" s="2" customFormat="1" ht="16.30189" customHeight="1">
      <c r="A194" s="35"/>
      <c r="B194" s="36"/>
      <c r="C194" s="254" t="s">
        <v>645</v>
      </c>
      <c r="D194" s="254" t="s">
        <v>457</v>
      </c>
      <c r="E194" s="255" t="s">
        <v>857</v>
      </c>
      <c r="F194" s="256" t="s">
        <v>858</v>
      </c>
      <c r="G194" s="257" t="s">
        <v>426</v>
      </c>
      <c r="H194" s="258">
        <v>978.20000000000005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0.02504</v>
      </c>
      <c r="R194" s="245">
        <f>Q194*H194</f>
        <v>24.494128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443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2697</v>
      </c>
    </row>
    <row r="195" s="2" customFormat="1" ht="23.4566" customHeight="1">
      <c r="A195" s="35"/>
      <c r="B195" s="36"/>
      <c r="C195" s="235" t="s">
        <v>649</v>
      </c>
      <c r="D195" s="235" t="s">
        <v>382</v>
      </c>
      <c r="E195" s="236" t="s">
        <v>860</v>
      </c>
      <c r="F195" s="237" t="s">
        <v>861</v>
      </c>
      <c r="G195" s="238" t="s">
        <v>502</v>
      </c>
      <c r="H195" s="239">
        <v>172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0.15756000000000001</v>
      </c>
      <c r="R195" s="245">
        <f>Q195*H195</f>
        <v>27.10032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862</v>
      </c>
    </row>
    <row r="196" s="2" customFormat="1" ht="21.0566" customHeight="1">
      <c r="A196" s="35"/>
      <c r="B196" s="36"/>
      <c r="C196" s="254" t="s">
        <v>653</v>
      </c>
      <c r="D196" s="254" t="s">
        <v>457</v>
      </c>
      <c r="E196" s="255" t="s">
        <v>863</v>
      </c>
      <c r="F196" s="256" t="s">
        <v>864</v>
      </c>
      <c r="G196" s="257" t="s">
        <v>502</v>
      </c>
      <c r="H196" s="258">
        <v>172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0.0015</v>
      </c>
      <c r="R196" s="245">
        <f>Q196*H196</f>
        <v>0.25800000000000001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443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865</v>
      </c>
    </row>
    <row r="197" s="2" customFormat="1" ht="23.4566" customHeight="1">
      <c r="A197" s="35"/>
      <c r="B197" s="36"/>
      <c r="C197" s="235" t="s">
        <v>657</v>
      </c>
      <c r="D197" s="235" t="s">
        <v>382</v>
      </c>
      <c r="E197" s="236" t="s">
        <v>866</v>
      </c>
      <c r="F197" s="237" t="s">
        <v>867</v>
      </c>
      <c r="G197" s="238" t="s">
        <v>502</v>
      </c>
      <c r="H197" s="239">
        <v>42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0.00025000000000000001</v>
      </c>
      <c r="R197" s="245">
        <f>Q197*H197</f>
        <v>0.010500000000000001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868</v>
      </c>
    </row>
    <row r="198" s="2" customFormat="1" ht="31.92453" customHeight="1">
      <c r="A198" s="35"/>
      <c r="B198" s="36"/>
      <c r="C198" s="254" t="s">
        <v>661</v>
      </c>
      <c r="D198" s="254" t="s">
        <v>457</v>
      </c>
      <c r="E198" s="255" t="s">
        <v>870</v>
      </c>
      <c r="F198" s="256" t="s">
        <v>871</v>
      </c>
      <c r="G198" s="257" t="s">
        <v>502</v>
      </c>
      <c r="H198" s="258">
        <v>42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0.00084999999999999995</v>
      </c>
      <c r="R198" s="245">
        <f>Q198*H198</f>
        <v>0.035699999999999996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443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872</v>
      </c>
    </row>
    <row r="199" s="2" customFormat="1" ht="16.30189" customHeight="1">
      <c r="A199" s="35"/>
      <c r="B199" s="36"/>
      <c r="C199" s="235" t="s">
        <v>665</v>
      </c>
      <c r="D199" s="235" t="s">
        <v>382</v>
      </c>
      <c r="E199" s="236" t="s">
        <v>874</v>
      </c>
      <c r="F199" s="237" t="s">
        <v>875</v>
      </c>
      <c r="G199" s="238" t="s">
        <v>502</v>
      </c>
      <c r="H199" s="239">
        <v>642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0.00010000000000000001</v>
      </c>
      <c r="R199" s="245">
        <f>Q199*H199</f>
        <v>0.064200000000000007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876</v>
      </c>
    </row>
    <row r="200" s="2" customFormat="1" ht="23.4566" customHeight="1">
      <c r="A200" s="35"/>
      <c r="B200" s="36"/>
      <c r="C200" s="254" t="s">
        <v>669</v>
      </c>
      <c r="D200" s="254" t="s">
        <v>457</v>
      </c>
      <c r="E200" s="255" t="s">
        <v>878</v>
      </c>
      <c r="F200" s="256" t="s">
        <v>879</v>
      </c>
      <c r="G200" s="257" t="s">
        <v>502</v>
      </c>
      <c r="H200" s="258">
        <v>428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0.00010000000000000001</v>
      </c>
      <c r="R200" s="245">
        <f>Q200*H200</f>
        <v>0.042800000000000005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443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880</v>
      </c>
    </row>
    <row r="201" s="2" customFormat="1" ht="23.4566" customHeight="1">
      <c r="A201" s="35"/>
      <c r="B201" s="36"/>
      <c r="C201" s="254" t="s">
        <v>673</v>
      </c>
      <c r="D201" s="254" t="s">
        <v>457</v>
      </c>
      <c r="E201" s="255" t="s">
        <v>882</v>
      </c>
      <c r="F201" s="256" t="s">
        <v>883</v>
      </c>
      <c r="G201" s="257" t="s">
        <v>502</v>
      </c>
      <c r="H201" s="258">
        <v>214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5.0000000000000002E-05</v>
      </c>
      <c r="R201" s="245">
        <f>Q201*H201</f>
        <v>0.010700000000000001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443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884</v>
      </c>
    </row>
    <row r="202" s="2" customFormat="1" ht="23.4566" customHeight="1">
      <c r="A202" s="35"/>
      <c r="B202" s="36"/>
      <c r="C202" s="235" t="s">
        <v>677</v>
      </c>
      <c r="D202" s="235" t="s">
        <v>382</v>
      </c>
      <c r="E202" s="236" t="s">
        <v>562</v>
      </c>
      <c r="F202" s="237" t="s">
        <v>563</v>
      </c>
      <c r="G202" s="238" t="s">
        <v>502</v>
      </c>
      <c r="H202" s="239">
        <v>1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0.22133</v>
      </c>
      <c r="R202" s="245">
        <f>Q202*H202</f>
        <v>0.22133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564</v>
      </c>
    </row>
    <row r="203" s="2" customFormat="1" ht="23.4566" customHeight="1">
      <c r="A203" s="35"/>
      <c r="B203" s="36"/>
      <c r="C203" s="235" t="s">
        <v>681</v>
      </c>
      <c r="D203" s="235" t="s">
        <v>382</v>
      </c>
      <c r="E203" s="236" t="s">
        <v>566</v>
      </c>
      <c r="F203" s="237" t="s">
        <v>567</v>
      </c>
      <c r="G203" s="238" t="s">
        <v>502</v>
      </c>
      <c r="H203" s="239">
        <v>42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0.22133</v>
      </c>
      <c r="R203" s="245">
        <f>Q203*H203</f>
        <v>9.2958599999999993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887</v>
      </c>
    </row>
    <row r="204" s="2" customFormat="1" ht="31.92453" customHeight="1">
      <c r="A204" s="35"/>
      <c r="B204" s="36"/>
      <c r="C204" s="235" t="s">
        <v>685</v>
      </c>
      <c r="D204" s="235" t="s">
        <v>382</v>
      </c>
      <c r="E204" s="236" t="s">
        <v>570</v>
      </c>
      <c r="F204" s="237" t="s">
        <v>571</v>
      </c>
      <c r="G204" s="238" t="s">
        <v>502</v>
      </c>
      <c r="H204" s="239">
        <v>17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3.0000000000000001E-05</v>
      </c>
      <c r="R204" s="245">
        <f>Q204*H204</f>
        <v>0.00051000000000000004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889</v>
      </c>
    </row>
    <row r="205" s="2" customFormat="1" ht="31.92453" customHeight="1">
      <c r="A205" s="35"/>
      <c r="B205" s="36"/>
      <c r="C205" s="254" t="s">
        <v>689</v>
      </c>
      <c r="D205" s="254" t="s">
        <v>457</v>
      </c>
      <c r="E205" s="255" t="s">
        <v>891</v>
      </c>
      <c r="F205" s="256" t="s">
        <v>892</v>
      </c>
      <c r="G205" s="257" t="s">
        <v>502</v>
      </c>
      <c r="H205" s="258">
        <v>1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0.0011999999999999999</v>
      </c>
      <c r="R205" s="245">
        <f>Q205*H205</f>
        <v>0.0011999999999999999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2698</v>
      </c>
    </row>
    <row r="206" s="2" customFormat="1" ht="23.4566" customHeight="1">
      <c r="A206" s="35"/>
      <c r="B206" s="36"/>
      <c r="C206" s="254" t="s">
        <v>693</v>
      </c>
      <c r="D206" s="254" t="s">
        <v>457</v>
      </c>
      <c r="E206" s="255" t="s">
        <v>1751</v>
      </c>
      <c r="F206" s="256" t="s">
        <v>1752</v>
      </c>
      <c r="G206" s="257" t="s">
        <v>502</v>
      </c>
      <c r="H206" s="258">
        <v>2</v>
      </c>
      <c r="I206" s="259"/>
      <c r="J206" s="260">
        <f>ROUND(I206*H206,2)</f>
        <v>0</v>
      </c>
      <c r="K206" s="261"/>
      <c r="L206" s="262"/>
      <c r="M206" s="263" t="s">
        <v>1</v>
      </c>
      <c r="N206" s="264" t="s">
        <v>42</v>
      </c>
      <c r="O206" s="94"/>
      <c r="P206" s="245">
        <f>O206*H206</f>
        <v>0</v>
      </c>
      <c r="Q206" s="245">
        <v>0.0011999999999999999</v>
      </c>
      <c r="R206" s="245">
        <f>Q206*H206</f>
        <v>0.0023999999999999998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443</v>
      </c>
      <c r="AT206" s="247" t="s">
        <v>457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2699</v>
      </c>
    </row>
    <row r="207" s="2" customFormat="1" ht="31.92453" customHeight="1">
      <c r="A207" s="35"/>
      <c r="B207" s="36"/>
      <c r="C207" s="254" t="s">
        <v>697</v>
      </c>
      <c r="D207" s="254" t="s">
        <v>457</v>
      </c>
      <c r="E207" s="255" t="s">
        <v>897</v>
      </c>
      <c r="F207" s="256" t="s">
        <v>898</v>
      </c>
      <c r="G207" s="257" t="s">
        <v>502</v>
      </c>
      <c r="H207" s="258">
        <v>8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0.0011999999999999999</v>
      </c>
      <c r="R207" s="245">
        <f>Q207*H207</f>
        <v>0.0095999999999999992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899</v>
      </c>
    </row>
    <row r="208" s="2" customFormat="1" ht="36.72453" customHeight="1">
      <c r="A208" s="35"/>
      <c r="B208" s="36"/>
      <c r="C208" s="254" t="s">
        <v>701</v>
      </c>
      <c r="D208" s="254" t="s">
        <v>457</v>
      </c>
      <c r="E208" s="255" t="s">
        <v>2700</v>
      </c>
      <c r="F208" s="256" t="s">
        <v>2701</v>
      </c>
      <c r="G208" s="257" t="s">
        <v>502</v>
      </c>
      <c r="H208" s="258">
        <v>2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0.0011999999999999999</v>
      </c>
      <c r="R208" s="245">
        <f>Q208*H208</f>
        <v>0.0023999999999999998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443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2702</v>
      </c>
    </row>
    <row r="209" s="2" customFormat="1" ht="31.92453" customHeight="1">
      <c r="A209" s="35"/>
      <c r="B209" s="36"/>
      <c r="C209" s="254" t="s">
        <v>705</v>
      </c>
      <c r="D209" s="254" t="s">
        <v>457</v>
      </c>
      <c r="E209" s="255" t="s">
        <v>590</v>
      </c>
      <c r="F209" s="256" t="s">
        <v>591</v>
      </c>
      <c r="G209" s="257" t="s">
        <v>502</v>
      </c>
      <c r="H209" s="258">
        <v>7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0.0025999999999999999</v>
      </c>
      <c r="R209" s="245">
        <f>Q209*H209</f>
        <v>0.018200000000000001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919</v>
      </c>
    </row>
    <row r="210" s="2" customFormat="1" ht="36.72453" customHeight="1">
      <c r="A210" s="35"/>
      <c r="B210" s="36"/>
      <c r="C210" s="254" t="s">
        <v>709</v>
      </c>
      <c r="D210" s="254" t="s">
        <v>457</v>
      </c>
      <c r="E210" s="255" t="s">
        <v>942</v>
      </c>
      <c r="F210" s="256" t="s">
        <v>943</v>
      </c>
      <c r="G210" s="257" t="s">
        <v>502</v>
      </c>
      <c r="H210" s="258">
        <v>1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0.015299999999999999</v>
      </c>
      <c r="R210" s="245">
        <f>Q210*H210</f>
        <v>0.015299999999999999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443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2703</v>
      </c>
    </row>
    <row r="211" s="2" customFormat="1" ht="42.79245" customHeight="1">
      <c r="A211" s="35"/>
      <c r="B211" s="36"/>
      <c r="C211" s="254" t="s">
        <v>713</v>
      </c>
      <c r="D211" s="254" t="s">
        <v>457</v>
      </c>
      <c r="E211" s="255" t="s">
        <v>2704</v>
      </c>
      <c r="F211" s="256" t="s">
        <v>2705</v>
      </c>
      <c r="G211" s="257" t="s">
        <v>502</v>
      </c>
      <c r="H211" s="258">
        <v>3</v>
      </c>
      <c r="I211" s="259"/>
      <c r="J211" s="260">
        <f>ROUND(I211*H211,2)</f>
        <v>0</v>
      </c>
      <c r="K211" s="261"/>
      <c r="L211" s="262"/>
      <c r="M211" s="263" t="s">
        <v>1</v>
      </c>
      <c r="N211" s="264" t="s">
        <v>42</v>
      </c>
      <c r="O211" s="94"/>
      <c r="P211" s="245">
        <f>O211*H211</f>
        <v>0</v>
      </c>
      <c r="Q211" s="245">
        <v>0.015299999999999999</v>
      </c>
      <c r="R211" s="245">
        <f>Q211*H211</f>
        <v>0.045899999999999996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443</v>
      </c>
      <c r="AT211" s="247" t="s">
        <v>457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2706</v>
      </c>
    </row>
    <row r="212" s="2" customFormat="1" ht="42.79245" customHeight="1">
      <c r="A212" s="35"/>
      <c r="B212" s="36"/>
      <c r="C212" s="254" t="s">
        <v>717</v>
      </c>
      <c r="D212" s="254" t="s">
        <v>457</v>
      </c>
      <c r="E212" s="255" t="s">
        <v>946</v>
      </c>
      <c r="F212" s="256" t="s">
        <v>947</v>
      </c>
      <c r="G212" s="257" t="s">
        <v>502</v>
      </c>
      <c r="H212" s="258">
        <v>1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0.015299999999999999</v>
      </c>
      <c r="R212" s="245">
        <f>Q212*H212</f>
        <v>0.015299999999999999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443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2707</v>
      </c>
    </row>
    <row r="213" s="2" customFormat="1" ht="42.79245" customHeight="1">
      <c r="A213" s="35"/>
      <c r="B213" s="36"/>
      <c r="C213" s="254" t="s">
        <v>723</v>
      </c>
      <c r="D213" s="254" t="s">
        <v>457</v>
      </c>
      <c r="E213" s="255" t="s">
        <v>2708</v>
      </c>
      <c r="F213" s="256" t="s">
        <v>2709</v>
      </c>
      <c r="G213" s="257" t="s">
        <v>502</v>
      </c>
      <c r="H213" s="258">
        <v>3</v>
      </c>
      <c r="I213" s="259"/>
      <c r="J213" s="260">
        <f>ROUND(I213*H213,2)</f>
        <v>0</v>
      </c>
      <c r="K213" s="261"/>
      <c r="L213" s="262"/>
      <c r="M213" s="263" t="s">
        <v>1</v>
      </c>
      <c r="N213" s="264" t="s">
        <v>42</v>
      </c>
      <c r="O213" s="94"/>
      <c r="P213" s="245">
        <f>O213*H213</f>
        <v>0</v>
      </c>
      <c r="Q213" s="245">
        <v>0.015299999999999999</v>
      </c>
      <c r="R213" s="245">
        <f>Q213*H213</f>
        <v>0.045899999999999996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443</v>
      </c>
      <c r="AT213" s="247" t="s">
        <v>457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2710</v>
      </c>
    </row>
    <row r="214" s="2" customFormat="1" ht="31.92453" customHeight="1">
      <c r="A214" s="35"/>
      <c r="B214" s="36"/>
      <c r="C214" s="254" t="s">
        <v>869</v>
      </c>
      <c r="D214" s="254" t="s">
        <v>457</v>
      </c>
      <c r="E214" s="255" t="s">
        <v>598</v>
      </c>
      <c r="F214" s="256" t="s">
        <v>599</v>
      </c>
      <c r="G214" s="257" t="s">
        <v>502</v>
      </c>
      <c r="H214" s="258">
        <v>4</v>
      </c>
      <c r="I214" s="259"/>
      <c r="J214" s="260">
        <f>ROUND(I214*H214,2)</f>
        <v>0</v>
      </c>
      <c r="K214" s="261"/>
      <c r="L214" s="262"/>
      <c r="M214" s="263" t="s">
        <v>1</v>
      </c>
      <c r="N214" s="264" t="s">
        <v>42</v>
      </c>
      <c r="O214" s="94"/>
      <c r="P214" s="245">
        <f>O214*H214</f>
        <v>0</v>
      </c>
      <c r="Q214" s="245">
        <v>0.0025999999999999999</v>
      </c>
      <c r="R214" s="245">
        <f>Q214*H214</f>
        <v>0.0104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443</v>
      </c>
      <c r="AT214" s="247" t="s">
        <v>457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923</v>
      </c>
    </row>
    <row r="215" s="2" customFormat="1" ht="31.92453" customHeight="1">
      <c r="A215" s="35"/>
      <c r="B215" s="36"/>
      <c r="C215" s="254" t="s">
        <v>873</v>
      </c>
      <c r="D215" s="254" t="s">
        <v>457</v>
      </c>
      <c r="E215" s="255" t="s">
        <v>1756</v>
      </c>
      <c r="F215" s="256" t="s">
        <v>1757</v>
      </c>
      <c r="G215" s="257" t="s">
        <v>502</v>
      </c>
      <c r="H215" s="258">
        <v>4</v>
      </c>
      <c r="I215" s="259"/>
      <c r="J215" s="260">
        <f>ROUND(I215*H215,2)</f>
        <v>0</v>
      </c>
      <c r="K215" s="261"/>
      <c r="L215" s="262"/>
      <c r="M215" s="263" t="s">
        <v>1</v>
      </c>
      <c r="N215" s="264" t="s">
        <v>42</v>
      </c>
      <c r="O215" s="94"/>
      <c r="P215" s="245">
        <f>O215*H215</f>
        <v>0</v>
      </c>
      <c r="Q215" s="245">
        <v>0.0025999999999999999</v>
      </c>
      <c r="R215" s="245">
        <f>Q215*H215</f>
        <v>0.0104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443</v>
      </c>
      <c r="AT215" s="247" t="s">
        <v>457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1758</v>
      </c>
    </row>
    <row r="216" s="2" customFormat="1" ht="23.4566" customHeight="1">
      <c r="A216" s="35"/>
      <c r="B216" s="36"/>
      <c r="C216" s="254" t="s">
        <v>877</v>
      </c>
      <c r="D216" s="254" t="s">
        <v>457</v>
      </c>
      <c r="E216" s="255" t="s">
        <v>2711</v>
      </c>
      <c r="F216" s="256" t="s">
        <v>2712</v>
      </c>
      <c r="G216" s="257" t="s">
        <v>502</v>
      </c>
      <c r="H216" s="258">
        <v>2</v>
      </c>
      <c r="I216" s="259"/>
      <c r="J216" s="260">
        <f>ROUND(I216*H216,2)</f>
        <v>0</v>
      </c>
      <c r="K216" s="261"/>
      <c r="L216" s="262"/>
      <c r="M216" s="263" t="s">
        <v>1</v>
      </c>
      <c r="N216" s="264" t="s">
        <v>42</v>
      </c>
      <c r="O216" s="94"/>
      <c r="P216" s="245">
        <f>O216*H216</f>
        <v>0</v>
      </c>
      <c r="Q216" s="245">
        <v>0.0025999999999999999</v>
      </c>
      <c r="R216" s="245">
        <f>Q216*H216</f>
        <v>0.0051999999999999998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443</v>
      </c>
      <c r="AT216" s="247" t="s">
        <v>457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2713</v>
      </c>
    </row>
    <row r="217" s="2" customFormat="1" ht="42.79245" customHeight="1">
      <c r="A217" s="35"/>
      <c r="B217" s="36"/>
      <c r="C217" s="254" t="s">
        <v>881</v>
      </c>
      <c r="D217" s="254" t="s">
        <v>457</v>
      </c>
      <c r="E217" s="255" t="s">
        <v>938</v>
      </c>
      <c r="F217" s="256" t="s">
        <v>939</v>
      </c>
      <c r="G217" s="257" t="s">
        <v>502</v>
      </c>
      <c r="H217" s="258">
        <v>3</v>
      </c>
      <c r="I217" s="259"/>
      <c r="J217" s="260">
        <f>ROUND(I217*H217,2)</f>
        <v>0</v>
      </c>
      <c r="K217" s="261"/>
      <c r="L217" s="262"/>
      <c r="M217" s="263" t="s">
        <v>1</v>
      </c>
      <c r="N217" s="264" t="s">
        <v>42</v>
      </c>
      <c r="O217" s="94"/>
      <c r="P217" s="245">
        <f>O217*H217</f>
        <v>0</v>
      </c>
      <c r="Q217" s="245">
        <v>0.0061000000000000004</v>
      </c>
      <c r="R217" s="245">
        <f>Q217*H217</f>
        <v>0.0183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443</v>
      </c>
      <c r="AT217" s="247" t="s">
        <v>457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940</v>
      </c>
    </row>
    <row r="218" s="2" customFormat="1" ht="42.79245" customHeight="1">
      <c r="A218" s="35"/>
      <c r="B218" s="36"/>
      <c r="C218" s="254" t="s">
        <v>885</v>
      </c>
      <c r="D218" s="254" t="s">
        <v>457</v>
      </c>
      <c r="E218" s="255" t="s">
        <v>2714</v>
      </c>
      <c r="F218" s="256" t="s">
        <v>2715</v>
      </c>
      <c r="G218" s="257" t="s">
        <v>502</v>
      </c>
      <c r="H218" s="258">
        <v>1</v>
      </c>
      <c r="I218" s="259"/>
      <c r="J218" s="260">
        <f>ROUND(I218*H218,2)</f>
        <v>0</v>
      </c>
      <c r="K218" s="261"/>
      <c r="L218" s="262"/>
      <c r="M218" s="263" t="s">
        <v>1</v>
      </c>
      <c r="N218" s="264" t="s">
        <v>42</v>
      </c>
      <c r="O218" s="94"/>
      <c r="P218" s="245">
        <f>O218*H218</f>
        <v>0</v>
      </c>
      <c r="Q218" s="245">
        <v>0.0224</v>
      </c>
      <c r="R218" s="245">
        <f>Q218*H218</f>
        <v>0.0224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443</v>
      </c>
      <c r="AT218" s="247" t="s">
        <v>457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2716</v>
      </c>
    </row>
    <row r="219" s="2" customFormat="1" ht="42.79245" customHeight="1">
      <c r="A219" s="35"/>
      <c r="B219" s="36"/>
      <c r="C219" s="254" t="s">
        <v>886</v>
      </c>
      <c r="D219" s="254" t="s">
        <v>457</v>
      </c>
      <c r="E219" s="255" t="s">
        <v>606</v>
      </c>
      <c r="F219" s="256" t="s">
        <v>607</v>
      </c>
      <c r="G219" s="257" t="s">
        <v>502</v>
      </c>
      <c r="H219" s="258">
        <v>3</v>
      </c>
      <c r="I219" s="259"/>
      <c r="J219" s="260">
        <f>ROUND(I219*H219,2)</f>
        <v>0</v>
      </c>
      <c r="K219" s="261"/>
      <c r="L219" s="262"/>
      <c r="M219" s="263" t="s">
        <v>1</v>
      </c>
      <c r="N219" s="264" t="s">
        <v>42</v>
      </c>
      <c r="O219" s="94"/>
      <c r="P219" s="245">
        <f>O219*H219</f>
        <v>0</v>
      </c>
      <c r="Q219" s="245">
        <v>0.0224</v>
      </c>
      <c r="R219" s="245">
        <f>Q219*H219</f>
        <v>0.067199999999999996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443</v>
      </c>
      <c r="AT219" s="247" t="s">
        <v>457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2717</v>
      </c>
    </row>
    <row r="220" s="2" customFormat="1" ht="53.66038" customHeight="1">
      <c r="A220" s="35"/>
      <c r="B220" s="36"/>
      <c r="C220" s="254" t="s">
        <v>888</v>
      </c>
      <c r="D220" s="254" t="s">
        <v>457</v>
      </c>
      <c r="E220" s="255" t="s">
        <v>935</v>
      </c>
      <c r="F220" s="256" t="s">
        <v>936</v>
      </c>
      <c r="G220" s="257" t="s">
        <v>502</v>
      </c>
      <c r="H220" s="258">
        <v>3</v>
      </c>
      <c r="I220" s="259"/>
      <c r="J220" s="260">
        <f>ROUND(I220*H220,2)</f>
        <v>0</v>
      </c>
      <c r="K220" s="261"/>
      <c r="L220" s="262"/>
      <c r="M220" s="263" t="s">
        <v>1</v>
      </c>
      <c r="N220" s="264" t="s">
        <v>42</v>
      </c>
      <c r="O220" s="94"/>
      <c r="P220" s="245">
        <f>O220*H220</f>
        <v>0</v>
      </c>
      <c r="Q220" s="245">
        <v>0.0224</v>
      </c>
      <c r="R220" s="245">
        <f>Q220*H220</f>
        <v>0.067199999999999996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443</v>
      </c>
      <c r="AT220" s="247" t="s">
        <v>457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2718</v>
      </c>
    </row>
    <row r="221" s="2" customFormat="1" ht="42.79245" customHeight="1">
      <c r="A221" s="35"/>
      <c r="B221" s="36"/>
      <c r="C221" s="254" t="s">
        <v>890</v>
      </c>
      <c r="D221" s="254" t="s">
        <v>457</v>
      </c>
      <c r="E221" s="255" t="s">
        <v>950</v>
      </c>
      <c r="F221" s="256" t="s">
        <v>951</v>
      </c>
      <c r="G221" s="257" t="s">
        <v>502</v>
      </c>
      <c r="H221" s="258">
        <v>3</v>
      </c>
      <c r="I221" s="259"/>
      <c r="J221" s="260">
        <f>ROUND(I221*H221,2)</f>
        <v>0</v>
      </c>
      <c r="K221" s="261"/>
      <c r="L221" s="262"/>
      <c r="M221" s="263" t="s">
        <v>1</v>
      </c>
      <c r="N221" s="264" t="s">
        <v>42</v>
      </c>
      <c r="O221" s="94"/>
      <c r="P221" s="245">
        <f>O221*H221</f>
        <v>0</v>
      </c>
      <c r="Q221" s="245">
        <v>0.0030999999999999999</v>
      </c>
      <c r="R221" s="245">
        <f>Q221*H221</f>
        <v>0.0092999999999999992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443</v>
      </c>
      <c r="AT221" s="247" t="s">
        <v>457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2719</v>
      </c>
    </row>
    <row r="222" s="2" customFormat="1" ht="36.72453" customHeight="1">
      <c r="A222" s="35"/>
      <c r="B222" s="36"/>
      <c r="C222" s="254" t="s">
        <v>894</v>
      </c>
      <c r="D222" s="254" t="s">
        <v>457</v>
      </c>
      <c r="E222" s="255" t="s">
        <v>2720</v>
      </c>
      <c r="F222" s="256" t="s">
        <v>2721</v>
      </c>
      <c r="G222" s="257" t="s">
        <v>502</v>
      </c>
      <c r="H222" s="258">
        <v>2</v>
      </c>
      <c r="I222" s="259"/>
      <c r="J222" s="260">
        <f>ROUND(I222*H222,2)</f>
        <v>0</v>
      </c>
      <c r="K222" s="261"/>
      <c r="L222" s="262"/>
      <c r="M222" s="263" t="s">
        <v>1</v>
      </c>
      <c r="N222" s="264" t="s">
        <v>42</v>
      </c>
      <c r="O222" s="94"/>
      <c r="P222" s="245">
        <f>O222*H222</f>
        <v>0</v>
      </c>
      <c r="Q222" s="245">
        <v>0.0030999999999999999</v>
      </c>
      <c r="R222" s="245">
        <f>Q222*H222</f>
        <v>0.0061999999999999998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443</v>
      </c>
      <c r="AT222" s="247" t="s">
        <v>457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2722</v>
      </c>
    </row>
    <row r="223" s="2" customFormat="1" ht="31.92453" customHeight="1">
      <c r="A223" s="35"/>
      <c r="B223" s="36"/>
      <c r="C223" s="254" t="s">
        <v>896</v>
      </c>
      <c r="D223" s="254" t="s">
        <v>457</v>
      </c>
      <c r="E223" s="255" t="s">
        <v>594</v>
      </c>
      <c r="F223" s="256" t="s">
        <v>595</v>
      </c>
      <c r="G223" s="257" t="s">
        <v>502</v>
      </c>
      <c r="H223" s="258">
        <v>9</v>
      </c>
      <c r="I223" s="259"/>
      <c r="J223" s="260">
        <f>ROUND(I223*H223,2)</f>
        <v>0</v>
      </c>
      <c r="K223" s="261"/>
      <c r="L223" s="262"/>
      <c r="M223" s="263" t="s">
        <v>1</v>
      </c>
      <c r="N223" s="264" t="s">
        <v>42</v>
      </c>
      <c r="O223" s="94"/>
      <c r="P223" s="245">
        <f>O223*H223</f>
        <v>0</v>
      </c>
      <c r="Q223" s="245">
        <v>0.0025999999999999999</v>
      </c>
      <c r="R223" s="245">
        <f>Q223*H223</f>
        <v>0.023399999999999997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443</v>
      </c>
      <c r="AT223" s="247" t="s">
        <v>457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921</v>
      </c>
    </row>
    <row r="224" s="2" customFormat="1" ht="21.0566" customHeight="1">
      <c r="A224" s="35"/>
      <c r="B224" s="36"/>
      <c r="C224" s="254" t="s">
        <v>900</v>
      </c>
      <c r="D224" s="254" t="s">
        <v>457</v>
      </c>
      <c r="E224" s="255" t="s">
        <v>618</v>
      </c>
      <c r="F224" s="256" t="s">
        <v>619</v>
      </c>
      <c r="G224" s="257" t="s">
        <v>502</v>
      </c>
      <c r="H224" s="258">
        <v>42</v>
      </c>
      <c r="I224" s="259"/>
      <c r="J224" s="260">
        <f>ROUND(I224*H224,2)</f>
        <v>0</v>
      </c>
      <c r="K224" s="261"/>
      <c r="L224" s="262"/>
      <c r="M224" s="263" t="s">
        <v>1</v>
      </c>
      <c r="N224" s="264" t="s">
        <v>42</v>
      </c>
      <c r="O224" s="94"/>
      <c r="P224" s="245">
        <f>O224*H224</f>
        <v>0</v>
      </c>
      <c r="Q224" s="245">
        <v>0.0044000000000000003</v>
      </c>
      <c r="R224" s="245">
        <f>Q224*H224</f>
        <v>0.18480000000000002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443</v>
      </c>
      <c r="AT224" s="247" t="s">
        <v>457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964</v>
      </c>
    </row>
    <row r="225" s="2" customFormat="1" ht="21.0566" customHeight="1">
      <c r="A225" s="35"/>
      <c r="B225" s="36"/>
      <c r="C225" s="254" t="s">
        <v>904</v>
      </c>
      <c r="D225" s="254" t="s">
        <v>457</v>
      </c>
      <c r="E225" s="255" t="s">
        <v>966</v>
      </c>
      <c r="F225" s="256" t="s">
        <v>967</v>
      </c>
      <c r="G225" s="257" t="s">
        <v>502</v>
      </c>
      <c r="H225" s="258">
        <v>3</v>
      </c>
      <c r="I225" s="259"/>
      <c r="J225" s="260">
        <f>ROUND(I225*H225,2)</f>
        <v>0</v>
      </c>
      <c r="K225" s="261"/>
      <c r="L225" s="262"/>
      <c r="M225" s="263" t="s">
        <v>1</v>
      </c>
      <c r="N225" s="264" t="s">
        <v>42</v>
      </c>
      <c r="O225" s="94"/>
      <c r="P225" s="245">
        <f>O225*H225</f>
        <v>0</v>
      </c>
      <c r="Q225" s="245">
        <v>0.0028</v>
      </c>
      <c r="R225" s="245">
        <f>Q225*H225</f>
        <v>0.0083999999999999995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443</v>
      </c>
      <c r="AT225" s="247" t="s">
        <v>457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968</v>
      </c>
    </row>
    <row r="226" s="2" customFormat="1" ht="16.30189" customHeight="1">
      <c r="A226" s="35"/>
      <c r="B226" s="36"/>
      <c r="C226" s="254" t="s">
        <v>908</v>
      </c>
      <c r="D226" s="254" t="s">
        <v>457</v>
      </c>
      <c r="E226" s="255" t="s">
        <v>622</v>
      </c>
      <c r="F226" s="256" t="s">
        <v>623</v>
      </c>
      <c r="G226" s="257" t="s">
        <v>502</v>
      </c>
      <c r="H226" s="258">
        <v>45</v>
      </c>
      <c r="I226" s="259"/>
      <c r="J226" s="260">
        <f>ROUND(I226*H226,2)</f>
        <v>0</v>
      </c>
      <c r="K226" s="261"/>
      <c r="L226" s="262"/>
      <c r="M226" s="263" t="s">
        <v>1</v>
      </c>
      <c r="N226" s="264" t="s">
        <v>42</v>
      </c>
      <c r="O226" s="94"/>
      <c r="P226" s="245">
        <f>O226*H226</f>
        <v>0</v>
      </c>
      <c r="Q226" s="245">
        <v>0</v>
      </c>
      <c r="R226" s="245">
        <f>Q226*H226</f>
        <v>0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443</v>
      </c>
      <c r="AT226" s="247" t="s">
        <v>457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970</v>
      </c>
    </row>
    <row r="227" s="2" customFormat="1" ht="16.30189" customHeight="1">
      <c r="A227" s="35"/>
      <c r="B227" s="36"/>
      <c r="C227" s="254" t="s">
        <v>912</v>
      </c>
      <c r="D227" s="254" t="s">
        <v>457</v>
      </c>
      <c r="E227" s="255" t="s">
        <v>626</v>
      </c>
      <c r="F227" s="256" t="s">
        <v>627</v>
      </c>
      <c r="G227" s="257" t="s">
        <v>502</v>
      </c>
      <c r="H227" s="258">
        <v>124</v>
      </c>
      <c r="I227" s="259"/>
      <c r="J227" s="260">
        <f>ROUND(I227*H227,2)</f>
        <v>0</v>
      </c>
      <c r="K227" s="261"/>
      <c r="L227" s="262"/>
      <c r="M227" s="263" t="s">
        <v>1</v>
      </c>
      <c r="N227" s="264" t="s">
        <v>42</v>
      </c>
      <c r="O227" s="94"/>
      <c r="P227" s="245">
        <f>O227*H227</f>
        <v>0</v>
      </c>
      <c r="Q227" s="245">
        <v>1.0000000000000001E-05</v>
      </c>
      <c r="R227" s="245">
        <f>Q227*H227</f>
        <v>0.00124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443</v>
      </c>
      <c r="AT227" s="247" t="s">
        <v>457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972</v>
      </c>
    </row>
    <row r="228" s="2" customFormat="1" ht="23.4566" customHeight="1">
      <c r="A228" s="35"/>
      <c r="B228" s="36"/>
      <c r="C228" s="235" t="s">
        <v>914</v>
      </c>
      <c r="D228" s="235" t="s">
        <v>382</v>
      </c>
      <c r="E228" s="236" t="s">
        <v>630</v>
      </c>
      <c r="F228" s="237" t="s">
        <v>631</v>
      </c>
      <c r="G228" s="238" t="s">
        <v>426</v>
      </c>
      <c r="H228" s="239">
        <v>18.5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0.0025500000000000002</v>
      </c>
      <c r="R228" s="245">
        <f>Q228*H228</f>
        <v>0.047175000000000002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632</v>
      </c>
    </row>
    <row r="229" s="2" customFormat="1" ht="31.92453" customHeight="1">
      <c r="A229" s="35"/>
      <c r="B229" s="36"/>
      <c r="C229" s="235" t="s">
        <v>918</v>
      </c>
      <c r="D229" s="235" t="s">
        <v>382</v>
      </c>
      <c r="E229" s="236" t="s">
        <v>975</v>
      </c>
      <c r="F229" s="237" t="s">
        <v>976</v>
      </c>
      <c r="G229" s="238" t="s">
        <v>426</v>
      </c>
      <c r="H229" s="239">
        <v>1059</v>
      </c>
      <c r="I229" s="240"/>
      <c r="J229" s="241">
        <f>ROUND(I229*H229,2)</f>
        <v>0</v>
      </c>
      <c r="K229" s="242"/>
      <c r="L229" s="41"/>
      <c r="M229" s="243" t="s">
        <v>1</v>
      </c>
      <c r="N229" s="244" t="s">
        <v>42</v>
      </c>
      <c r="O229" s="94"/>
      <c r="P229" s="245">
        <f>O229*H229</f>
        <v>0</v>
      </c>
      <c r="Q229" s="245">
        <v>0.00025000000000000001</v>
      </c>
      <c r="R229" s="245">
        <f>Q229*H229</f>
        <v>0.26474999999999999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396</v>
      </c>
      <c r="AT229" s="247" t="s">
        <v>382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977</v>
      </c>
    </row>
    <row r="230" s="2" customFormat="1" ht="36.72453" customHeight="1">
      <c r="A230" s="35"/>
      <c r="B230" s="36"/>
      <c r="C230" s="235" t="s">
        <v>920</v>
      </c>
      <c r="D230" s="235" t="s">
        <v>382</v>
      </c>
      <c r="E230" s="236" t="s">
        <v>634</v>
      </c>
      <c r="F230" s="237" t="s">
        <v>635</v>
      </c>
      <c r="G230" s="238" t="s">
        <v>426</v>
      </c>
      <c r="H230" s="239">
        <v>1550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9.0000000000000006E-05</v>
      </c>
      <c r="R230" s="245">
        <f>Q230*H230</f>
        <v>0.13950000000000001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636</v>
      </c>
    </row>
    <row r="231" s="2" customFormat="1" ht="31.92453" customHeight="1">
      <c r="A231" s="35"/>
      <c r="B231" s="36"/>
      <c r="C231" s="235" t="s">
        <v>922</v>
      </c>
      <c r="D231" s="235" t="s">
        <v>382</v>
      </c>
      <c r="E231" s="236" t="s">
        <v>638</v>
      </c>
      <c r="F231" s="237" t="s">
        <v>639</v>
      </c>
      <c r="G231" s="238" t="s">
        <v>426</v>
      </c>
      <c r="H231" s="239">
        <v>595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0.00051000000000000004</v>
      </c>
      <c r="R231" s="245">
        <f>Q231*H231</f>
        <v>0.30345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640</v>
      </c>
    </row>
    <row r="232" s="2" customFormat="1" ht="36.72453" customHeight="1">
      <c r="A232" s="35"/>
      <c r="B232" s="36"/>
      <c r="C232" s="235" t="s">
        <v>924</v>
      </c>
      <c r="D232" s="235" t="s">
        <v>382</v>
      </c>
      <c r="E232" s="236" t="s">
        <v>642</v>
      </c>
      <c r="F232" s="237" t="s">
        <v>643</v>
      </c>
      <c r="G232" s="238" t="s">
        <v>426</v>
      </c>
      <c r="H232" s="239">
        <v>163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0.00017000000000000001</v>
      </c>
      <c r="R232" s="245">
        <f>Q232*H232</f>
        <v>0.027710000000000002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644</v>
      </c>
    </row>
    <row r="233" s="2" customFormat="1" ht="31.92453" customHeight="1">
      <c r="A233" s="35"/>
      <c r="B233" s="36"/>
      <c r="C233" s="235" t="s">
        <v>928</v>
      </c>
      <c r="D233" s="235" t="s">
        <v>382</v>
      </c>
      <c r="E233" s="236" t="s">
        <v>646</v>
      </c>
      <c r="F233" s="237" t="s">
        <v>647</v>
      </c>
      <c r="G233" s="238" t="s">
        <v>419</v>
      </c>
      <c r="H233" s="239">
        <v>94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0.00089999999999999998</v>
      </c>
      <c r="R233" s="245">
        <f>Q233*H233</f>
        <v>0.084599999999999995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648</v>
      </c>
    </row>
    <row r="234" s="2" customFormat="1" ht="23.4566" customHeight="1">
      <c r="A234" s="35"/>
      <c r="B234" s="36"/>
      <c r="C234" s="235" t="s">
        <v>932</v>
      </c>
      <c r="D234" s="235" t="s">
        <v>382</v>
      </c>
      <c r="E234" s="236" t="s">
        <v>650</v>
      </c>
      <c r="F234" s="237" t="s">
        <v>651</v>
      </c>
      <c r="G234" s="238" t="s">
        <v>426</v>
      </c>
      <c r="H234" s="239">
        <v>3367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652</v>
      </c>
    </row>
    <row r="235" s="2" customFormat="1" ht="23.4566" customHeight="1">
      <c r="A235" s="35"/>
      <c r="B235" s="36"/>
      <c r="C235" s="235" t="s">
        <v>934</v>
      </c>
      <c r="D235" s="235" t="s">
        <v>382</v>
      </c>
      <c r="E235" s="236" t="s">
        <v>654</v>
      </c>
      <c r="F235" s="237" t="s">
        <v>655</v>
      </c>
      <c r="G235" s="238" t="s">
        <v>419</v>
      </c>
      <c r="H235" s="239">
        <v>94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1.0000000000000001E-05</v>
      </c>
      <c r="R235" s="245">
        <f>Q235*H235</f>
        <v>0.00094000000000000008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656</v>
      </c>
    </row>
    <row r="236" s="2" customFormat="1" ht="31.92453" customHeight="1">
      <c r="A236" s="35"/>
      <c r="B236" s="36"/>
      <c r="C236" s="235" t="s">
        <v>721</v>
      </c>
      <c r="D236" s="235" t="s">
        <v>382</v>
      </c>
      <c r="E236" s="236" t="s">
        <v>658</v>
      </c>
      <c r="F236" s="237" t="s">
        <v>659</v>
      </c>
      <c r="G236" s="238" t="s">
        <v>426</v>
      </c>
      <c r="H236" s="239">
        <v>205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0.15112999999999999</v>
      </c>
      <c r="R236" s="245">
        <f>Q236*H236</f>
        <v>30.981649999999998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660</v>
      </c>
    </row>
    <row r="237" s="2" customFormat="1" ht="21.0566" customHeight="1">
      <c r="A237" s="35"/>
      <c r="B237" s="36"/>
      <c r="C237" s="254" t="s">
        <v>941</v>
      </c>
      <c r="D237" s="254" t="s">
        <v>457</v>
      </c>
      <c r="E237" s="255" t="s">
        <v>662</v>
      </c>
      <c r="F237" s="256" t="s">
        <v>663</v>
      </c>
      <c r="G237" s="257" t="s">
        <v>502</v>
      </c>
      <c r="H237" s="258">
        <v>95.950000000000003</v>
      </c>
      <c r="I237" s="259"/>
      <c r="J237" s="260">
        <f>ROUND(I237*H237,2)</f>
        <v>0</v>
      </c>
      <c r="K237" s="261"/>
      <c r="L237" s="262"/>
      <c r="M237" s="263" t="s">
        <v>1</v>
      </c>
      <c r="N237" s="264" t="s">
        <v>42</v>
      </c>
      <c r="O237" s="94"/>
      <c r="P237" s="245">
        <f>O237*H237</f>
        <v>0</v>
      </c>
      <c r="Q237" s="245">
        <v>0.085000000000000006</v>
      </c>
      <c r="R237" s="245">
        <f>Q237*H237</f>
        <v>8.1557500000000012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443</v>
      </c>
      <c r="AT237" s="247" t="s">
        <v>457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664</v>
      </c>
    </row>
    <row r="238" s="2" customFormat="1" ht="21.0566" customHeight="1">
      <c r="A238" s="35"/>
      <c r="B238" s="36"/>
      <c r="C238" s="254" t="s">
        <v>945</v>
      </c>
      <c r="D238" s="254" t="s">
        <v>457</v>
      </c>
      <c r="E238" s="255" t="s">
        <v>1762</v>
      </c>
      <c r="F238" s="256" t="s">
        <v>1763</v>
      </c>
      <c r="G238" s="257" t="s">
        <v>502</v>
      </c>
      <c r="H238" s="258">
        <v>111.09999999999999</v>
      </c>
      <c r="I238" s="259"/>
      <c r="J238" s="260">
        <f>ROUND(I238*H238,2)</f>
        <v>0</v>
      </c>
      <c r="K238" s="261"/>
      <c r="L238" s="262"/>
      <c r="M238" s="263" t="s">
        <v>1</v>
      </c>
      <c r="N238" s="264" t="s">
        <v>42</v>
      </c>
      <c r="O238" s="94"/>
      <c r="P238" s="245">
        <f>O238*H238</f>
        <v>0</v>
      </c>
      <c r="Q238" s="245">
        <v>0.065000000000000002</v>
      </c>
      <c r="R238" s="245">
        <f>Q238*H238</f>
        <v>7.2214999999999998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443</v>
      </c>
      <c r="AT238" s="247" t="s">
        <v>457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2365</v>
      </c>
    </row>
    <row r="239" s="2" customFormat="1" ht="21.0566" customHeight="1">
      <c r="A239" s="35"/>
      <c r="B239" s="36"/>
      <c r="C239" s="235" t="s">
        <v>949</v>
      </c>
      <c r="D239" s="235" t="s">
        <v>382</v>
      </c>
      <c r="E239" s="236" t="s">
        <v>1157</v>
      </c>
      <c r="F239" s="237" t="s">
        <v>1158</v>
      </c>
      <c r="G239" s="238" t="s">
        <v>426</v>
      </c>
      <c r="H239" s="239">
        <v>14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0.90208999999999995</v>
      </c>
      <c r="R239" s="245">
        <f>Q239*H239</f>
        <v>12.629259999999999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2723</v>
      </c>
    </row>
    <row r="240" s="2" customFormat="1" ht="23.4566" customHeight="1">
      <c r="A240" s="35"/>
      <c r="B240" s="36"/>
      <c r="C240" s="254" t="s">
        <v>953</v>
      </c>
      <c r="D240" s="254" t="s">
        <v>457</v>
      </c>
      <c r="E240" s="255" t="s">
        <v>2724</v>
      </c>
      <c r="F240" s="256" t="s">
        <v>2725</v>
      </c>
      <c r="G240" s="257" t="s">
        <v>502</v>
      </c>
      <c r="H240" s="258">
        <v>14.140000000000001</v>
      </c>
      <c r="I240" s="259"/>
      <c r="J240" s="260">
        <f>ROUND(I240*H240,2)</f>
        <v>0</v>
      </c>
      <c r="K240" s="261"/>
      <c r="L240" s="262"/>
      <c r="M240" s="263" t="s">
        <v>1</v>
      </c>
      <c r="N240" s="264" t="s">
        <v>42</v>
      </c>
      <c r="O240" s="94"/>
      <c r="P240" s="245">
        <f>O240*H240</f>
        <v>0</v>
      </c>
      <c r="Q240" s="245">
        <v>0.32300000000000001</v>
      </c>
      <c r="R240" s="245">
        <f>Q240*H240</f>
        <v>4.5672200000000007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443</v>
      </c>
      <c r="AT240" s="247" t="s">
        <v>457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2726</v>
      </c>
    </row>
    <row r="241" s="2" customFormat="1" ht="36.72453" customHeight="1">
      <c r="A241" s="35"/>
      <c r="B241" s="36"/>
      <c r="C241" s="235" t="s">
        <v>957</v>
      </c>
      <c r="D241" s="235" t="s">
        <v>382</v>
      </c>
      <c r="E241" s="236" t="s">
        <v>666</v>
      </c>
      <c r="F241" s="237" t="s">
        <v>667</v>
      </c>
      <c r="G241" s="238" t="s">
        <v>426</v>
      </c>
      <c r="H241" s="239">
        <v>2258</v>
      </c>
      <c r="I241" s="240"/>
      <c r="J241" s="241">
        <f>ROUND(I241*H241,2)</f>
        <v>0</v>
      </c>
      <c r="K241" s="242"/>
      <c r="L241" s="41"/>
      <c r="M241" s="243" t="s">
        <v>1</v>
      </c>
      <c r="N241" s="244" t="s">
        <v>42</v>
      </c>
      <c r="O241" s="94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396</v>
      </c>
      <c r="AT241" s="247" t="s">
        <v>382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668</v>
      </c>
    </row>
    <row r="242" s="2" customFormat="1" ht="31.92453" customHeight="1">
      <c r="A242" s="35"/>
      <c r="B242" s="36"/>
      <c r="C242" s="235" t="s">
        <v>961</v>
      </c>
      <c r="D242" s="235" t="s">
        <v>382</v>
      </c>
      <c r="E242" s="236" t="s">
        <v>670</v>
      </c>
      <c r="F242" s="237" t="s">
        <v>671</v>
      </c>
      <c r="G242" s="238" t="s">
        <v>426</v>
      </c>
      <c r="H242" s="239">
        <v>2258</v>
      </c>
      <c r="I242" s="240"/>
      <c r="J242" s="241">
        <f>ROUND(I242*H242,2)</f>
        <v>0</v>
      </c>
      <c r="K242" s="242"/>
      <c r="L242" s="41"/>
      <c r="M242" s="243" t="s">
        <v>1</v>
      </c>
      <c r="N242" s="244" t="s">
        <v>42</v>
      </c>
      <c r="O242" s="94"/>
      <c r="P242" s="245">
        <f>O242*H242</f>
        <v>0</v>
      </c>
      <c r="Q242" s="245">
        <v>0.00011</v>
      </c>
      <c r="R242" s="245">
        <f>Q242*H242</f>
        <v>0.24838000000000002</v>
      </c>
      <c r="S242" s="245">
        <v>0</v>
      </c>
      <c r="T242" s="24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396</v>
      </c>
      <c r="AT242" s="247" t="s">
        <v>382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672</v>
      </c>
    </row>
    <row r="243" s="2" customFormat="1" ht="23.4566" customHeight="1">
      <c r="A243" s="35"/>
      <c r="B243" s="36"/>
      <c r="C243" s="235" t="s">
        <v>963</v>
      </c>
      <c r="D243" s="235" t="s">
        <v>382</v>
      </c>
      <c r="E243" s="236" t="s">
        <v>674</v>
      </c>
      <c r="F243" s="237" t="s">
        <v>675</v>
      </c>
      <c r="G243" s="238" t="s">
        <v>426</v>
      </c>
      <c r="H243" s="239">
        <v>21</v>
      </c>
      <c r="I243" s="240"/>
      <c r="J243" s="241">
        <f>ROUND(I243*H243,2)</f>
        <v>0</v>
      </c>
      <c r="K243" s="242"/>
      <c r="L243" s="41"/>
      <c r="M243" s="243" t="s">
        <v>1</v>
      </c>
      <c r="N243" s="244" t="s">
        <v>42</v>
      </c>
      <c r="O243" s="94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396</v>
      </c>
      <c r="AT243" s="247" t="s">
        <v>382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676</v>
      </c>
    </row>
    <row r="244" s="2" customFormat="1" ht="23.4566" customHeight="1">
      <c r="A244" s="35"/>
      <c r="B244" s="36"/>
      <c r="C244" s="235" t="s">
        <v>965</v>
      </c>
      <c r="D244" s="235" t="s">
        <v>382</v>
      </c>
      <c r="E244" s="236" t="s">
        <v>1659</v>
      </c>
      <c r="F244" s="237" t="s">
        <v>1660</v>
      </c>
      <c r="G244" s="238" t="s">
        <v>426</v>
      </c>
      <c r="H244" s="239">
        <v>5</v>
      </c>
      <c r="I244" s="240"/>
      <c r="J244" s="241">
        <f>ROUND(I244*H244,2)</f>
        <v>0</v>
      </c>
      <c r="K244" s="242"/>
      <c r="L244" s="41"/>
      <c r="M244" s="243" t="s">
        <v>1</v>
      </c>
      <c r="N244" s="244" t="s">
        <v>42</v>
      </c>
      <c r="O244" s="94"/>
      <c r="P244" s="245">
        <f>O244*H244</f>
        <v>0</v>
      </c>
      <c r="Q244" s="245">
        <v>6.9999999999999994E-05</v>
      </c>
      <c r="R244" s="245">
        <f>Q244*H244</f>
        <v>0.00034999999999999994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396</v>
      </c>
      <c r="AT244" s="247" t="s">
        <v>382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2727</v>
      </c>
    </row>
    <row r="245" s="2" customFormat="1" ht="16.30189" customHeight="1">
      <c r="A245" s="35"/>
      <c r="B245" s="36"/>
      <c r="C245" s="235" t="s">
        <v>969</v>
      </c>
      <c r="D245" s="235" t="s">
        <v>382</v>
      </c>
      <c r="E245" s="236" t="s">
        <v>678</v>
      </c>
      <c r="F245" s="237" t="s">
        <v>679</v>
      </c>
      <c r="G245" s="238" t="s">
        <v>426</v>
      </c>
      <c r="H245" s="239">
        <v>21</v>
      </c>
      <c r="I245" s="240"/>
      <c r="J245" s="241">
        <f>ROUND(I245*H245,2)</f>
        <v>0</v>
      </c>
      <c r="K245" s="242"/>
      <c r="L245" s="41"/>
      <c r="M245" s="243" t="s">
        <v>1</v>
      </c>
      <c r="N245" s="244" t="s">
        <v>42</v>
      </c>
      <c r="O245" s="94"/>
      <c r="P245" s="245">
        <f>O245*H245</f>
        <v>0</v>
      </c>
      <c r="Q245" s="245">
        <v>2.0000000000000002E-05</v>
      </c>
      <c r="R245" s="245">
        <f>Q245*H245</f>
        <v>0.00042000000000000002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396</v>
      </c>
      <c r="AT245" s="247" t="s">
        <v>382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680</v>
      </c>
    </row>
    <row r="246" s="2" customFormat="1" ht="31.92453" customHeight="1">
      <c r="A246" s="35"/>
      <c r="B246" s="36"/>
      <c r="C246" s="235" t="s">
        <v>971</v>
      </c>
      <c r="D246" s="235" t="s">
        <v>382</v>
      </c>
      <c r="E246" s="236" t="s">
        <v>1008</v>
      </c>
      <c r="F246" s="237" t="s">
        <v>1009</v>
      </c>
      <c r="G246" s="238" t="s">
        <v>419</v>
      </c>
      <c r="H246" s="239">
        <v>70.25</v>
      </c>
      <c r="I246" s="240"/>
      <c r="J246" s="241">
        <f>ROUND(I246*H246,2)</f>
        <v>0</v>
      </c>
      <c r="K246" s="242"/>
      <c r="L246" s="41"/>
      <c r="M246" s="243" t="s">
        <v>1</v>
      </c>
      <c r="N246" s="244" t="s">
        <v>42</v>
      </c>
      <c r="O246" s="94"/>
      <c r="P246" s="245">
        <f>O246*H246</f>
        <v>0</v>
      </c>
      <c r="Q246" s="245">
        <v>0.023380000000000001</v>
      </c>
      <c r="R246" s="245">
        <f>Q246*H246</f>
        <v>1.6424450000000002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396</v>
      </c>
      <c r="AT246" s="247" t="s">
        <v>382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1010</v>
      </c>
    </row>
    <row r="247" s="2" customFormat="1" ht="23.4566" customHeight="1">
      <c r="A247" s="35"/>
      <c r="B247" s="36"/>
      <c r="C247" s="235" t="s">
        <v>973</v>
      </c>
      <c r="D247" s="235" t="s">
        <v>382</v>
      </c>
      <c r="E247" s="236" t="s">
        <v>1000</v>
      </c>
      <c r="F247" s="237" t="s">
        <v>1001</v>
      </c>
      <c r="G247" s="238" t="s">
        <v>419</v>
      </c>
      <c r="H247" s="239">
        <v>70.25</v>
      </c>
      <c r="I247" s="240"/>
      <c r="J247" s="241">
        <f>ROUND(I247*H247,2)</f>
        <v>0</v>
      </c>
      <c r="K247" s="242"/>
      <c r="L247" s="41"/>
      <c r="M247" s="243" t="s">
        <v>1</v>
      </c>
      <c r="N247" s="244" t="s">
        <v>42</v>
      </c>
      <c r="O247" s="94"/>
      <c r="P247" s="245">
        <f>O247*H247</f>
        <v>0</v>
      </c>
      <c r="Q247" s="245">
        <v>0.27382000000000001</v>
      </c>
      <c r="R247" s="245">
        <f>Q247*H247</f>
        <v>19.235855000000001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396</v>
      </c>
      <c r="AT247" s="247" t="s">
        <v>382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1662</v>
      </c>
    </row>
    <row r="248" s="2" customFormat="1" ht="23.4566" customHeight="1">
      <c r="A248" s="35"/>
      <c r="B248" s="36"/>
      <c r="C248" s="254" t="s">
        <v>974</v>
      </c>
      <c r="D248" s="254" t="s">
        <v>457</v>
      </c>
      <c r="E248" s="255" t="s">
        <v>1004</v>
      </c>
      <c r="F248" s="256" t="s">
        <v>1005</v>
      </c>
      <c r="G248" s="257" t="s">
        <v>502</v>
      </c>
      <c r="H248" s="258">
        <v>567.62</v>
      </c>
      <c r="I248" s="259"/>
      <c r="J248" s="260">
        <f>ROUND(I248*H248,2)</f>
        <v>0</v>
      </c>
      <c r="K248" s="261"/>
      <c r="L248" s="262"/>
      <c r="M248" s="263" t="s">
        <v>1</v>
      </c>
      <c r="N248" s="264" t="s">
        <v>42</v>
      </c>
      <c r="O248" s="94"/>
      <c r="P248" s="245">
        <f>O248*H248</f>
        <v>0</v>
      </c>
      <c r="Q248" s="245">
        <v>0.024</v>
      </c>
      <c r="R248" s="245">
        <f>Q248*H248</f>
        <v>13.62288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443</v>
      </c>
      <c r="AT248" s="247" t="s">
        <v>457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1663</v>
      </c>
    </row>
    <row r="249" s="2" customFormat="1" ht="31.92453" customHeight="1">
      <c r="A249" s="35"/>
      <c r="B249" s="36"/>
      <c r="C249" s="235" t="s">
        <v>978</v>
      </c>
      <c r="D249" s="235" t="s">
        <v>382</v>
      </c>
      <c r="E249" s="236" t="s">
        <v>690</v>
      </c>
      <c r="F249" s="237" t="s">
        <v>691</v>
      </c>
      <c r="G249" s="238" t="s">
        <v>419</v>
      </c>
      <c r="H249" s="239">
        <v>14765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0</v>
      </c>
      <c r="R249" s="245">
        <f>Q249*H249</f>
        <v>0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692</v>
      </c>
    </row>
    <row r="250" s="2" customFormat="1" ht="23.4566" customHeight="1">
      <c r="A250" s="35"/>
      <c r="B250" s="36"/>
      <c r="C250" s="235" t="s">
        <v>979</v>
      </c>
      <c r="D250" s="235" t="s">
        <v>382</v>
      </c>
      <c r="E250" s="236" t="s">
        <v>1665</v>
      </c>
      <c r="F250" s="237" t="s">
        <v>1666</v>
      </c>
      <c r="G250" s="238" t="s">
        <v>426</v>
      </c>
      <c r="H250" s="239">
        <v>349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</v>
      </c>
      <c r="R250" s="245">
        <f>Q250*H250</f>
        <v>0</v>
      </c>
      <c r="S250" s="245">
        <v>0.1946</v>
      </c>
      <c r="T250" s="246">
        <f>S250*H250</f>
        <v>67.915400000000005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2728</v>
      </c>
    </row>
    <row r="251" s="2" customFormat="1" ht="31.92453" customHeight="1">
      <c r="A251" s="35"/>
      <c r="B251" s="36"/>
      <c r="C251" s="235" t="s">
        <v>980</v>
      </c>
      <c r="D251" s="235" t="s">
        <v>382</v>
      </c>
      <c r="E251" s="236" t="s">
        <v>2729</v>
      </c>
      <c r="F251" s="237" t="s">
        <v>2730</v>
      </c>
      <c r="G251" s="238" t="s">
        <v>426</v>
      </c>
      <c r="H251" s="239">
        <v>1903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0</v>
      </c>
      <c r="R251" s="245">
        <f>Q251*H251</f>
        <v>0</v>
      </c>
      <c r="S251" s="245">
        <v>0.097299999999999998</v>
      </c>
      <c r="T251" s="246">
        <f>S251*H251</f>
        <v>185.1619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2731</v>
      </c>
    </row>
    <row r="252" s="2" customFormat="1" ht="23.4566" customHeight="1">
      <c r="A252" s="35"/>
      <c r="B252" s="36"/>
      <c r="C252" s="235" t="s">
        <v>981</v>
      </c>
      <c r="D252" s="235" t="s">
        <v>382</v>
      </c>
      <c r="E252" s="236" t="s">
        <v>2367</v>
      </c>
      <c r="F252" s="237" t="s">
        <v>2368</v>
      </c>
      <c r="G252" s="238" t="s">
        <v>419</v>
      </c>
      <c r="H252" s="239">
        <v>3982.5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0</v>
      </c>
      <c r="R252" s="245">
        <f>Q252*H252</f>
        <v>0</v>
      </c>
      <c r="S252" s="245">
        <v>0.252</v>
      </c>
      <c r="T252" s="246">
        <f>S252*H252</f>
        <v>1003.59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2732</v>
      </c>
    </row>
    <row r="253" s="2" customFormat="1" ht="23.4566" customHeight="1">
      <c r="A253" s="35"/>
      <c r="B253" s="36"/>
      <c r="C253" s="235" t="s">
        <v>982</v>
      </c>
      <c r="D253" s="235" t="s">
        <v>382</v>
      </c>
      <c r="E253" s="236" t="s">
        <v>1169</v>
      </c>
      <c r="F253" s="237" t="s">
        <v>1170</v>
      </c>
      <c r="G253" s="238" t="s">
        <v>426</v>
      </c>
      <c r="H253" s="239">
        <v>331</v>
      </c>
      <c r="I253" s="240"/>
      <c r="J253" s="241">
        <f>ROUND(I253*H253,2)</f>
        <v>0</v>
      </c>
      <c r="K253" s="242"/>
      <c r="L253" s="41"/>
      <c r="M253" s="243" t="s">
        <v>1</v>
      </c>
      <c r="N253" s="244" t="s">
        <v>42</v>
      </c>
      <c r="O253" s="94"/>
      <c r="P253" s="245">
        <f>O253*H253</f>
        <v>0</v>
      </c>
      <c r="Q253" s="245">
        <v>0</v>
      </c>
      <c r="R253" s="245">
        <f>Q253*H253</f>
        <v>0</v>
      </c>
      <c r="S253" s="245">
        <v>0.057110000000000001</v>
      </c>
      <c r="T253" s="246">
        <f>S253*H253</f>
        <v>18.903410000000001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396</v>
      </c>
      <c r="AT253" s="247" t="s">
        <v>382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396</v>
      </c>
      <c r="BM253" s="247" t="s">
        <v>2733</v>
      </c>
    </row>
    <row r="254" s="2" customFormat="1" ht="31.92453" customHeight="1">
      <c r="A254" s="35"/>
      <c r="B254" s="36"/>
      <c r="C254" s="235" t="s">
        <v>983</v>
      </c>
      <c r="D254" s="235" t="s">
        <v>382</v>
      </c>
      <c r="E254" s="236" t="s">
        <v>1865</v>
      </c>
      <c r="F254" s="237" t="s">
        <v>1866</v>
      </c>
      <c r="G254" s="238" t="s">
        <v>430</v>
      </c>
      <c r="H254" s="239">
        <v>1.8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</v>
      </c>
      <c r="R254" s="245">
        <f>Q254*H254</f>
        <v>0</v>
      </c>
      <c r="S254" s="245">
        <v>2.2000000000000002</v>
      </c>
      <c r="T254" s="246">
        <f>S254*H254</f>
        <v>3.9600000000000004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2734</v>
      </c>
    </row>
    <row r="255" s="2" customFormat="1" ht="21.0566" customHeight="1">
      <c r="A255" s="35"/>
      <c r="B255" s="36"/>
      <c r="C255" s="235" t="s">
        <v>984</v>
      </c>
      <c r="D255" s="235" t="s">
        <v>382</v>
      </c>
      <c r="E255" s="236" t="s">
        <v>2735</v>
      </c>
      <c r="F255" s="237" t="s">
        <v>2736</v>
      </c>
      <c r="G255" s="238" t="s">
        <v>502</v>
      </c>
      <c r="H255" s="239">
        <v>1</v>
      </c>
      <c r="I255" s="240"/>
      <c r="J255" s="241">
        <f>ROUND(I255*H255,2)</f>
        <v>0</v>
      </c>
      <c r="K255" s="242"/>
      <c r="L255" s="41"/>
      <c r="M255" s="243" t="s">
        <v>1</v>
      </c>
      <c r="N255" s="244" t="s">
        <v>42</v>
      </c>
      <c r="O255" s="94"/>
      <c r="P255" s="245">
        <f>O255*H255</f>
        <v>0</v>
      </c>
      <c r="Q255" s="245">
        <v>0</v>
      </c>
      <c r="R255" s="245">
        <f>Q255*H255</f>
        <v>0</v>
      </c>
      <c r="S255" s="245">
        <v>1.155</v>
      </c>
      <c r="T255" s="246">
        <f>S255*H255</f>
        <v>1.155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396</v>
      </c>
      <c r="AT255" s="247" t="s">
        <v>382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396</v>
      </c>
      <c r="BM255" s="247" t="s">
        <v>2737</v>
      </c>
    </row>
    <row r="256" s="2" customFormat="1" ht="23.4566" customHeight="1">
      <c r="A256" s="35"/>
      <c r="B256" s="36"/>
      <c r="C256" s="235" t="s">
        <v>985</v>
      </c>
      <c r="D256" s="235" t="s">
        <v>382</v>
      </c>
      <c r="E256" s="236" t="s">
        <v>1801</v>
      </c>
      <c r="F256" s="237" t="s">
        <v>1802</v>
      </c>
      <c r="G256" s="238" t="s">
        <v>426</v>
      </c>
      <c r="H256" s="239">
        <v>25</v>
      </c>
      <c r="I256" s="240"/>
      <c r="J256" s="241">
        <f>ROUND(I256*H256,2)</f>
        <v>0</v>
      </c>
      <c r="K256" s="242"/>
      <c r="L256" s="41"/>
      <c r="M256" s="243" t="s">
        <v>1</v>
      </c>
      <c r="N256" s="244" t="s">
        <v>42</v>
      </c>
      <c r="O256" s="94"/>
      <c r="P256" s="245">
        <f>O256*H256</f>
        <v>0</v>
      </c>
      <c r="Q256" s="245">
        <v>0</v>
      </c>
      <c r="R256" s="245">
        <f>Q256*H256</f>
        <v>0</v>
      </c>
      <c r="S256" s="245">
        <v>0.035000000000000003</v>
      </c>
      <c r="T256" s="246">
        <f>S256*H256</f>
        <v>0.87500000000000011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7" t="s">
        <v>396</v>
      </c>
      <c r="AT256" s="247" t="s">
        <v>382</v>
      </c>
      <c r="AU256" s="247" t="s">
        <v>92</v>
      </c>
      <c r="AY256" s="14" t="s">
        <v>379</v>
      </c>
      <c r="BE256" s="248">
        <f>IF(N256="základná",J256,0)</f>
        <v>0</v>
      </c>
      <c r="BF256" s="248">
        <f>IF(N256="znížená",J256,0)</f>
        <v>0</v>
      </c>
      <c r="BG256" s="248">
        <f>IF(N256="zákl. prenesená",J256,0)</f>
        <v>0</v>
      </c>
      <c r="BH256" s="248">
        <f>IF(N256="zníž. prenesená",J256,0)</f>
        <v>0</v>
      </c>
      <c r="BI256" s="248">
        <f>IF(N256="nulová",J256,0)</f>
        <v>0</v>
      </c>
      <c r="BJ256" s="14" t="s">
        <v>92</v>
      </c>
      <c r="BK256" s="248">
        <f>ROUND(I256*H256,2)</f>
        <v>0</v>
      </c>
      <c r="BL256" s="14" t="s">
        <v>396</v>
      </c>
      <c r="BM256" s="247" t="s">
        <v>1803</v>
      </c>
    </row>
    <row r="257" s="2" customFormat="1" ht="23.4566" customHeight="1">
      <c r="A257" s="35"/>
      <c r="B257" s="36"/>
      <c r="C257" s="235" t="s">
        <v>986</v>
      </c>
      <c r="D257" s="235" t="s">
        <v>382</v>
      </c>
      <c r="E257" s="236" t="s">
        <v>1025</v>
      </c>
      <c r="F257" s="237" t="s">
        <v>1026</v>
      </c>
      <c r="G257" s="238" t="s">
        <v>426</v>
      </c>
      <c r="H257" s="239">
        <v>135</v>
      </c>
      <c r="I257" s="240"/>
      <c r="J257" s="241">
        <f>ROUND(I257*H257,2)</f>
        <v>0</v>
      </c>
      <c r="K257" s="242"/>
      <c r="L257" s="41"/>
      <c r="M257" s="243" t="s">
        <v>1</v>
      </c>
      <c r="N257" s="244" t="s">
        <v>42</v>
      </c>
      <c r="O257" s="94"/>
      <c r="P257" s="245">
        <f>O257*H257</f>
        <v>0</v>
      </c>
      <c r="Q257" s="245">
        <v>9.0000000000000006E-05</v>
      </c>
      <c r="R257" s="245">
        <f>Q257*H257</f>
        <v>0.012150000000000001</v>
      </c>
      <c r="S257" s="245">
        <v>0.042000000000000003</v>
      </c>
      <c r="T257" s="246">
        <f>S257*H257</f>
        <v>5.6699999999999999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396</v>
      </c>
      <c r="AT257" s="247" t="s">
        <v>382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396</v>
      </c>
      <c r="BM257" s="247" t="s">
        <v>1027</v>
      </c>
    </row>
    <row r="258" s="2" customFormat="1" ht="23.4566" customHeight="1">
      <c r="A258" s="35"/>
      <c r="B258" s="36"/>
      <c r="C258" s="235" t="s">
        <v>990</v>
      </c>
      <c r="D258" s="235" t="s">
        <v>382</v>
      </c>
      <c r="E258" s="236" t="s">
        <v>694</v>
      </c>
      <c r="F258" s="237" t="s">
        <v>695</v>
      </c>
      <c r="G258" s="238" t="s">
        <v>502</v>
      </c>
      <c r="H258" s="239">
        <v>44</v>
      </c>
      <c r="I258" s="240"/>
      <c r="J258" s="241">
        <f>ROUND(I258*H258,2)</f>
        <v>0</v>
      </c>
      <c r="K258" s="242"/>
      <c r="L258" s="41"/>
      <c r="M258" s="243" t="s">
        <v>1</v>
      </c>
      <c r="N258" s="244" t="s">
        <v>42</v>
      </c>
      <c r="O258" s="94"/>
      <c r="P258" s="245">
        <f>O258*H258</f>
        <v>0</v>
      </c>
      <c r="Q258" s="245">
        <v>0</v>
      </c>
      <c r="R258" s="245">
        <f>Q258*H258</f>
        <v>0</v>
      </c>
      <c r="S258" s="245">
        <v>0.082000000000000003</v>
      </c>
      <c r="T258" s="246">
        <f>S258*H258</f>
        <v>3.6080000000000001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396</v>
      </c>
      <c r="AT258" s="247" t="s">
        <v>382</v>
      </c>
      <c r="AU258" s="247" t="s">
        <v>92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396</v>
      </c>
      <c r="BM258" s="247" t="s">
        <v>696</v>
      </c>
    </row>
    <row r="259" s="2" customFormat="1" ht="31.92453" customHeight="1">
      <c r="A259" s="35"/>
      <c r="B259" s="36"/>
      <c r="C259" s="235" t="s">
        <v>994</v>
      </c>
      <c r="D259" s="235" t="s">
        <v>382</v>
      </c>
      <c r="E259" s="236" t="s">
        <v>698</v>
      </c>
      <c r="F259" s="237" t="s">
        <v>699</v>
      </c>
      <c r="G259" s="238" t="s">
        <v>502</v>
      </c>
      <c r="H259" s="239">
        <v>46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</v>
      </c>
      <c r="R259" s="245">
        <f>Q259*H259</f>
        <v>0</v>
      </c>
      <c r="S259" s="245">
        <v>0.036999999999999998</v>
      </c>
      <c r="T259" s="246">
        <f>S259*H259</f>
        <v>1.702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396</v>
      </c>
      <c r="AT259" s="247" t="s">
        <v>382</v>
      </c>
      <c r="AU259" s="247" t="s">
        <v>92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396</v>
      </c>
      <c r="BM259" s="247" t="s">
        <v>700</v>
      </c>
    </row>
    <row r="260" s="2" customFormat="1" ht="23.4566" customHeight="1">
      <c r="A260" s="35"/>
      <c r="B260" s="36"/>
      <c r="C260" s="235" t="s">
        <v>995</v>
      </c>
      <c r="D260" s="235" t="s">
        <v>382</v>
      </c>
      <c r="E260" s="236" t="s">
        <v>702</v>
      </c>
      <c r="F260" s="237" t="s">
        <v>703</v>
      </c>
      <c r="G260" s="238" t="s">
        <v>502</v>
      </c>
      <c r="H260" s="239">
        <v>45</v>
      </c>
      <c r="I260" s="240"/>
      <c r="J260" s="241">
        <f>ROUND(I260*H260,2)</f>
        <v>0</v>
      </c>
      <c r="K260" s="242"/>
      <c r="L260" s="41"/>
      <c r="M260" s="243" t="s">
        <v>1</v>
      </c>
      <c r="N260" s="244" t="s">
        <v>42</v>
      </c>
      <c r="O260" s="94"/>
      <c r="P260" s="245">
        <f>O260*H260</f>
        <v>0</v>
      </c>
      <c r="Q260" s="245">
        <v>0</v>
      </c>
      <c r="R260" s="245">
        <f>Q260*H260</f>
        <v>0</v>
      </c>
      <c r="S260" s="245">
        <v>0.0040000000000000001</v>
      </c>
      <c r="T260" s="246">
        <f>S260*H260</f>
        <v>0.17999999999999999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396</v>
      </c>
      <c r="AT260" s="247" t="s">
        <v>382</v>
      </c>
      <c r="AU260" s="247" t="s">
        <v>92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396</v>
      </c>
      <c r="BM260" s="247" t="s">
        <v>704</v>
      </c>
    </row>
    <row r="261" s="2" customFormat="1" ht="23.4566" customHeight="1">
      <c r="A261" s="35"/>
      <c r="B261" s="36"/>
      <c r="C261" s="235" t="s">
        <v>996</v>
      </c>
      <c r="D261" s="235" t="s">
        <v>382</v>
      </c>
      <c r="E261" s="236" t="s">
        <v>2738</v>
      </c>
      <c r="F261" s="237" t="s">
        <v>2739</v>
      </c>
      <c r="G261" s="238" t="s">
        <v>426</v>
      </c>
      <c r="H261" s="239">
        <v>8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0</v>
      </c>
      <c r="R261" s="245">
        <f>Q261*H261</f>
        <v>0</v>
      </c>
      <c r="S261" s="245">
        <v>0.753</v>
      </c>
      <c r="T261" s="246">
        <f>S261*H261</f>
        <v>6.024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396</v>
      </c>
      <c r="AT261" s="247" t="s">
        <v>382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396</v>
      </c>
      <c r="BM261" s="247" t="s">
        <v>2740</v>
      </c>
    </row>
    <row r="262" s="2" customFormat="1" ht="23.4566" customHeight="1">
      <c r="A262" s="35"/>
      <c r="B262" s="36"/>
      <c r="C262" s="235" t="s">
        <v>997</v>
      </c>
      <c r="D262" s="235" t="s">
        <v>382</v>
      </c>
      <c r="E262" s="236" t="s">
        <v>2741</v>
      </c>
      <c r="F262" s="237" t="s">
        <v>2742</v>
      </c>
      <c r="G262" s="238" t="s">
        <v>426</v>
      </c>
      <c r="H262" s="239">
        <v>10</v>
      </c>
      <c r="I262" s="240"/>
      <c r="J262" s="241">
        <f>ROUND(I262*H262,2)</f>
        <v>0</v>
      </c>
      <c r="K262" s="242"/>
      <c r="L262" s="41"/>
      <c r="M262" s="243" t="s">
        <v>1</v>
      </c>
      <c r="N262" s="244" t="s">
        <v>42</v>
      </c>
      <c r="O262" s="94"/>
      <c r="P262" s="245">
        <f>O262*H262</f>
        <v>0</v>
      </c>
      <c r="Q262" s="245">
        <v>0</v>
      </c>
      <c r="R262" s="245">
        <f>Q262*H262</f>
        <v>0</v>
      </c>
      <c r="S262" s="245">
        <v>0.97999999999999998</v>
      </c>
      <c r="T262" s="246">
        <f>S262*H262</f>
        <v>9.8000000000000007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396</v>
      </c>
      <c r="AT262" s="247" t="s">
        <v>382</v>
      </c>
      <c r="AU262" s="247" t="s">
        <v>92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396</v>
      </c>
      <c r="BM262" s="247" t="s">
        <v>2743</v>
      </c>
    </row>
    <row r="263" s="2" customFormat="1" ht="23.4566" customHeight="1">
      <c r="A263" s="35"/>
      <c r="B263" s="36"/>
      <c r="C263" s="235" t="s">
        <v>998</v>
      </c>
      <c r="D263" s="235" t="s">
        <v>382</v>
      </c>
      <c r="E263" s="236" t="s">
        <v>2744</v>
      </c>
      <c r="F263" s="237" t="s">
        <v>2745</v>
      </c>
      <c r="G263" s="238" t="s">
        <v>426</v>
      </c>
      <c r="H263" s="239">
        <v>11</v>
      </c>
      <c r="I263" s="240"/>
      <c r="J263" s="241">
        <f>ROUND(I263*H263,2)</f>
        <v>0</v>
      </c>
      <c r="K263" s="242"/>
      <c r="L263" s="41"/>
      <c r="M263" s="243" t="s">
        <v>1</v>
      </c>
      <c r="N263" s="244" t="s">
        <v>42</v>
      </c>
      <c r="O263" s="94"/>
      <c r="P263" s="245">
        <f>O263*H263</f>
        <v>0</v>
      </c>
      <c r="Q263" s="245">
        <v>0</v>
      </c>
      <c r="R263" s="245">
        <f>Q263*H263</f>
        <v>0</v>
      </c>
      <c r="S263" s="245">
        <v>0.01</v>
      </c>
      <c r="T263" s="246">
        <f>S263*H263</f>
        <v>0.11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396</v>
      </c>
      <c r="AT263" s="247" t="s">
        <v>382</v>
      </c>
      <c r="AU263" s="247" t="s">
        <v>92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396</v>
      </c>
      <c r="BM263" s="247" t="s">
        <v>2746</v>
      </c>
    </row>
    <row r="264" s="2" customFormat="1" ht="23.4566" customHeight="1">
      <c r="A264" s="35"/>
      <c r="B264" s="36"/>
      <c r="C264" s="235" t="s">
        <v>999</v>
      </c>
      <c r="D264" s="235" t="s">
        <v>382</v>
      </c>
      <c r="E264" s="236" t="s">
        <v>710</v>
      </c>
      <c r="F264" s="237" t="s">
        <v>711</v>
      </c>
      <c r="G264" s="238" t="s">
        <v>450</v>
      </c>
      <c r="H264" s="239">
        <v>4127.8869999999997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</v>
      </c>
      <c r="R264" s="245">
        <f>Q264*H264</f>
        <v>0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396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396</v>
      </c>
      <c r="BM264" s="247" t="s">
        <v>712</v>
      </c>
    </row>
    <row r="265" s="2" customFormat="1" ht="23.4566" customHeight="1">
      <c r="A265" s="35"/>
      <c r="B265" s="36"/>
      <c r="C265" s="235" t="s">
        <v>1003</v>
      </c>
      <c r="D265" s="235" t="s">
        <v>382</v>
      </c>
      <c r="E265" s="236" t="s">
        <v>714</v>
      </c>
      <c r="F265" s="237" t="s">
        <v>715</v>
      </c>
      <c r="G265" s="238" t="s">
        <v>450</v>
      </c>
      <c r="H265" s="239">
        <v>62845.222999999998</v>
      </c>
      <c r="I265" s="240"/>
      <c r="J265" s="241">
        <f>ROUND(I265*H265,2)</f>
        <v>0</v>
      </c>
      <c r="K265" s="242"/>
      <c r="L265" s="41"/>
      <c r="M265" s="243" t="s">
        <v>1</v>
      </c>
      <c r="N265" s="244" t="s">
        <v>42</v>
      </c>
      <c r="O265" s="94"/>
      <c r="P265" s="245">
        <f>O265*H265</f>
        <v>0</v>
      </c>
      <c r="Q265" s="245">
        <v>0</v>
      </c>
      <c r="R265" s="245">
        <f>Q265*H265</f>
        <v>0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396</v>
      </c>
      <c r="AT265" s="247" t="s">
        <v>382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396</v>
      </c>
      <c r="BM265" s="247" t="s">
        <v>716</v>
      </c>
    </row>
    <row r="266" s="2" customFormat="1" ht="31.92453" customHeight="1">
      <c r="A266" s="35"/>
      <c r="B266" s="36"/>
      <c r="C266" s="235" t="s">
        <v>1007</v>
      </c>
      <c r="D266" s="235" t="s">
        <v>382</v>
      </c>
      <c r="E266" s="236" t="s">
        <v>1935</v>
      </c>
      <c r="F266" s="237" t="s">
        <v>1936</v>
      </c>
      <c r="G266" s="238" t="s">
        <v>450</v>
      </c>
      <c r="H266" s="239">
        <v>15.824</v>
      </c>
      <c r="I266" s="240"/>
      <c r="J266" s="241">
        <f>ROUND(I266*H266,2)</f>
        <v>0</v>
      </c>
      <c r="K266" s="242"/>
      <c r="L266" s="41"/>
      <c r="M266" s="243" t="s">
        <v>1</v>
      </c>
      <c r="N266" s="244" t="s">
        <v>42</v>
      </c>
      <c r="O266" s="94"/>
      <c r="P266" s="245">
        <f>O266*H266</f>
        <v>0</v>
      </c>
      <c r="Q266" s="245">
        <v>0</v>
      </c>
      <c r="R266" s="245">
        <f>Q266*H266</f>
        <v>0</v>
      </c>
      <c r="S266" s="245">
        <v>0</v>
      </c>
      <c r="T266" s="24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396</v>
      </c>
      <c r="AT266" s="247" t="s">
        <v>382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396</v>
      </c>
      <c r="BM266" s="247" t="s">
        <v>2747</v>
      </c>
    </row>
    <row r="267" s="2" customFormat="1" ht="23.4566" customHeight="1">
      <c r="A267" s="35"/>
      <c r="B267" s="36"/>
      <c r="C267" s="235" t="s">
        <v>1011</v>
      </c>
      <c r="D267" s="235" t="s">
        <v>382</v>
      </c>
      <c r="E267" s="236" t="s">
        <v>1938</v>
      </c>
      <c r="F267" s="237" t="s">
        <v>1939</v>
      </c>
      <c r="G267" s="238" t="s">
        <v>450</v>
      </c>
      <c r="H267" s="239">
        <v>47.472000000000001</v>
      </c>
      <c r="I267" s="240"/>
      <c r="J267" s="241">
        <f>ROUND(I267*H267,2)</f>
        <v>0</v>
      </c>
      <c r="K267" s="242"/>
      <c r="L267" s="41"/>
      <c r="M267" s="243" t="s">
        <v>1</v>
      </c>
      <c r="N267" s="244" t="s">
        <v>42</v>
      </c>
      <c r="O267" s="94"/>
      <c r="P267" s="245">
        <f>O267*H267</f>
        <v>0</v>
      </c>
      <c r="Q267" s="245">
        <v>0</v>
      </c>
      <c r="R267" s="245">
        <f>Q267*H267</f>
        <v>0</v>
      </c>
      <c r="S267" s="245">
        <v>0</v>
      </c>
      <c r="T267" s="24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396</v>
      </c>
      <c r="AT267" s="247" t="s">
        <v>382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396</v>
      </c>
      <c r="BM267" s="247" t="s">
        <v>2748</v>
      </c>
    </row>
    <row r="268" s="2" customFormat="1" ht="23.4566" customHeight="1">
      <c r="A268" s="35"/>
      <c r="B268" s="36"/>
      <c r="C268" s="235" t="s">
        <v>1015</v>
      </c>
      <c r="D268" s="235" t="s">
        <v>382</v>
      </c>
      <c r="E268" s="236" t="s">
        <v>718</v>
      </c>
      <c r="F268" s="237" t="s">
        <v>719</v>
      </c>
      <c r="G268" s="238" t="s">
        <v>450</v>
      </c>
      <c r="H268" s="239">
        <v>32.323999999999998</v>
      </c>
      <c r="I268" s="240"/>
      <c r="J268" s="241">
        <f>ROUND(I268*H268,2)</f>
        <v>0</v>
      </c>
      <c r="K268" s="242"/>
      <c r="L268" s="41"/>
      <c r="M268" s="243" t="s">
        <v>1</v>
      </c>
      <c r="N268" s="244" t="s">
        <v>42</v>
      </c>
      <c r="O268" s="94"/>
      <c r="P268" s="245">
        <f>O268*H268</f>
        <v>0</v>
      </c>
      <c r="Q268" s="245">
        <v>0</v>
      </c>
      <c r="R268" s="245">
        <f>Q268*H268</f>
        <v>0</v>
      </c>
      <c r="S268" s="245">
        <v>0</v>
      </c>
      <c r="T268" s="24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396</v>
      </c>
      <c r="AT268" s="247" t="s">
        <v>382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396</v>
      </c>
      <c r="BM268" s="247" t="s">
        <v>720</v>
      </c>
    </row>
    <row r="269" s="12" customFormat="1" ht="22.8" customHeight="1">
      <c r="A269" s="12"/>
      <c r="B269" s="219"/>
      <c r="C269" s="220"/>
      <c r="D269" s="221" t="s">
        <v>75</v>
      </c>
      <c r="E269" s="233" t="s">
        <v>721</v>
      </c>
      <c r="F269" s="233" t="s">
        <v>722</v>
      </c>
      <c r="G269" s="220"/>
      <c r="H269" s="220"/>
      <c r="I269" s="223"/>
      <c r="J269" s="234">
        <f>BK269</f>
        <v>0</v>
      </c>
      <c r="K269" s="220"/>
      <c r="L269" s="225"/>
      <c r="M269" s="226"/>
      <c r="N269" s="227"/>
      <c r="O269" s="227"/>
      <c r="P269" s="228">
        <f>P270</f>
        <v>0</v>
      </c>
      <c r="Q269" s="227"/>
      <c r="R269" s="228">
        <f>R270</f>
        <v>0</v>
      </c>
      <c r="S269" s="227"/>
      <c r="T269" s="229">
        <f>T270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30" t="s">
        <v>84</v>
      </c>
      <c r="AT269" s="231" t="s">
        <v>75</v>
      </c>
      <c r="AU269" s="231" t="s">
        <v>84</v>
      </c>
      <c r="AY269" s="230" t="s">
        <v>379</v>
      </c>
      <c r="BK269" s="232">
        <f>BK270</f>
        <v>0</v>
      </c>
    </row>
    <row r="270" s="2" customFormat="1" ht="23.4566" customHeight="1">
      <c r="A270" s="35"/>
      <c r="B270" s="36"/>
      <c r="C270" s="235" t="s">
        <v>1017</v>
      </c>
      <c r="D270" s="235" t="s">
        <v>382</v>
      </c>
      <c r="E270" s="236" t="s">
        <v>724</v>
      </c>
      <c r="F270" s="237" t="s">
        <v>725</v>
      </c>
      <c r="G270" s="238" t="s">
        <v>450</v>
      </c>
      <c r="H270" s="239">
        <v>7305.7190000000001</v>
      </c>
      <c r="I270" s="240"/>
      <c r="J270" s="241">
        <f>ROUND(I270*H270,2)</f>
        <v>0</v>
      </c>
      <c r="K270" s="242"/>
      <c r="L270" s="41"/>
      <c r="M270" s="243" t="s">
        <v>1</v>
      </c>
      <c r="N270" s="244" t="s">
        <v>42</v>
      </c>
      <c r="O270" s="94"/>
      <c r="P270" s="245">
        <f>O270*H270</f>
        <v>0</v>
      </c>
      <c r="Q270" s="245">
        <v>0</v>
      </c>
      <c r="R270" s="245">
        <f>Q270*H270</f>
        <v>0</v>
      </c>
      <c r="S270" s="245">
        <v>0</v>
      </c>
      <c r="T270" s="24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7" t="s">
        <v>396</v>
      </c>
      <c r="AT270" s="247" t="s">
        <v>382</v>
      </c>
      <c r="AU270" s="247" t="s">
        <v>92</v>
      </c>
      <c r="AY270" s="14" t="s">
        <v>379</v>
      </c>
      <c r="BE270" s="248">
        <f>IF(N270="základná",J270,0)</f>
        <v>0</v>
      </c>
      <c r="BF270" s="248">
        <f>IF(N270="znížená",J270,0)</f>
        <v>0</v>
      </c>
      <c r="BG270" s="248">
        <f>IF(N270="zákl. prenesená",J270,0)</f>
        <v>0</v>
      </c>
      <c r="BH270" s="248">
        <f>IF(N270="zníž. prenesená",J270,0)</f>
        <v>0</v>
      </c>
      <c r="BI270" s="248">
        <f>IF(N270="nulová",J270,0)</f>
        <v>0</v>
      </c>
      <c r="BJ270" s="14" t="s">
        <v>92</v>
      </c>
      <c r="BK270" s="248">
        <f>ROUND(I270*H270,2)</f>
        <v>0</v>
      </c>
      <c r="BL270" s="14" t="s">
        <v>396</v>
      </c>
      <c r="BM270" s="247" t="s">
        <v>726</v>
      </c>
    </row>
    <row r="271" s="12" customFormat="1" ht="25.92" customHeight="1">
      <c r="A271" s="12"/>
      <c r="B271" s="219"/>
      <c r="C271" s="220"/>
      <c r="D271" s="221" t="s">
        <v>75</v>
      </c>
      <c r="E271" s="222" t="s">
        <v>1040</v>
      </c>
      <c r="F271" s="222" t="s">
        <v>1041</v>
      </c>
      <c r="G271" s="220"/>
      <c r="H271" s="220"/>
      <c r="I271" s="223"/>
      <c r="J271" s="224">
        <f>BK271</f>
        <v>0</v>
      </c>
      <c r="K271" s="220"/>
      <c r="L271" s="225"/>
      <c r="M271" s="226"/>
      <c r="N271" s="227"/>
      <c r="O271" s="227"/>
      <c r="P271" s="228">
        <f>P272</f>
        <v>0</v>
      </c>
      <c r="Q271" s="227"/>
      <c r="R271" s="228">
        <f>R272</f>
        <v>0</v>
      </c>
      <c r="S271" s="227"/>
      <c r="T271" s="229">
        <f>T272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0" t="s">
        <v>92</v>
      </c>
      <c r="AT271" s="231" t="s">
        <v>75</v>
      </c>
      <c r="AU271" s="231" t="s">
        <v>76</v>
      </c>
      <c r="AY271" s="230" t="s">
        <v>379</v>
      </c>
      <c r="BK271" s="232">
        <f>BK272</f>
        <v>0</v>
      </c>
    </row>
    <row r="272" s="12" customFormat="1" ht="22.8" customHeight="1">
      <c r="A272" s="12"/>
      <c r="B272" s="219"/>
      <c r="C272" s="220"/>
      <c r="D272" s="221" t="s">
        <v>75</v>
      </c>
      <c r="E272" s="233" t="s">
        <v>2749</v>
      </c>
      <c r="F272" s="233" t="s">
        <v>2750</v>
      </c>
      <c r="G272" s="220"/>
      <c r="H272" s="220"/>
      <c r="I272" s="223"/>
      <c r="J272" s="234">
        <f>BK272</f>
        <v>0</v>
      </c>
      <c r="K272" s="220"/>
      <c r="L272" s="225"/>
      <c r="M272" s="226"/>
      <c r="N272" s="227"/>
      <c r="O272" s="227"/>
      <c r="P272" s="228">
        <f>P273</f>
        <v>0</v>
      </c>
      <c r="Q272" s="227"/>
      <c r="R272" s="228">
        <f>R273</f>
        <v>0</v>
      </c>
      <c r="S272" s="227"/>
      <c r="T272" s="229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0" t="s">
        <v>92</v>
      </c>
      <c r="AT272" s="231" t="s">
        <v>75</v>
      </c>
      <c r="AU272" s="231" t="s">
        <v>84</v>
      </c>
      <c r="AY272" s="230" t="s">
        <v>379</v>
      </c>
      <c r="BK272" s="232">
        <f>BK273</f>
        <v>0</v>
      </c>
    </row>
    <row r="273" s="2" customFormat="1" ht="21.0566" customHeight="1">
      <c r="A273" s="35"/>
      <c r="B273" s="36"/>
      <c r="C273" s="235" t="s">
        <v>1019</v>
      </c>
      <c r="D273" s="235" t="s">
        <v>382</v>
      </c>
      <c r="E273" s="236" t="s">
        <v>2751</v>
      </c>
      <c r="F273" s="237" t="s">
        <v>2752</v>
      </c>
      <c r="G273" s="238" t="s">
        <v>426</v>
      </c>
      <c r="H273" s="239">
        <v>11</v>
      </c>
      <c r="I273" s="240"/>
      <c r="J273" s="241">
        <f>ROUND(I273*H273,2)</f>
        <v>0</v>
      </c>
      <c r="K273" s="242"/>
      <c r="L273" s="41"/>
      <c r="M273" s="249" t="s">
        <v>1</v>
      </c>
      <c r="N273" s="250" t="s">
        <v>42</v>
      </c>
      <c r="O273" s="251"/>
      <c r="P273" s="252">
        <f>O273*H273</f>
        <v>0</v>
      </c>
      <c r="Q273" s="252">
        <v>0</v>
      </c>
      <c r="R273" s="252">
        <f>Q273*H273</f>
        <v>0</v>
      </c>
      <c r="S273" s="252">
        <v>0</v>
      </c>
      <c r="T273" s="25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7" t="s">
        <v>479</v>
      </c>
      <c r="AT273" s="247" t="s">
        <v>382</v>
      </c>
      <c r="AU273" s="247" t="s">
        <v>92</v>
      </c>
      <c r="AY273" s="14" t="s">
        <v>379</v>
      </c>
      <c r="BE273" s="248">
        <f>IF(N273="základná",J273,0)</f>
        <v>0</v>
      </c>
      <c r="BF273" s="248">
        <f>IF(N273="znížená",J273,0)</f>
        <v>0</v>
      </c>
      <c r="BG273" s="248">
        <f>IF(N273="zákl. prenesená",J273,0)</f>
        <v>0</v>
      </c>
      <c r="BH273" s="248">
        <f>IF(N273="zníž. prenesená",J273,0)</f>
        <v>0</v>
      </c>
      <c r="BI273" s="248">
        <f>IF(N273="nulová",J273,0)</f>
        <v>0</v>
      </c>
      <c r="BJ273" s="14" t="s">
        <v>92</v>
      </c>
      <c r="BK273" s="248">
        <f>ROUND(I273*H273,2)</f>
        <v>0</v>
      </c>
      <c r="BL273" s="14" t="s">
        <v>479</v>
      </c>
      <c r="BM273" s="247" t="s">
        <v>2753</v>
      </c>
    </row>
    <row r="274" s="2" customFormat="1" ht="6.96" customHeight="1">
      <c r="A274" s="35"/>
      <c r="B274" s="69"/>
      <c r="C274" s="70"/>
      <c r="D274" s="70"/>
      <c r="E274" s="70"/>
      <c r="F274" s="70"/>
      <c r="G274" s="70"/>
      <c r="H274" s="70"/>
      <c r="I274" s="70"/>
      <c r="J274" s="70"/>
      <c r="K274" s="70"/>
      <c r="L274" s="41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sheet="1" autoFilter="0" formatColumns="0" formatRows="0" objects="1" scenarios="1" spinCount="100000" saltValue="UqFcfa4c3BveHzxvmirGGgw+nQ97mURYd7sSwr/trHTHrlc6QnuZgxPDyuO0mD4eHlMN33YxRWXEdI8CksvP0g==" hashValue="zxs8+Q3HUpbG516Ql2qXyNQzksbqxD10D+24efWtC+UF8FxS9XAwz8J7/4QwwJiVO+T3KyQ/YWNjiYoeUBII3g==" algorithmName="SHA-512" password="CC35"/>
  <autoFilter ref="C129:K2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8:H11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283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1" customFormat="1" ht="12" customHeight="1">
      <c r="B8" s="17"/>
      <c r="D8" s="154" t="s">
        <v>353</v>
      </c>
      <c r="L8" s="17"/>
    </row>
    <row r="9" s="2" customFormat="1" ht="16.30189" customHeight="1">
      <c r="A9" s="35"/>
      <c r="B9" s="41"/>
      <c r="C9" s="35"/>
      <c r="D9" s="35"/>
      <c r="E9" s="155" t="s">
        <v>2645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404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30189" customHeight="1">
      <c r="A11" s="35"/>
      <c r="B11" s="41"/>
      <c r="C11" s="35"/>
      <c r="D11" s="35"/>
      <c r="E11" s="156" t="s">
        <v>2754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17</v>
      </c>
      <c r="E13" s="35"/>
      <c r="F13" s="144" t="s">
        <v>1</v>
      </c>
      <c r="G13" s="35"/>
      <c r="H13" s="35"/>
      <c r="I13" s="154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19</v>
      </c>
      <c r="E14" s="35"/>
      <c r="F14" s="144" t="s">
        <v>20</v>
      </c>
      <c r="G14" s="35"/>
      <c r="H14" s="35"/>
      <c r="I14" s="154" t="s">
        <v>21</v>
      </c>
      <c r="J14" s="157" t="str">
        <f>'Rekapitulácia stavby'!AN8</f>
        <v>30. 12. 2020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23</v>
      </c>
      <c r="E16" s="35"/>
      <c r="F16" s="35"/>
      <c r="G16" s="35"/>
      <c r="H16" s="35"/>
      <c r="I16" s="154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24</v>
      </c>
      <c r="J22" s="144" t="s">
        <v>30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31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406</v>
      </c>
      <c r="F26" s="35"/>
      <c r="G26" s="35"/>
      <c r="H26" s="35"/>
      <c r="I26" s="154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35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30189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36</v>
      </c>
      <c r="E32" s="35"/>
      <c r="F32" s="35"/>
      <c r="G32" s="35"/>
      <c r="H32" s="35"/>
      <c r="I32" s="35"/>
      <c r="J32" s="164">
        <f>ROUND(J128,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38</v>
      </c>
      <c r="G34" s="35"/>
      <c r="H34" s="35"/>
      <c r="I34" s="165" t="s">
        <v>37</v>
      </c>
      <c r="J34" s="165" t="s">
        <v>39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40</v>
      </c>
      <c r="E35" s="167" t="s">
        <v>41</v>
      </c>
      <c r="F35" s="168">
        <f>ROUND((SUM(BE128:BE237)),  2)</f>
        <v>0</v>
      </c>
      <c r="G35" s="169"/>
      <c r="H35" s="169"/>
      <c r="I35" s="170">
        <v>0.20000000000000001</v>
      </c>
      <c r="J35" s="168">
        <f>ROUND(((SUM(BE128:BE237))*I35),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42</v>
      </c>
      <c r="F36" s="168">
        <f>ROUND((SUM(BF128:BF237)),  2)</f>
        <v>0</v>
      </c>
      <c r="G36" s="169"/>
      <c r="H36" s="169"/>
      <c r="I36" s="170">
        <v>0.20000000000000001</v>
      </c>
      <c r="J36" s="168">
        <f>ROUND(((SUM(BF128:BF237))*I36),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43</v>
      </c>
      <c r="F37" s="171">
        <f>ROUND((SUM(BG128:BG237)),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44</v>
      </c>
      <c r="F38" s="171">
        <f>ROUND((SUM(BH128:BH237)),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45</v>
      </c>
      <c r="F39" s="168">
        <f>ROUND((SUM(BI128:BI237)),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46</v>
      </c>
      <c r="E41" s="175"/>
      <c r="F41" s="175"/>
      <c r="G41" s="176" t="s">
        <v>47</v>
      </c>
      <c r="H41" s="177" t="s">
        <v>48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30189" customHeight="1">
      <c r="A87" s="35"/>
      <c r="B87" s="36"/>
      <c r="C87" s="37"/>
      <c r="D87" s="37"/>
      <c r="E87" s="191" t="s">
        <v>2645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404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30189" customHeight="1">
      <c r="A89" s="35"/>
      <c r="B89" s="36"/>
      <c r="C89" s="37"/>
      <c r="D89" s="37"/>
      <c r="E89" s="79" t="str">
        <f>E11</f>
        <v>105-002 - Komunikácia, úsek 5.2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k. ú. Banská Bystrica</v>
      </c>
      <c r="G91" s="37"/>
      <c r="H91" s="37"/>
      <c r="I91" s="29" t="s">
        <v>21</v>
      </c>
      <c r="J91" s="82" t="str">
        <f>IF(J14="","",J14)</f>
        <v>30. 12. 2020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24.81509" customHeight="1">
      <c r="A93" s="35"/>
      <c r="B93" s="36"/>
      <c r="C93" s="29" t="s">
        <v>23</v>
      </c>
      <c r="D93" s="37"/>
      <c r="E93" s="37"/>
      <c r="F93" s="24" t="str">
        <f>E17</f>
        <v xml:space="preserve">BANSKOBYSTRICKÝ SAMOSPRÁVNY KRAJ </v>
      </c>
      <c r="G93" s="37"/>
      <c r="H93" s="37"/>
      <c r="I93" s="29" t="s">
        <v>29</v>
      </c>
      <c r="J93" s="33" t="str">
        <f>E23</f>
        <v>ISPO spol.s r.o. , Prešov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30566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Macura M.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357</v>
      </c>
      <c r="D96" s="193"/>
      <c r="E96" s="193"/>
      <c r="F96" s="193"/>
      <c r="G96" s="193"/>
      <c r="H96" s="193"/>
      <c r="I96" s="193"/>
      <c r="J96" s="194" t="s">
        <v>358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359</v>
      </c>
      <c r="D98" s="37"/>
      <c r="E98" s="37"/>
      <c r="F98" s="37"/>
      <c r="G98" s="37"/>
      <c r="H98" s="37"/>
      <c r="I98" s="37"/>
      <c r="J98" s="113">
        <f>J128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360</v>
      </c>
    </row>
    <row r="99" s="9" customFormat="1" ht="24.96" customHeight="1">
      <c r="A99" s="9"/>
      <c r="B99" s="196"/>
      <c r="C99" s="197"/>
      <c r="D99" s="198" t="s">
        <v>407</v>
      </c>
      <c r="E99" s="199"/>
      <c r="F99" s="199"/>
      <c r="G99" s="199"/>
      <c r="H99" s="199"/>
      <c r="I99" s="199"/>
      <c r="J99" s="200">
        <f>J129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408</v>
      </c>
      <c r="E100" s="204"/>
      <c r="F100" s="204"/>
      <c r="G100" s="204"/>
      <c r="H100" s="204"/>
      <c r="I100" s="204"/>
      <c r="J100" s="205">
        <f>J130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J153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J156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1064</v>
      </c>
      <c r="E103" s="204"/>
      <c r="F103" s="204"/>
      <c r="G103" s="204"/>
      <c r="H103" s="204"/>
      <c r="I103" s="204"/>
      <c r="J103" s="205">
        <f>J166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411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J181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J236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12" s="2" customFormat="1" ht="6.96" customHeight="1">
      <c r="A112" s="35"/>
      <c r="B112" s="71"/>
      <c r="C112" s="72"/>
      <c r="D112" s="72"/>
      <c r="E112" s="72"/>
      <c r="F112" s="72"/>
      <c r="G112" s="72"/>
      <c r="H112" s="72"/>
      <c r="I112" s="72"/>
      <c r="J112" s="72"/>
      <c r="K112" s="72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24.96" customHeight="1">
      <c r="A113" s="35"/>
      <c r="B113" s="36"/>
      <c r="C113" s="20" t="s">
        <v>364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15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7.84906" customHeight="1">
      <c r="A116" s="35"/>
      <c r="B116" s="36"/>
      <c r="C116" s="37"/>
      <c r="D116" s="37"/>
      <c r="E116" s="191" t="str">
        <f>E7</f>
        <v>Rekonštrukcia cesty a mostov II/591 Banská Bystrica - hr. okr. BB/ZV - Zvolenská Slatina , I. etapa</v>
      </c>
      <c r="F116" s="29"/>
      <c r="G116" s="29"/>
      <c r="H116" s="29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1" customFormat="1" ht="12" customHeight="1">
      <c r="B117" s="18"/>
      <c r="C117" s="29" t="s">
        <v>353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30189" customHeight="1">
      <c r="A118" s="35"/>
      <c r="B118" s="36"/>
      <c r="C118" s="37"/>
      <c r="D118" s="37"/>
      <c r="E118" s="191" t="s">
        <v>2645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404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30189" customHeight="1">
      <c r="A120" s="35"/>
      <c r="B120" s="36"/>
      <c r="C120" s="37"/>
      <c r="D120" s="37"/>
      <c r="E120" s="79" t="str">
        <f>E11</f>
        <v>105-002 - Komunikácia, úsek 5.2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F14</f>
        <v>k. ú. Banská Bystrica</v>
      </c>
      <c r="G122" s="37"/>
      <c r="H122" s="37"/>
      <c r="I122" s="29" t="s">
        <v>21</v>
      </c>
      <c r="J122" s="82" t="str">
        <f>IF(J14="","",J14)</f>
        <v>30. 12. 2020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4.81509" customHeight="1">
      <c r="A124" s="35"/>
      <c r="B124" s="36"/>
      <c r="C124" s="29" t="s">
        <v>23</v>
      </c>
      <c r="D124" s="37"/>
      <c r="E124" s="37"/>
      <c r="F124" s="24" t="str">
        <f>E17</f>
        <v xml:space="preserve">BANSKOBYSTRICKÝ SAMOSPRÁVNY KRAJ </v>
      </c>
      <c r="G124" s="37"/>
      <c r="H124" s="37"/>
      <c r="I124" s="29" t="s">
        <v>29</v>
      </c>
      <c r="J124" s="33" t="str">
        <f>E23</f>
        <v>ISPO spol.s r.o. , Prešov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30566" customHeight="1">
      <c r="A125" s="35"/>
      <c r="B125" s="36"/>
      <c r="C125" s="29" t="s">
        <v>27</v>
      </c>
      <c r="D125" s="37"/>
      <c r="E125" s="37"/>
      <c r="F125" s="24" t="str">
        <f>IF(E20="","",E20)</f>
        <v>Vyplň údaj</v>
      </c>
      <c r="G125" s="37"/>
      <c r="H125" s="37"/>
      <c r="I125" s="29" t="s">
        <v>33</v>
      </c>
      <c r="J125" s="33" t="str">
        <f>E26</f>
        <v>Macura M.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365</v>
      </c>
      <c r="D127" s="210" t="s">
        <v>61</v>
      </c>
      <c r="E127" s="210" t="s">
        <v>57</v>
      </c>
      <c r="F127" s="210" t="s">
        <v>58</v>
      </c>
      <c r="G127" s="210" t="s">
        <v>366</v>
      </c>
      <c r="H127" s="210" t="s">
        <v>367</v>
      </c>
      <c r="I127" s="210" t="s">
        <v>368</v>
      </c>
      <c r="J127" s="211" t="s">
        <v>358</v>
      </c>
      <c r="K127" s="212" t="s">
        <v>369</v>
      </c>
      <c r="L127" s="213"/>
      <c r="M127" s="103" t="s">
        <v>1</v>
      </c>
      <c r="N127" s="104" t="s">
        <v>40</v>
      </c>
      <c r="O127" s="104" t="s">
        <v>370</v>
      </c>
      <c r="P127" s="104" t="s">
        <v>371</v>
      </c>
      <c r="Q127" s="104" t="s">
        <v>372</v>
      </c>
      <c r="R127" s="104" t="s">
        <v>373</v>
      </c>
      <c r="S127" s="104" t="s">
        <v>374</v>
      </c>
      <c r="T127" s="105" t="s">
        <v>375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359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</f>
        <v>0</v>
      </c>
      <c r="Q128" s="107"/>
      <c r="R128" s="216">
        <f>R129</f>
        <v>3451.9667729990006</v>
      </c>
      <c r="S128" s="107"/>
      <c r="T128" s="217">
        <f>T129</f>
        <v>2694.1472899999999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75</v>
      </c>
      <c r="AU128" s="14" t="s">
        <v>360</v>
      </c>
      <c r="BK128" s="218">
        <f>BK129</f>
        <v>0</v>
      </c>
    </row>
    <row r="129" s="12" customFormat="1" ht="25.92" customHeight="1">
      <c r="A129" s="12"/>
      <c r="B129" s="219"/>
      <c r="C129" s="220"/>
      <c r="D129" s="221" t="s">
        <v>75</v>
      </c>
      <c r="E129" s="222" t="s">
        <v>414</v>
      </c>
      <c r="F129" s="222" t="s">
        <v>415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P130+P153+P156+P166+P168+P181+P236</f>
        <v>0</v>
      </c>
      <c r="Q129" s="227"/>
      <c r="R129" s="228">
        <f>R130+R153+R156+R166+R168+R181+R236</f>
        <v>3451.9667729990006</v>
      </c>
      <c r="S129" s="227"/>
      <c r="T129" s="229">
        <f>T130+T153+T156+T166+T168+T181+T236</f>
        <v>2694.1472899999999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84</v>
      </c>
      <c r="AT129" s="231" t="s">
        <v>75</v>
      </c>
      <c r="AU129" s="231" t="s">
        <v>76</v>
      </c>
      <c r="AY129" s="230" t="s">
        <v>379</v>
      </c>
      <c r="BK129" s="232">
        <f>BK130+BK153+BK156+BK166+BK168+BK181+BK236</f>
        <v>0</v>
      </c>
    </row>
    <row r="130" s="12" customFormat="1" ht="22.8" customHeight="1">
      <c r="A130" s="12"/>
      <c r="B130" s="219"/>
      <c r="C130" s="220"/>
      <c r="D130" s="221" t="s">
        <v>75</v>
      </c>
      <c r="E130" s="233" t="s">
        <v>84</v>
      </c>
      <c r="F130" s="233" t="s">
        <v>416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SUM(P131:P152)</f>
        <v>0</v>
      </c>
      <c r="Q130" s="227"/>
      <c r="R130" s="228">
        <f>SUM(R131:R152)</f>
        <v>268.64118000000002</v>
      </c>
      <c r="S130" s="227"/>
      <c r="T130" s="229">
        <f>SUM(T131:T152)</f>
        <v>1939.9189999999999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84</v>
      </c>
      <c r="AY130" s="230" t="s">
        <v>379</v>
      </c>
      <c r="BK130" s="232">
        <f>SUM(BK131:BK152)</f>
        <v>0</v>
      </c>
    </row>
    <row r="131" s="2" customFormat="1" ht="31.92453" customHeight="1">
      <c r="A131" s="35"/>
      <c r="B131" s="36"/>
      <c r="C131" s="235" t="s">
        <v>84</v>
      </c>
      <c r="D131" s="235" t="s">
        <v>382</v>
      </c>
      <c r="E131" s="236" t="s">
        <v>1670</v>
      </c>
      <c r="F131" s="237" t="s">
        <v>1671</v>
      </c>
      <c r="G131" s="238" t="s">
        <v>419</v>
      </c>
      <c r="H131" s="239">
        <v>249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0.56000000000000005</v>
      </c>
      <c r="T131" s="246">
        <f>S131*H131</f>
        <v>139.44000000000003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1672</v>
      </c>
    </row>
    <row r="132" s="2" customFormat="1" ht="36.72453" customHeight="1">
      <c r="A132" s="35"/>
      <c r="B132" s="36"/>
      <c r="C132" s="235" t="s">
        <v>92</v>
      </c>
      <c r="D132" s="235" t="s">
        <v>382</v>
      </c>
      <c r="E132" s="236" t="s">
        <v>2755</v>
      </c>
      <c r="F132" s="237" t="s">
        <v>2756</v>
      </c>
      <c r="G132" s="238" t="s">
        <v>419</v>
      </c>
      <c r="H132" s="239">
        <v>249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0.00019000000000000001</v>
      </c>
      <c r="R132" s="245">
        <f>Q132*H132</f>
        <v>0.047310000000000005</v>
      </c>
      <c r="S132" s="245">
        <v>0.254</v>
      </c>
      <c r="T132" s="246">
        <f>S132*H132</f>
        <v>63.246000000000002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2757</v>
      </c>
    </row>
    <row r="133" s="2" customFormat="1" ht="36.72453" customHeight="1">
      <c r="A133" s="35"/>
      <c r="B133" s="36"/>
      <c r="C133" s="235" t="s">
        <v>102</v>
      </c>
      <c r="D133" s="235" t="s">
        <v>382</v>
      </c>
      <c r="E133" s="236" t="s">
        <v>2758</v>
      </c>
      <c r="F133" s="237" t="s">
        <v>2759</v>
      </c>
      <c r="G133" s="238" t="s">
        <v>419</v>
      </c>
      <c r="H133" s="239">
        <v>3937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0.00010000000000000001</v>
      </c>
      <c r="R133" s="245">
        <f>Q133*H133</f>
        <v>0.39369999999999999</v>
      </c>
      <c r="S133" s="245">
        <v>0.127</v>
      </c>
      <c r="T133" s="246">
        <f>S133*H133</f>
        <v>499.99900000000002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1677</v>
      </c>
    </row>
    <row r="134" s="2" customFormat="1" ht="36.72453" customHeight="1">
      <c r="A134" s="35"/>
      <c r="B134" s="36"/>
      <c r="C134" s="235" t="s">
        <v>396</v>
      </c>
      <c r="D134" s="235" t="s">
        <v>382</v>
      </c>
      <c r="E134" s="236" t="s">
        <v>421</v>
      </c>
      <c r="F134" s="237" t="s">
        <v>422</v>
      </c>
      <c r="G134" s="238" t="s">
        <v>419</v>
      </c>
      <c r="H134" s="239">
        <v>4871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0.00027</v>
      </c>
      <c r="R134" s="245">
        <f>Q134*H134</f>
        <v>1.31517</v>
      </c>
      <c r="S134" s="245">
        <v>0.254</v>
      </c>
      <c r="T134" s="246">
        <f>S134*H134</f>
        <v>1237.2339999999999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423</v>
      </c>
    </row>
    <row r="135" s="2" customFormat="1" ht="23.4566" customHeight="1">
      <c r="A135" s="35"/>
      <c r="B135" s="36"/>
      <c r="C135" s="235" t="s">
        <v>378</v>
      </c>
      <c r="D135" s="235" t="s">
        <v>382</v>
      </c>
      <c r="E135" s="236" t="s">
        <v>1678</v>
      </c>
      <c r="F135" s="237" t="s">
        <v>1679</v>
      </c>
      <c r="G135" s="238" t="s">
        <v>430</v>
      </c>
      <c r="H135" s="239">
        <v>146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1618</v>
      </c>
    </row>
    <row r="136" s="2" customFormat="1" ht="23.4566" customHeight="1">
      <c r="A136" s="35"/>
      <c r="B136" s="36"/>
      <c r="C136" s="235" t="s">
        <v>435</v>
      </c>
      <c r="D136" s="235" t="s">
        <v>382</v>
      </c>
      <c r="E136" s="236" t="s">
        <v>1253</v>
      </c>
      <c r="F136" s="237" t="s">
        <v>1254</v>
      </c>
      <c r="G136" s="238" t="s">
        <v>430</v>
      </c>
      <c r="H136" s="239">
        <v>43.799999999999997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1619</v>
      </c>
    </row>
    <row r="137" s="2" customFormat="1" ht="21.0566" customHeight="1">
      <c r="A137" s="35"/>
      <c r="B137" s="36"/>
      <c r="C137" s="235" t="s">
        <v>439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22.199999999999999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740</v>
      </c>
    </row>
    <row r="138" s="2" customFormat="1" ht="36.72453" customHeight="1">
      <c r="A138" s="35"/>
      <c r="B138" s="36"/>
      <c r="C138" s="235" t="s">
        <v>443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6.6600000000000001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743</v>
      </c>
    </row>
    <row r="139" s="2" customFormat="1" ht="16.30189" customHeight="1">
      <c r="A139" s="35"/>
      <c r="B139" s="36"/>
      <c r="C139" s="235" t="s">
        <v>447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18.044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431</v>
      </c>
    </row>
    <row r="140" s="2" customFormat="1" ht="36.72453" customHeight="1">
      <c r="A140" s="35"/>
      <c r="B140" s="36"/>
      <c r="C140" s="235" t="s">
        <v>452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5.4130000000000003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434</v>
      </c>
    </row>
    <row r="141" s="2" customFormat="1" ht="36.72453" customHeight="1">
      <c r="A141" s="35"/>
      <c r="B141" s="36"/>
      <c r="C141" s="235" t="s">
        <v>456</v>
      </c>
      <c r="D141" s="235" t="s">
        <v>382</v>
      </c>
      <c r="E141" s="236" t="s">
        <v>746</v>
      </c>
      <c r="F141" s="237" t="s">
        <v>747</v>
      </c>
      <c r="G141" s="238" t="s">
        <v>430</v>
      </c>
      <c r="H141" s="239">
        <v>169.124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438</v>
      </c>
    </row>
    <row r="142" s="2" customFormat="1" ht="42.79245" customHeight="1">
      <c r="A142" s="35"/>
      <c r="B142" s="36"/>
      <c r="C142" s="235" t="s">
        <v>461</v>
      </c>
      <c r="D142" s="235" t="s">
        <v>382</v>
      </c>
      <c r="E142" s="236" t="s">
        <v>748</v>
      </c>
      <c r="F142" s="237" t="s">
        <v>749</v>
      </c>
      <c r="G142" s="238" t="s">
        <v>430</v>
      </c>
      <c r="H142" s="239">
        <v>1183.8679999999999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442</v>
      </c>
    </row>
    <row r="143" s="2" customFormat="1" ht="23.4566" customHeight="1">
      <c r="A143" s="35"/>
      <c r="B143" s="36"/>
      <c r="C143" s="235" t="s">
        <v>466</v>
      </c>
      <c r="D143" s="235" t="s">
        <v>382</v>
      </c>
      <c r="E143" s="236" t="s">
        <v>1258</v>
      </c>
      <c r="F143" s="237" t="s">
        <v>1259</v>
      </c>
      <c r="G143" s="238" t="s">
        <v>430</v>
      </c>
      <c r="H143" s="239">
        <v>144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1624</v>
      </c>
    </row>
    <row r="144" s="2" customFormat="1" ht="16.30189" customHeight="1">
      <c r="A144" s="35"/>
      <c r="B144" s="36"/>
      <c r="C144" s="254" t="s">
        <v>470</v>
      </c>
      <c r="D144" s="254" t="s">
        <v>457</v>
      </c>
      <c r="E144" s="255" t="s">
        <v>1261</v>
      </c>
      <c r="F144" s="256" t="s">
        <v>1262</v>
      </c>
      <c r="G144" s="257" t="s">
        <v>450</v>
      </c>
      <c r="H144" s="258">
        <v>244.80000000000001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1</v>
      </c>
      <c r="R144" s="245">
        <f>Q144*H144</f>
        <v>244.80000000000001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443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1649</v>
      </c>
    </row>
    <row r="145" s="2" customFormat="1" ht="21.0566" customHeight="1">
      <c r="A145" s="35"/>
      <c r="B145" s="36"/>
      <c r="C145" s="235" t="s">
        <v>475</v>
      </c>
      <c r="D145" s="235" t="s">
        <v>382</v>
      </c>
      <c r="E145" s="236" t="s">
        <v>750</v>
      </c>
      <c r="F145" s="237" t="s">
        <v>445</v>
      </c>
      <c r="G145" s="238" t="s">
        <v>430</v>
      </c>
      <c r="H145" s="239">
        <v>169.124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446</v>
      </c>
    </row>
    <row r="146" s="2" customFormat="1" ht="23.4566" customHeight="1">
      <c r="A146" s="35"/>
      <c r="B146" s="36"/>
      <c r="C146" s="235" t="s">
        <v>479</v>
      </c>
      <c r="D146" s="235" t="s">
        <v>382</v>
      </c>
      <c r="E146" s="236" t="s">
        <v>448</v>
      </c>
      <c r="F146" s="237" t="s">
        <v>449</v>
      </c>
      <c r="G146" s="238" t="s">
        <v>450</v>
      </c>
      <c r="H146" s="239">
        <v>1141.8599999999999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451</v>
      </c>
    </row>
    <row r="147" s="2" customFormat="1" ht="23.4566" customHeight="1">
      <c r="A147" s="35"/>
      <c r="B147" s="36"/>
      <c r="C147" s="235" t="s">
        <v>483</v>
      </c>
      <c r="D147" s="235" t="s">
        <v>382</v>
      </c>
      <c r="E147" s="236" t="s">
        <v>453</v>
      </c>
      <c r="F147" s="237" t="s">
        <v>454</v>
      </c>
      <c r="G147" s="238" t="s">
        <v>430</v>
      </c>
      <c r="H147" s="239">
        <v>9.8710000000000004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455</v>
      </c>
    </row>
    <row r="148" s="2" customFormat="1" ht="16.30189" customHeight="1">
      <c r="A148" s="35"/>
      <c r="B148" s="36"/>
      <c r="C148" s="254" t="s">
        <v>487</v>
      </c>
      <c r="D148" s="254" t="s">
        <v>457</v>
      </c>
      <c r="E148" s="255" t="s">
        <v>458</v>
      </c>
      <c r="F148" s="256" t="s">
        <v>459</v>
      </c>
      <c r="G148" s="257" t="s">
        <v>450</v>
      </c>
      <c r="H148" s="258">
        <v>11.477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1</v>
      </c>
      <c r="R148" s="245">
        <f>Q148*H148</f>
        <v>11.477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460</v>
      </c>
    </row>
    <row r="149" s="2" customFormat="1" ht="23.4566" customHeight="1">
      <c r="A149" s="35"/>
      <c r="B149" s="36"/>
      <c r="C149" s="235" t="s">
        <v>491</v>
      </c>
      <c r="D149" s="235" t="s">
        <v>382</v>
      </c>
      <c r="E149" s="236" t="s">
        <v>462</v>
      </c>
      <c r="F149" s="237" t="s">
        <v>463</v>
      </c>
      <c r="G149" s="238" t="s">
        <v>430</v>
      </c>
      <c r="H149" s="239">
        <v>14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2341</v>
      </c>
    </row>
    <row r="150" s="2" customFormat="1" ht="23.4566" customHeight="1">
      <c r="A150" s="35"/>
      <c r="B150" s="36"/>
      <c r="C150" s="235" t="s">
        <v>7</v>
      </c>
      <c r="D150" s="235" t="s">
        <v>382</v>
      </c>
      <c r="E150" s="236" t="s">
        <v>1909</v>
      </c>
      <c r="F150" s="237" t="s">
        <v>1910</v>
      </c>
      <c r="G150" s="238" t="s">
        <v>430</v>
      </c>
      <c r="H150" s="239">
        <v>6.2400000000000002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2760</v>
      </c>
    </row>
    <row r="151" s="2" customFormat="1" ht="16.30189" customHeight="1">
      <c r="A151" s="35"/>
      <c r="B151" s="36"/>
      <c r="C151" s="254" t="s">
        <v>499</v>
      </c>
      <c r="D151" s="254" t="s">
        <v>457</v>
      </c>
      <c r="E151" s="255" t="s">
        <v>2761</v>
      </c>
      <c r="F151" s="256" t="s">
        <v>2762</v>
      </c>
      <c r="G151" s="257" t="s">
        <v>450</v>
      </c>
      <c r="H151" s="258">
        <v>10.608000000000001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1</v>
      </c>
      <c r="R151" s="245">
        <f>Q151*H151</f>
        <v>10.608000000000001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2763</v>
      </c>
    </row>
    <row r="152" s="2" customFormat="1" ht="21.0566" customHeight="1">
      <c r="A152" s="35"/>
      <c r="B152" s="36"/>
      <c r="C152" s="235" t="s">
        <v>504</v>
      </c>
      <c r="D152" s="235" t="s">
        <v>382</v>
      </c>
      <c r="E152" s="236" t="s">
        <v>756</v>
      </c>
      <c r="F152" s="237" t="s">
        <v>757</v>
      </c>
      <c r="G152" s="238" t="s">
        <v>419</v>
      </c>
      <c r="H152" s="239">
        <v>315.60000000000002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758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396</v>
      </c>
      <c r="F153" s="233" t="s">
        <v>465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SUM(P154:P155)</f>
        <v>0</v>
      </c>
      <c r="Q153" s="227"/>
      <c r="R153" s="228">
        <f>SUM(R154:R155)</f>
        <v>3.18899556</v>
      </c>
      <c r="S153" s="227"/>
      <c r="T153" s="229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SUM(BK154:BK155)</f>
        <v>0</v>
      </c>
    </row>
    <row r="154" s="2" customFormat="1" ht="31.92453" customHeight="1">
      <c r="A154" s="35"/>
      <c r="B154" s="36"/>
      <c r="C154" s="235" t="s">
        <v>508</v>
      </c>
      <c r="D154" s="235" t="s">
        <v>382</v>
      </c>
      <c r="E154" s="236" t="s">
        <v>467</v>
      </c>
      <c r="F154" s="237" t="s">
        <v>468</v>
      </c>
      <c r="G154" s="238" t="s">
        <v>430</v>
      </c>
      <c r="H154" s="239">
        <v>1.5600000000000001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1.8907799999999999</v>
      </c>
      <c r="R154" s="245">
        <f>Q154*H154</f>
        <v>2.9496167999999998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2764</v>
      </c>
    </row>
    <row r="155" s="2" customFormat="1" ht="23.4566" customHeight="1">
      <c r="A155" s="35"/>
      <c r="B155" s="36"/>
      <c r="C155" s="235" t="s">
        <v>512</v>
      </c>
      <c r="D155" s="235" t="s">
        <v>382</v>
      </c>
      <c r="E155" s="236" t="s">
        <v>471</v>
      </c>
      <c r="F155" s="237" t="s">
        <v>472</v>
      </c>
      <c r="G155" s="238" t="s">
        <v>430</v>
      </c>
      <c r="H155" s="239">
        <v>0.108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2.2164700000000002</v>
      </c>
      <c r="R155" s="245">
        <f>Q155*H155</f>
        <v>0.23937876000000002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473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378</v>
      </c>
      <c r="F156" s="233" t="s">
        <v>474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SUM(P157:P165)</f>
        <v>0</v>
      </c>
      <c r="Q156" s="227"/>
      <c r="R156" s="228">
        <f>SUM(R157:R165)</f>
        <v>3095.1915808390004</v>
      </c>
      <c r="S156" s="227"/>
      <c r="T156" s="229">
        <f>SUM(T157:T165)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SUM(BK157:BK165)</f>
        <v>0</v>
      </c>
    </row>
    <row r="157" s="2" customFormat="1" ht="23.4566" customHeight="1">
      <c r="A157" s="35"/>
      <c r="B157" s="36"/>
      <c r="C157" s="235" t="s">
        <v>516</v>
      </c>
      <c r="D157" s="235" t="s">
        <v>382</v>
      </c>
      <c r="E157" s="236" t="s">
        <v>1712</v>
      </c>
      <c r="F157" s="237" t="s">
        <v>1713</v>
      </c>
      <c r="G157" s="238" t="s">
        <v>419</v>
      </c>
      <c r="H157" s="239">
        <v>289.30000000000001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0.46166000000000001</v>
      </c>
      <c r="R157" s="245">
        <f>Q157*H157</f>
        <v>133.55823800000002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1714</v>
      </c>
    </row>
    <row r="158" s="2" customFormat="1" ht="31.92453" customHeight="1">
      <c r="A158" s="35"/>
      <c r="B158" s="36"/>
      <c r="C158" s="235" t="s">
        <v>520</v>
      </c>
      <c r="D158" s="235" t="s">
        <v>382</v>
      </c>
      <c r="E158" s="236" t="s">
        <v>1715</v>
      </c>
      <c r="F158" s="237" t="s">
        <v>1716</v>
      </c>
      <c r="G158" s="238" t="s">
        <v>419</v>
      </c>
      <c r="H158" s="239">
        <v>263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0.15826000000000001</v>
      </c>
      <c r="R158" s="245">
        <f>Q158*H158</f>
        <v>41.62238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1717</v>
      </c>
    </row>
    <row r="159" s="2" customFormat="1" ht="36.72453" customHeight="1">
      <c r="A159" s="35"/>
      <c r="B159" s="36"/>
      <c r="C159" s="235" t="s">
        <v>524</v>
      </c>
      <c r="D159" s="235" t="s">
        <v>382</v>
      </c>
      <c r="E159" s="236" t="s">
        <v>1718</v>
      </c>
      <c r="F159" s="237" t="s">
        <v>1719</v>
      </c>
      <c r="G159" s="238" t="s">
        <v>419</v>
      </c>
      <c r="H159" s="239">
        <v>270.88999999999999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0.47117510000000001</v>
      </c>
      <c r="R159" s="245">
        <f>Q159*H159</f>
        <v>127.636622839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2765</v>
      </c>
    </row>
    <row r="160" s="2" customFormat="1" ht="23.4566" customHeight="1">
      <c r="A160" s="35"/>
      <c r="B160" s="36"/>
      <c r="C160" s="235" t="s">
        <v>528</v>
      </c>
      <c r="D160" s="235" t="s">
        <v>382</v>
      </c>
      <c r="E160" s="236" t="s">
        <v>821</v>
      </c>
      <c r="F160" s="237" t="s">
        <v>822</v>
      </c>
      <c r="G160" s="238" t="s">
        <v>419</v>
      </c>
      <c r="H160" s="239">
        <v>2283.75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0.18776000000000001</v>
      </c>
      <c r="R160" s="245">
        <f>Q160*H160</f>
        <v>428.79690000000005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823</v>
      </c>
    </row>
    <row r="161" s="2" customFormat="1" ht="23.4566" customHeight="1">
      <c r="A161" s="35"/>
      <c r="B161" s="36"/>
      <c r="C161" s="235" t="s">
        <v>532</v>
      </c>
      <c r="D161" s="235" t="s">
        <v>382</v>
      </c>
      <c r="E161" s="236" t="s">
        <v>476</v>
      </c>
      <c r="F161" s="237" t="s">
        <v>477</v>
      </c>
      <c r="G161" s="238" t="s">
        <v>426</v>
      </c>
      <c r="H161" s="239">
        <v>440.39999999999998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0.00014999999999999999</v>
      </c>
      <c r="R161" s="245">
        <f>Q161*H161</f>
        <v>0.066059999999999994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478</v>
      </c>
    </row>
    <row r="162" s="2" customFormat="1" ht="31.92453" customHeight="1">
      <c r="A162" s="35"/>
      <c r="B162" s="36"/>
      <c r="C162" s="235" t="s">
        <v>536</v>
      </c>
      <c r="D162" s="235" t="s">
        <v>382</v>
      </c>
      <c r="E162" s="236" t="s">
        <v>824</v>
      </c>
      <c r="F162" s="237" t="s">
        <v>825</v>
      </c>
      <c r="G162" s="238" t="s">
        <v>419</v>
      </c>
      <c r="H162" s="239">
        <v>263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0.0074799999999999997</v>
      </c>
      <c r="R162" s="245">
        <f>Q162*H162</f>
        <v>1.9672399999999999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826</v>
      </c>
    </row>
    <row r="163" s="2" customFormat="1" ht="31.92453" customHeight="1">
      <c r="A163" s="35"/>
      <c r="B163" s="36"/>
      <c r="C163" s="235" t="s">
        <v>540</v>
      </c>
      <c r="D163" s="235" t="s">
        <v>382</v>
      </c>
      <c r="E163" s="236" t="s">
        <v>480</v>
      </c>
      <c r="F163" s="237" t="s">
        <v>481</v>
      </c>
      <c r="G163" s="238" t="s">
        <v>419</v>
      </c>
      <c r="H163" s="239">
        <v>18142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0.00051000000000000004</v>
      </c>
      <c r="R163" s="245">
        <f>Q163*H163</f>
        <v>9.2524200000000008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482</v>
      </c>
    </row>
    <row r="164" s="2" customFormat="1" ht="31.92453" customHeight="1">
      <c r="A164" s="35"/>
      <c r="B164" s="36"/>
      <c r="C164" s="235" t="s">
        <v>544</v>
      </c>
      <c r="D164" s="235" t="s">
        <v>382</v>
      </c>
      <c r="E164" s="236" t="s">
        <v>484</v>
      </c>
      <c r="F164" s="237" t="s">
        <v>485</v>
      </c>
      <c r="G164" s="238" t="s">
        <v>419</v>
      </c>
      <c r="H164" s="239">
        <v>9071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0.10373</v>
      </c>
      <c r="R164" s="245">
        <f>Q164*H164</f>
        <v>940.93483000000003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486</v>
      </c>
    </row>
    <row r="165" s="2" customFormat="1" ht="36.72453" customHeight="1">
      <c r="A165" s="35"/>
      <c r="B165" s="36"/>
      <c r="C165" s="235" t="s">
        <v>548</v>
      </c>
      <c r="D165" s="235" t="s">
        <v>382</v>
      </c>
      <c r="E165" s="236" t="s">
        <v>492</v>
      </c>
      <c r="F165" s="237" t="s">
        <v>493</v>
      </c>
      <c r="G165" s="238" t="s">
        <v>419</v>
      </c>
      <c r="H165" s="239">
        <v>9071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0.15559000000000001</v>
      </c>
      <c r="R165" s="245">
        <f>Q165*H165</f>
        <v>1411.35689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494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435</v>
      </c>
      <c r="F166" s="233" t="s">
        <v>1132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P167</f>
        <v>0</v>
      </c>
      <c r="Q166" s="227"/>
      <c r="R166" s="228">
        <f>R167</f>
        <v>1.8097799999999999</v>
      </c>
      <c r="S166" s="227"/>
      <c r="T166" s="229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BK167</f>
        <v>0</v>
      </c>
    </row>
    <row r="167" s="2" customFormat="1" ht="23.4566" customHeight="1">
      <c r="A167" s="35"/>
      <c r="B167" s="36"/>
      <c r="C167" s="235" t="s">
        <v>552</v>
      </c>
      <c r="D167" s="235" t="s">
        <v>382</v>
      </c>
      <c r="E167" s="236" t="s">
        <v>1650</v>
      </c>
      <c r="F167" s="237" t="s">
        <v>1651</v>
      </c>
      <c r="G167" s="238" t="s">
        <v>419</v>
      </c>
      <c r="H167" s="239">
        <v>208.5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0.0086800000000000002</v>
      </c>
      <c r="R167" s="245">
        <f>Q167*H167</f>
        <v>1.8097799999999999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1652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443</v>
      </c>
      <c r="F168" s="233" t="s">
        <v>495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SUM(P169:P180)</f>
        <v>0</v>
      </c>
      <c r="Q168" s="227"/>
      <c r="R168" s="228">
        <f>SUM(R169:R180)</f>
        <v>2.3188756000000001</v>
      </c>
      <c r="S168" s="227"/>
      <c r="T168" s="229">
        <f>SUM(T169:T180)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SUM(BK169:BK180)</f>
        <v>0</v>
      </c>
    </row>
    <row r="169" s="2" customFormat="1" ht="23.4566" customHeight="1">
      <c r="A169" s="35"/>
      <c r="B169" s="36"/>
      <c r="C169" s="235" t="s">
        <v>556</v>
      </c>
      <c r="D169" s="235" t="s">
        <v>382</v>
      </c>
      <c r="E169" s="236" t="s">
        <v>496</v>
      </c>
      <c r="F169" s="237" t="s">
        <v>497</v>
      </c>
      <c r="G169" s="238" t="s">
        <v>426</v>
      </c>
      <c r="H169" s="239">
        <v>13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1.0000000000000001E-05</v>
      </c>
      <c r="R169" s="245">
        <f>Q169*H169</f>
        <v>0.00013000000000000002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498</v>
      </c>
    </row>
    <row r="170" s="2" customFormat="1" ht="23.4566" customHeight="1">
      <c r="A170" s="35"/>
      <c r="B170" s="36"/>
      <c r="C170" s="254" t="s">
        <v>561</v>
      </c>
      <c r="D170" s="254" t="s">
        <v>457</v>
      </c>
      <c r="E170" s="255" t="s">
        <v>500</v>
      </c>
      <c r="F170" s="256" t="s">
        <v>1725</v>
      </c>
      <c r="G170" s="257" t="s">
        <v>502</v>
      </c>
      <c r="H170" s="258">
        <v>13.26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0.0045599999999999998</v>
      </c>
      <c r="R170" s="245">
        <f>Q170*H170</f>
        <v>0.060465599999999994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503</v>
      </c>
    </row>
    <row r="171" s="2" customFormat="1" ht="16.30189" customHeight="1">
      <c r="A171" s="35"/>
      <c r="B171" s="36"/>
      <c r="C171" s="235" t="s">
        <v>565</v>
      </c>
      <c r="D171" s="235" t="s">
        <v>382</v>
      </c>
      <c r="E171" s="236" t="s">
        <v>2766</v>
      </c>
      <c r="F171" s="237" t="s">
        <v>2767</v>
      </c>
      <c r="G171" s="238" t="s">
        <v>502</v>
      </c>
      <c r="H171" s="239">
        <v>3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6.9999999999999994E-05</v>
      </c>
      <c r="R171" s="245">
        <f>Q171*H171</f>
        <v>0.00020999999999999998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2768</v>
      </c>
    </row>
    <row r="172" s="2" customFormat="1" ht="16.30189" customHeight="1">
      <c r="A172" s="35"/>
      <c r="B172" s="36"/>
      <c r="C172" s="254" t="s">
        <v>569</v>
      </c>
      <c r="D172" s="254" t="s">
        <v>457</v>
      </c>
      <c r="E172" s="255" t="s">
        <v>2769</v>
      </c>
      <c r="F172" s="256" t="s">
        <v>2770</v>
      </c>
      <c r="G172" s="257" t="s">
        <v>502</v>
      </c>
      <c r="H172" s="258">
        <v>3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0.0012999999999999999</v>
      </c>
      <c r="R172" s="245">
        <f>Q172*H172</f>
        <v>0.0038999999999999998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2771</v>
      </c>
    </row>
    <row r="173" s="2" customFormat="1" ht="23.4566" customHeight="1">
      <c r="A173" s="35"/>
      <c r="B173" s="36"/>
      <c r="C173" s="235" t="s">
        <v>573</v>
      </c>
      <c r="D173" s="235" t="s">
        <v>382</v>
      </c>
      <c r="E173" s="236" t="s">
        <v>505</v>
      </c>
      <c r="F173" s="237" t="s">
        <v>506</v>
      </c>
      <c r="G173" s="238" t="s">
        <v>502</v>
      </c>
      <c r="H173" s="239">
        <v>3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0.34099000000000002</v>
      </c>
      <c r="R173" s="245">
        <f>Q173*H173</f>
        <v>1.0229699999999999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1726</v>
      </c>
    </row>
    <row r="174" s="2" customFormat="1" ht="21.0566" customHeight="1">
      <c r="A174" s="35"/>
      <c r="B174" s="36"/>
      <c r="C174" s="254" t="s">
        <v>577</v>
      </c>
      <c r="D174" s="254" t="s">
        <v>457</v>
      </c>
      <c r="E174" s="255" t="s">
        <v>513</v>
      </c>
      <c r="F174" s="256" t="s">
        <v>514</v>
      </c>
      <c r="G174" s="257" t="s">
        <v>502</v>
      </c>
      <c r="H174" s="258">
        <v>3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0.029999999999999999</v>
      </c>
      <c r="R174" s="245">
        <f>Q174*H174</f>
        <v>0.089999999999999997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1728</v>
      </c>
    </row>
    <row r="175" s="2" customFormat="1" ht="23.4566" customHeight="1">
      <c r="A175" s="35"/>
      <c r="B175" s="36"/>
      <c r="C175" s="254" t="s">
        <v>581</v>
      </c>
      <c r="D175" s="254" t="s">
        <v>457</v>
      </c>
      <c r="E175" s="255" t="s">
        <v>517</v>
      </c>
      <c r="F175" s="256" t="s">
        <v>518</v>
      </c>
      <c r="G175" s="257" t="s">
        <v>502</v>
      </c>
      <c r="H175" s="258">
        <v>3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0.12</v>
      </c>
      <c r="R175" s="245">
        <f>Q175*H175</f>
        <v>0.35999999999999999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1729</v>
      </c>
    </row>
    <row r="176" s="2" customFormat="1" ht="23.4566" customHeight="1">
      <c r="A176" s="35"/>
      <c r="B176" s="36"/>
      <c r="C176" s="254" t="s">
        <v>585</v>
      </c>
      <c r="D176" s="254" t="s">
        <v>457</v>
      </c>
      <c r="E176" s="255" t="s">
        <v>525</v>
      </c>
      <c r="F176" s="256" t="s">
        <v>526</v>
      </c>
      <c r="G176" s="257" t="s">
        <v>502</v>
      </c>
      <c r="H176" s="258">
        <v>3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0.105</v>
      </c>
      <c r="R176" s="245">
        <f>Q176*H176</f>
        <v>0.315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1730</v>
      </c>
    </row>
    <row r="177" s="2" customFormat="1" ht="16.30189" customHeight="1">
      <c r="A177" s="35"/>
      <c r="B177" s="36"/>
      <c r="C177" s="254" t="s">
        <v>589</v>
      </c>
      <c r="D177" s="254" t="s">
        <v>457</v>
      </c>
      <c r="E177" s="255" t="s">
        <v>529</v>
      </c>
      <c r="F177" s="256" t="s">
        <v>530</v>
      </c>
      <c r="G177" s="257" t="s">
        <v>502</v>
      </c>
      <c r="H177" s="258">
        <v>3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0.036999999999999998</v>
      </c>
      <c r="R177" s="245">
        <f>Q177*H177</f>
        <v>0.11099999999999999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1731</v>
      </c>
    </row>
    <row r="178" s="2" customFormat="1" ht="31.92453" customHeight="1">
      <c r="A178" s="35"/>
      <c r="B178" s="36"/>
      <c r="C178" s="235" t="s">
        <v>593</v>
      </c>
      <c r="D178" s="235" t="s">
        <v>382</v>
      </c>
      <c r="E178" s="236" t="s">
        <v>533</v>
      </c>
      <c r="F178" s="237" t="s">
        <v>534</v>
      </c>
      <c r="G178" s="238" t="s">
        <v>502</v>
      </c>
      <c r="H178" s="239">
        <v>3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0.0083999999999999995</v>
      </c>
      <c r="R178" s="245">
        <f>Q178*H178</f>
        <v>0.0252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1732</v>
      </c>
    </row>
    <row r="179" s="2" customFormat="1" ht="16.30189" customHeight="1">
      <c r="A179" s="35"/>
      <c r="B179" s="36"/>
      <c r="C179" s="254" t="s">
        <v>597</v>
      </c>
      <c r="D179" s="254" t="s">
        <v>457</v>
      </c>
      <c r="E179" s="255" t="s">
        <v>537</v>
      </c>
      <c r="F179" s="256" t="s">
        <v>538</v>
      </c>
      <c r="G179" s="257" t="s">
        <v>502</v>
      </c>
      <c r="H179" s="258">
        <v>3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0.11</v>
      </c>
      <c r="R179" s="245">
        <f>Q179*H179</f>
        <v>0.33000000000000002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1733</v>
      </c>
    </row>
    <row r="180" s="2" customFormat="1" ht="21.0566" customHeight="1">
      <c r="A180" s="35"/>
      <c r="B180" s="36"/>
      <c r="C180" s="254" t="s">
        <v>601</v>
      </c>
      <c r="D180" s="254" t="s">
        <v>457</v>
      </c>
      <c r="E180" s="255" t="s">
        <v>1735</v>
      </c>
      <c r="F180" s="256" t="s">
        <v>1736</v>
      </c>
      <c r="G180" s="257" t="s">
        <v>502</v>
      </c>
      <c r="H180" s="258">
        <v>3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443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1737</v>
      </c>
    </row>
    <row r="181" s="12" customFormat="1" ht="22.8" customHeight="1">
      <c r="A181" s="12"/>
      <c r="B181" s="219"/>
      <c r="C181" s="220"/>
      <c r="D181" s="221" t="s">
        <v>75</v>
      </c>
      <c r="E181" s="233" t="s">
        <v>447</v>
      </c>
      <c r="F181" s="233" t="s">
        <v>560</v>
      </c>
      <c r="G181" s="220"/>
      <c r="H181" s="220"/>
      <c r="I181" s="223"/>
      <c r="J181" s="234">
        <f>BK181</f>
        <v>0</v>
      </c>
      <c r="K181" s="220"/>
      <c r="L181" s="225"/>
      <c r="M181" s="226"/>
      <c r="N181" s="227"/>
      <c r="O181" s="227"/>
      <c r="P181" s="228">
        <f>SUM(P182:P235)</f>
        <v>0</v>
      </c>
      <c r="Q181" s="227"/>
      <c r="R181" s="228">
        <f>SUM(R182:R235)</f>
        <v>80.816361000000001</v>
      </c>
      <c r="S181" s="227"/>
      <c r="T181" s="229">
        <f>SUM(T182:T235)</f>
        <v>754.2282899999999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0" t="s">
        <v>84</v>
      </c>
      <c r="AT181" s="231" t="s">
        <v>75</v>
      </c>
      <c r="AU181" s="231" t="s">
        <v>84</v>
      </c>
      <c r="AY181" s="230" t="s">
        <v>379</v>
      </c>
      <c r="BK181" s="232">
        <f>SUM(BK182:BK235)</f>
        <v>0</v>
      </c>
    </row>
    <row r="182" s="2" customFormat="1" ht="36.72453" customHeight="1">
      <c r="A182" s="35"/>
      <c r="B182" s="36"/>
      <c r="C182" s="235" t="s">
        <v>605</v>
      </c>
      <c r="D182" s="235" t="s">
        <v>382</v>
      </c>
      <c r="E182" s="236" t="s">
        <v>854</v>
      </c>
      <c r="F182" s="237" t="s">
        <v>855</v>
      </c>
      <c r="G182" s="238" t="s">
        <v>426</v>
      </c>
      <c r="H182" s="239">
        <v>504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2772</v>
      </c>
    </row>
    <row r="183" s="2" customFormat="1" ht="16.30189" customHeight="1">
      <c r="A183" s="35"/>
      <c r="B183" s="36"/>
      <c r="C183" s="254" t="s">
        <v>609</v>
      </c>
      <c r="D183" s="254" t="s">
        <v>457</v>
      </c>
      <c r="E183" s="255" t="s">
        <v>857</v>
      </c>
      <c r="F183" s="256" t="s">
        <v>858</v>
      </c>
      <c r="G183" s="257" t="s">
        <v>426</v>
      </c>
      <c r="H183" s="258">
        <v>504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42</v>
      </c>
      <c r="O183" s="94"/>
      <c r="P183" s="245">
        <f>O183*H183</f>
        <v>0</v>
      </c>
      <c r="Q183" s="245">
        <v>0.02504</v>
      </c>
      <c r="R183" s="245">
        <f>Q183*H183</f>
        <v>12.62016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443</v>
      </c>
      <c r="AT183" s="247" t="s">
        <v>457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2773</v>
      </c>
    </row>
    <row r="184" s="2" customFormat="1" ht="23.4566" customHeight="1">
      <c r="A184" s="35"/>
      <c r="B184" s="36"/>
      <c r="C184" s="235" t="s">
        <v>613</v>
      </c>
      <c r="D184" s="235" t="s">
        <v>382</v>
      </c>
      <c r="E184" s="236" t="s">
        <v>860</v>
      </c>
      <c r="F184" s="237" t="s">
        <v>861</v>
      </c>
      <c r="G184" s="238" t="s">
        <v>502</v>
      </c>
      <c r="H184" s="239">
        <v>79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0.15756000000000001</v>
      </c>
      <c r="R184" s="245">
        <f>Q184*H184</f>
        <v>12.447240000000001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862</v>
      </c>
    </row>
    <row r="185" s="2" customFormat="1" ht="21.0566" customHeight="1">
      <c r="A185" s="35"/>
      <c r="B185" s="36"/>
      <c r="C185" s="254" t="s">
        <v>617</v>
      </c>
      <c r="D185" s="254" t="s">
        <v>457</v>
      </c>
      <c r="E185" s="255" t="s">
        <v>863</v>
      </c>
      <c r="F185" s="256" t="s">
        <v>864</v>
      </c>
      <c r="G185" s="257" t="s">
        <v>502</v>
      </c>
      <c r="H185" s="258">
        <v>79</v>
      </c>
      <c r="I185" s="259"/>
      <c r="J185" s="260">
        <f>ROUND(I185*H185,2)</f>
        <v>0</v>
      </c>
      <c r="K185" s="261"/>
      <c r="L185" s="262"/>
      <c r="M185" s="263" t="s">
        <v>1</v>
      </c>
      <c r="N185" s="264" t="s">
        <v>42</v>
      </c>
      <c r="O185" s="94"/>
      <c r="P185" s="245">
        <f>O185*H185</f>
        <v>0</v>
      </c>
      <c r="Q185" s="245">
        <v>0.0015</v>
      </c>
      <c r="R185" s="245">
        <f>Q185*H185</f>
        <v>0.11850000000000001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443</v>
      </c>
      <c r="AT185" s="247" t="s">
        <v>457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865</v>
      </c>
    </row>
    <row r="186" s="2" customFormat="1" ht="23.4566" customHeight="1">
      <c r="A186" s="35"/>
      <c r="B186" s="36"/>
      <c r="C186" s="235" t="s">
        <v>621</v>
      </c>
      <c r="D186" s="235" t="s">
        <v>382</v>
      </c>
      <c r="E186" s="236" t="s">
        <v>866</v>
      </c>
      <c r="F186" s="237" t="s">
        <v>867</v>
      </c>
      <c r="G186" s="238" t="s">
        <v>502</v>
      </c>
      <c r="H186" s="239">
        <v>21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0.00025000000000000001</v>
      </c>
      <c r="R186" s="245">
        <f>Q186*H186</f>
        <v>0.0052500000000000003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868</v>
      </c>
    </row>
    <row r="187" s="2" customFormat="1" ht="31.92453" customHeight="1">
      <c r="A187" s="35"/>
      <c r="B187" s="36"/>
      <c r="C187" s="254" t="s">
        <v>625</v>
      </c>
      <c r="D187" s="254" t="s">
        <v>457</v>
      </c>
      <c r="E187" s="255" t="s">
        <v>870</v>
      </c>
      <c r="F187" s="256" t="s">
        <v>871</v>
      </c>
      <c r="G187" s="257" t="s">
        <v>502</v>
      </c>
      <c r="H187" s="258">
        <v>21</v>
      </c>
      <c r="I187" s="259"/>
      <c r="J187" s="260">
        <f>ROUND(I187*H187,2)</f>
        <v>0</v>
      </c>
      <c r="K187" s="261"/>
      <c r="L187" s="262"/>
      <c r="M187" s="263" t="s">
        <v>1</v>
      </c>
      <c r="N187" s="264" t="s">
        <v>42</v>
      </c>
      <c r="O187" s="94"/>
      <c r="P187" s="245">
        <f>O187*H187</f>
        <v>0</v>
      </c>
      <c r="Q187" s="245">
        <v>0.00084999999999999995</v>
      </c>
      <c r="R187" s="245">
        <f>Q187*H187</f>
        <v>0.017849999999999998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443</v>
      </c>
      <c r="AT187" s="247" t="s">
        <v>457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872</v>
      </c>
    </row>
    <row r="188" s="2" customFormat="1" ht="16.30189" customHeight="1">
      <c r="A188" s="35"/>
      <c r="B188" s="36"/>
      <c r="C188" s="235" t="s">
        <v>629</v>
      </c>
      <c r="D188" s="235" t="s">
        <v>382</v>
      </c>
      <c r="E188" s="236" t="s">
        <v>874</v>
      </c>
      <c r="F188" s="237" t="s">
        <v>875</v>
      </c>
      <c r="G188" s="238" t="s">
        <v>502</v>
      </c>
      <c r="H188" s="239">
        <v>300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0.00010000000000000001</v>
      </c>
      <c r="R188" s="245">
        <f>Q188*H188</f>
        <v>0.030000000000000002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876</v>
      </c>
    </row>
    <row r="189" s="2" customFormat="1" ht="23.4566" customHeight="1">
      <c r="A189" s="35"/>
      <c r="B189" s="36"/>
      <c r="C189" s="254" t="s">
        <v>633</v>
      </c>
      <c r="D189" s="254" t="s">
        <v>457</v>
      </c>
      <c r="E189" s="255" t="s">
        <v>878</v>
      </c>
      <c r="F189" s="256" t="s">
        <v>879</v>
      </c>
      <c r="G189" s="257" t="s">
        <v>502</v>
      </c>
      <c r="H189" s="258">
        <v>200</v>
      </c>
      <c r="I189" s="259"/>
      <c r="J189" s="260">
        <f>ROUND(I189*H189,2)</f>
        <v>0</v>
      </c>
      <c r="K189" s="261"/>
      <c r="L189" s="262"/>
      <c r="M189" s="263" t="s">
        <v>1</v>
      </c>
      <c r="N189" s="264" t="s">
        <v>42</v>
      </c>
      <c r="O189" s="94"/>
      <c r="P189" s="245">
        <f>O189*H189</f>
        <v>0</v>
      </c>
      <c r="Q189" s="245">
        <v>0.00010000000000000001</v>
      </c>
      <c r="R189" s="245">
        <f>Q189*H189</f>
        <v>0.02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443</v>
      </c>
      <c r="AT189" s="247" t="s">
        <v>457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880</v>
      </c>
    </row>
    <row r="190" s="2" customFormat="1" ht="23.4566" customHeight="1">
      <c r="A190" s="35"/>
      <c r="B190" s="36"/>
      <c r="C190" s="254" t="s">
        <v>637</v>
      </c>
      <c r="D190" s="254" t="s">
        <v>457</v>
      </c>
      <c r="E190" s="255" t="s">
        <v>882</v>
      </c>
      <c r="F190" s="256" t="s">
        <v>883</v>
      </c>
      <c r="G190" s="257" t="s">
        <v>502</v>
      </c>
      <c r="H190" s="258">
        <v>100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5.0000000000000002E-05</v>
      </c>
      <c r="R190" s="245">
        <f>Q190*H190</f>
        <v>0.0050000000000000001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443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884</v>
      </c>
    </row>
    <row r="191" s="2" customFormat="1" ht="23.4566" customHeight="1">
      <c r="A191" s="35"/>
      <c r="B191" s="36"/>
      <c r="C191" s="235" t="s">
        <v>641</v>
      </c>
      <c r="D191" s="235" t="s">
        <v>382</v>
      </c>
      <c r="E191" s="236" t="s">
        <v>562</v>
      </c>
      <c r="F191" s="237" t="s">
        <v>563</v>
      </c>
      <c r="G191" s="238" t="s">
        <v>502</v>
      </c>
      <c r="H191" s="239">
        <v>1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0.22133</v>
      </c>
      <c r="R191" s="245">
        <f>Q191*H191</f>
        <v>0.22133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564</v>
      </c>
    </row>
    <row r="192" s="2" customFormat="1" ht="23.4566" customHeight="1">
      <c r="A192" s="35"/>
      <c r="B192" s="36"/>
      <c r="C192" s="235" t="s">
        <v>645</v>
      </c>
      <c r="D192" s="235" t="s">
        <v>382</v>
      </c>
      <c r="E192" s="236" t="s">
        <v>566</v>
      </c>
      <c r="F192" s="237" t="s">
        <v>567</v>
      </c>
      <c r="G192" s="238" t="s">
        <v>502</v>
      </c>
      <c r="H192" s="239">
        <v>16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0.22133</v>
      </c>
      <c r="R192" s="245">
        <f>Q192*H192</f>
        <v>3.54128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887</v>
      </c>
    </row>
    <row r="193" s="2" customFormat="1" ht="31.92453" customHeight="1">
      <c r="A193" s="35"/>
      <c r="B193" s="36"/>
      <c r="C193" s="235" t="s">
        <v>649</v>
      </c>
      <c r="D193" s="235" t="s">
        <v>382</v>
      </c>
      <c r="E193" s="236" t="s">
        <v>570</v>
      </c>
      <c r="F193" s="237" t="s">
        <v>571</v>
      </c>
      <c r="G193" s="238" t="s">
        <v>502</v>
      </c>
      <c r="H193" s="239">
        <v>8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3.0000000000000001E-05</v>
      </c>
      <c r="R193" s="245">
        <f>Q193*H193</f>
        <v>0.00024000000000000001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889</v>
      </c>
    </row>
    <row r="194" s="2" customFormat="1" ht="23.4566" customHeight="1">
      <c r="A194" s="35"/>
      <c r="B194" s="36"/>
      <c r="C194" s="254" t="s">
        <v>653</v>
      </c>
      <c r="D194" s="254" t="s">
        <v>457</v>
      </c>
      <c r="E194" s="255" t="s">
        <v>1751</v>
      </c>
      <c r="F194" s="256" t="s">
        <v>1752</v>
      </c>
      <c r="G194" s="257" t="s">
        <v>502</v>
      </c>
      <c r="H194" s="258">
        <v>2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0.0011999999999999999</v>
      </c>
      <c r="R194" s="245">
        <f>Q194*H194</f>
        <v>0.0023999999999999998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443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2774</v>
      </c>
    </row>
    <row r="195" s="2" customFormat="1" ht="31.92453" customHeight="1">
      <c r="A195" s="35"/>
      <c r="B195" s="36"/>
      <c r="C195" s="254" t="s">
        <v>657</v>
      </c>
      <c r="D195" s="254" t="s">
        <v>457</v>
      </c>
      <c r="E195" s="255" t="s">
        <v>897</v>
      </c>
      <c r="F195" s="256" t="s">
        <v>898</v>
      </c>
      <c r="G195" s="257" t="s">
        <v>502</v>
      </c>
      <c r="H195" s="258">
        <v>2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42</v>
      </c>
      <c r="O195" s="94"/>
      <c r="P195" s="245">
        <f>O195*H195</f>
        <v>0</v>
      </c>
      <c r="Q195" s="245">
        <v>0.0011999999999999999</v>
      </c>
      <c r="R195" s="245">
        <f>Q195*H195</f>
        <v>0.0023999999999999998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443</v>
      </c>
      <c r="AT195" s="247" t="s">
        <v>457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899</v>
      </c>
    </row>
    <row r="196" s="2" customFormat="1" ht="31.92453" customHeight="1">
      <c r="A196" s="35"/>
      <c r="B196" s="36"/>
      <c r="C196" s="254" t="s">
        <v>661</v>
      </c>
      <c r="D196" s="254" t="s">
        <v>457</v>
      </c>
      <c r="E196" s="255" t="s">
        <v>1753</v>
      </c>
      <c r="F196" s="256" t="s">
        <v>1754</v>
      </c>
      <c r="G196" s="257" t="s">
        <v>502</v>
      </c>
      <c r="H196" s="258">
        <v>1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0.0022000000000000001</v>
      </c>
      <c r="R196" s="245">
        <f>Q196*H196</f>
        <v>0.0022000000000000001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443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1755</v>
      </c>
    </row>
    <row r="197" s="2" customFormat="1" ht="31.92453" customHeight="1">
      <c r="A197" s="35"/>
      <c r="B197" s="36"/>
      <c r="C197" s="254" t="s">
        <v>665</v>
      </c>
      <c r="D197" s="254" t="s">
        <v>457</v>
      </c>
      <c r="E197" s="255" t="s">
        <v>590</v>
      </c>
      <c r="F197" s="256" t="s">
        <v>591</v>
      </c>
      <c r="G197" s="257" t="s">
        <v>502</v>
      </c>
      <c r="H197" s="258">
        <v>4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42</v>
      </c>
      <c r="O197" s="94"/>
      <c r="P197" s="245">
        <f>O197*H197</f>
        <v>0</v>
      </c>
      <c r="Q197" s="245">
        <v>0.0025999999999999999</v>
      </c>
      <c r="R197" s="245">
        <f>Q197*H197</f>
        <v>0.0104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443</v>
      </c>
      <c r="AT197" s="247" t="s">
        <v>457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919</v>
      </c>
    </row>
    <row r="198" s="2" customFormat="1" ht="36.72453" customHeight="1">
      <c r="A198" s="35"/>
      <c r="B198" s="36"/>
      <c r="C198" s="254" t="s">
        <v>669</v>
      </c>
      <c r="D198" s="254" t="s">
        <v>457</v>
      </c>
      <c r="E198" s="255" t="s">
        <v>942</v>
      </c>
      <c r="F198" s="256" t="s">
        <v>943</v>
      </c>
      <c r="G198" s="257" t="s">
        <v>502</v>
      </c>
      <c r="H198" s="258">
        <v>1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0.015299999999999999</v>
      </c>
      <c r="R198" s="245">
        <f>Q198*H198</f>
        <v>0.015299999999999999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443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2775</v>
      </c>
    </row>
    <row r="199" s="2" customFormat="1" ht="42.79245" customHeight="1">
      <c r="A199" s="35"/>
      <c r="B199" s="36"/>
      <c r="C199" s="254" t="s">
        <v>673</v>
      </c>
      <c r="D199" s="254" t="s">
        <v>457</v>
      </c>
      <c r="E199" s="255" t="s">
        <v>946</v>
      </c>
      <c r="F199" s="256" t="s">
        <v>947</v>
      </c>
      <c r="G199" s="257" t="s">
        <v>502</v>
      </c>
      <c r="H199" s="258">
        <v>1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0.015299999999999999</v>
      </c>
      <c r="R199" s="245">
        <f>Q199*H199</f>
        <v>0.015299999999999999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443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2776</v>
      </c>
    </row>
    <row r="200" s="2" customFormat="1" ht="31.92453" customHeight="1">
      <c r="A200" s="35"/>
      <c r="B200" s="36"/>
      <c r="C200" s="254" t="s">
        <v>677</v>
      </c>
      <c r="D200" s="254" t="s">
        <v>457</v>
      </c>
      <c r="E200" s="255" t="s">
        <v>598</v>
      </c>
      <c r="F200" s="256" t="s">
        <v>599</v>
      </c>
      <c r="G200" s="257" t="s">
        <v>502</v>
      </c>
      <c r="H200" s="258">
        <v>2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0.0025999999999999999</v>
      </c>
      <c r="R200" s="245">
        <f>Q200*H200</f>
        <v>0.0051999999999999998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443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923</v>
      </c>
    </row>
    <row r="201" s="2" customFormat="1" ht="31.92453" customHeight="1">
      <c r="A201" s="35"/>
      <c r="B201" s="36"/>
      <c r="C201" s="254" t="s">
        <v>681</v>
      </c>
      <c r="D201" s="254" t="s">
        <v>457</v>
      </c>
      <c r="E201" s="255" t="s">
        <v>1756</v>
      </c>
      <c r="F201" s="256" t="s">
        <v>1757</v>
      </c>
      <c r="G201" s="257" t="s">
        <v>502</v>
      </c>
      <c r="H201" s="258">
        <v>2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0.0025999999999999999</v>
      </c>
      <c r="R201" s="245">
        <f>Q201*H201</f>
        <v>0.0051999999999999998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443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1758</v>
      </c>
    </row>
    <row r="202" s="2" customFormat="1" ht="42.79245" customHeight="1">
      <c r="A202" s="35"/>
      <c r="B202" s="36"/>
      <c r="C202" s="254" t="s">
        <v>685</v>
      </c>
      <c r="D202" s="254" t="s">
        <v>457</v>
      </c>
      <c r="E202" s="255" t="s">
        <v>938</v>
      </c>
      <c r="F202" s="256" t="s">
        <v>939</v>
      </c>
      <c r="G202" s="257" t="s">
        <v>502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0.0061000000000000004</v>
      </c>
      <c r="R202" s="245">
        <f>Q202*H202</f>
        <v>0.0061000000000000004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443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940</v>
      </c>
    </row>
    <row r="203" s="2" customFormat="1" ht="42.79245" customHeight="1">
      <c r="A203" s="35"/>
      <c r="B203" s="36"/>
      <c r="C203" s="254" t="s">
        <v>689</v>
      </c>
      <c r="D203" s="254" t="s">
        <v>457</v>
      </c>
      <c r="E203" s="255" t="s">
        <v>2777</v>
      </c>
      <c r="F203" s="256" t="s">
        <v>2778</v>
      </c>
      <c r="G203" s="257" t="s">
        <v>502</v>
      </c>
      <c r="H203" s="258">
        <v>2</v>
      </c>
      <c r="I203" s="259"/>
      <c r="J203" s="260">
        <f>ROUND(I203*H203,2)</f>
        <v>0</v>
      </c>
      <c r="K203" s="261"/>
      <c r="L203" s="262"/>
      <c r="M203" s="263" t="s">
        <v>1</v>
      </c>
      <c r="N203" s="264" t="s">
        <v>42</v>
      </c>
      <c r="O203" s="94"/>
      <c r="P203" s="245">
        <f>O203*H203</f>
        <v>0</v>
      </c>
      <c r="Q203" s="245">
        <v>0.015299999999999999</v>
      </c>
      <c r="R203" s="245">
        <f>Q203*H203</f>
        <v>0.030599999999999999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443</v>
      </c>
      <c r="AT203" s="247" t="s">
        <v>457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2779</v>
      </c>
    </row>
    <row r="204" s="2" customFormat="1" ht="36.72453" customHeight="1">
      <c r="A204" s="35"/>
      <c r="B204" s="36"/>
      <c r="C204" s="254" t="s">
        <v>693</v>
      </c>
      <c r="D204" s="254" t="s">
        <v>457</v>
      </c>
      <c r="E204" s="255" t="s">
        <v>950</v>
      </c>
      <c r="F204" s="256" t="s">
        <v>2566</v>
      </c>
      <c r="G204" s="257" t="s">
        <v>502</v>
      </c>
      <c r="H204" s="258">
        <v>2</v>
      </c>
      <c r="I204" s="259"/>
      <c r="J204" s="260">
        <f>ROUND(I204*H204,2)</f>
        <v>0</v>
      </c>
      <c r="K204" s="261"/>
      <c r="L204" s="262"/>
      <c r="M204" s="263" t="s">
        <v>1</v>
      </c>
      <c r="N204" s="264" t="s">
        <v>42</v>
      </c>
      <c r="O204" s="94"/>
      <c r="P204" s="245">
        <f>O204*H204</f>
        <v>0</v>
      </c>
      <c r="Q204" s="245">
        <v>0.0030999999999999999</v>
      </c>
      <c r="R204" s="245">
        <f>Q204*H204</f>
        <v>0.0061999999999999998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443</v>
      </c>
      <c r="AT204" s="247" t="s">
        <v>457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2780</v>
      </c>
    </row>
    <row r="205" s="2" customFormat="1" ht="31.92453" customHeight="1">
      <c r="A205" s="35"/>
      <c r="B205" s="36"/>
      <c r="C205" s="254" t="s">
        <v>697</v>
      </c>
      <c r="D205" s="254" t="s">
        <v>457</v>
      </c>
      <c r="E205" s="255" t="s">
        <v>594</v>
      </c>
      <c r="F205" s="256" t="s">
        <v>595</v>
      </c>
      <c r="G205" s="257" t="s">
        <v>502</v>
      </c>
      <c r="H205" s="258">
        <v>4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0.0025999999999999999</v>
      </c>
      <c r="R205" s="245">
        <f>Q205*H205</f>
        <v>0.0104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921</v>
      </c>
    </row>
    <row r="206" s="2" customFormat="1" ht="21.0566" customHeight="1">
      <c r="A206" s="35"/>
      <c r="B206" s="36"/>
      <c r="C206" s="254" t="s">
        <v>701</v>
      </c>
      <c r="D206" s="254" t="s">
        <v>457</v>
      </c>
      <c r="E206" s="255" t="s">
        <v>618</v>
      </c>
      <c r="F206" s="256" t="s">
        <v>619</v>
      </c>
      <c r="G206" s="257" t="s">
        <v>502</v>
      </c>
      <c r="H206" s="258">
        <v>20</v>
      </c>
      <c r="I206" s="259"/>
      <c r="J206" s="260">
        <f>ROUND(I206*H206,2)</f>
        <v>0</v>
      </c>
      <c r="K206" s="261"/>
      <c r="L206" s="262"/>
      <c r="M206" s="263" t="s">
        <v>1</v>
      </c>
      <c r="N206" s="264" t="s">
        <v>42</v>
      </c>
      <c r="O206" s="94"/>
      <c r="P206" s="245">
        <f>O206*H206</f>
        <v>0</v>
      </c>
      <c r="Q206" s="245">
        <v>0.0044000000000000003</v>
      </c>
      <c r="R206" s="245">
        <f>Q206*H206</f>
        <v>0.088000000000000009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443</v>
      </c>
      <c r="AT206" s="247" t="s">
        <v>457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964</v>
      </c>
    </row>
    <row r="207" s="2" customFormat="1" ht="21.0566" customHeight="1">
      <c r="A207" s="35"/>
      <c r="B207" s="36"/>
      <c r="C207" s="254" t="s">
        <v>705</v>
      </c>
      <c r="D207" s="254" t="s">
        <v>457</v>
      </c>
      <c r="E207" s="255" t="s">
        <v>966</v>
      </c>
      <c r="F207" s="256" t="s">
        <v>967</v>
      </c>
      <c r="G207" s="257" t="s">
        <v>502</v>
      </c>
      <c r="H207" s="258">
        <v>1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0.0028</v>
      </c>
      <c r="R207" s="245">
        <f>Q207*H207</f>
        <v>0.0028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968</v>
      </c>
    </row>
    <row r="208" s="2" customFormat="1" ht="16.30189" customHeight="1">
      <c r="A208" s="35"/>
      <c r="B208" s="36"/>
      <c r="C208" s="254" t="s">
        <v>709</v>
      </c>
      <c r="D208" s="254" t="s">
        <v>457</v>
      </c>
      <c r="E208" s="255" t="s">
        <v>622</v>
      </c>
      <c r="F208" s="256" t="s">
        <v>623</v>
      </c>
      <c r="G208" s="257" t="s">
        <v>502</v>
      </c>
      <c r="H208" s="258">
        <v>20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0</v>
      </c>
      <c r="R208" s="245">
        <f>Q208*H208</f>
        <v>0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443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970</v>
      </c>
    </row>
    <row r="209" s="2" customFormat="1" ht="16.30189" customHeight="1">
      <c r="A209" s="35"/>
      <c r="B209" s="36"/>
      <c r="C209" s="254" t="s">
        <v>713</v>
      </c>
      <c r="D209" s="254" t="s">
        <v>457</v>
      </c>
      <c r="E209" s="255" t="s">
        <v>626</v>
      </c>
      <c r="F209" s="256" t="s">
        <v>627</v>
      </c>
      <c r="G209" s="257" t="s">
        <v>502</v>
      </c>
      <c r="H209" s="258">
        <v>56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1.0000000000000001E-05</v>
      </c>
      <c r="R209" s="245">
        <f>Q209*H209</f>
        <v>0.00056000000000000006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972</v>
      </c>
    </row>
    <row r="210" s="2" customFormat="1" ht="23.4566" customHeight="1">
      <c r="A210" s="35"/>
      <c r="B210" s="36"/>
      <c r="C210" s="235" t="s">
        <v>717</v>
      </c>
      <c r="D210" s="235" t="s">
        <v>382</v>
      </c>
      <c r="E210" s="236" t="s">
        <v>630</v>
      </c>
      <c r="F210" s="237" t="s">
        <v>631</v>
      </c>
      <c r="G210" s="238" t="s">
        <v>426</v>
      </c>
      <c r="H210" s="239">
        <v>9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0.0025500000000000002</v>
      </c>
      <c r="R210" s="245">
        <f>Q210*H210</f>
        <v>0.022950000000000002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632</v>
      </c>
    </row>
    <row r="211" s="2" customFormat="1" ht="31.92453" customHeight="1">
      <c r="A211" s="35"/>
      <c r="B211" s="36"/>
      <c r="C211" s="235" t="s">
        <v>723</v>
      </c>
      <c r="D211" s="235" t="s">
        <v>382</v>
      </c>
      <c r="E211" s="236" t="s">
        <v>975</v>
      </c>
      <c r="F211" s="237" t="s">
        <v>976</v>
      </c>
      <c r="G211" s="238" t="s">
        <v>426</v>
      </c>
      <c r="H211" s="239">
        <v>493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0.00025000000000000001</v>
      </c>
      <c r="R211" s="245">
        <f>Q211*H211</f>
        <v>0.12325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396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977</v>
      </c>
    </row>
    <row r="212" s="2" customFormat="1" ht="36.72453" customHeight="1">
      <c r="A212" s="35"/>
      <c r="B212" s="36"/>
      <c r="C212" s="235" t="s">
        <v>869</v>
      </c>
      <c r="D212" s="235" t="s">
        <v>382</v>
      </c>
      <c r="E212" s="236" t="s">
        <v>634</v>
      </c>
      <c r="F212" s="237" t="s">
        <v>635</v>
      </c>
      <c r="G212" s="238" t="s">
        <v>426</v>
      </c>
      <c r="H212" s="239">
        <v>1043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9.0000000000000006E-05</v>
      </c>
      <c r="R212" s="245">
        <f>Q212*H212</f>
        <v>0.093870000000000009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636</v>
      </c>
    </row>
    <row r="213" s="2" customFormat="1" ht="31.92453" customHeight="1">
      <c r="A213" s="35"/>
      <c r="B213" s="36"/>
      <c r="C213" s="235" t="s">
        <v>873</v>
      </c>
      <c r="D213" s="235" t="s">
        <v>382</v>
      </c>
      <c r="E213" s="236" t="s">
        <v>638</v>
      </c>
      <c r="F213" s="237" t="s">
        <v>639</v>
      </c>
      <c r="G213" s="238" t="s">
        <v>426</v>
      </c>
      <c r="H213" s="239">
        <v>72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0.00051000000000000004</v>
      </c>
      <c r="R213" s="245">
        <f>Q213*H213</f>
        <v>0.036720000000000003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640</v>
      </c>
    </row>
    <row r="214" s="2" customFormat="1" ht="36.72453" customHeight="1">
      <c r="A214" s="35"/>
      <c r="B214" s="36"/>
      <c r="C214" s="235" t="s">
        <v>877</v>
      </c>
      <c r="D214" s="235" t="s">
        <v>382</v>
      </c>
      <c r="E214" s="236" t="s">
        <v>642</v>
      </c>
      <c r="F214" s="237" t="s">
        <v>643</v>
      </c>
      <c r="G214" s="238" t="s">
        <v>426</v>
      </c>
      <c r="H214" s="239">
        <v>73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0.00017000000000000001</v>
      </c>
      <c r="R214" s="245">
        <f>Q214*H214</f>
        <v>0.012410000000000001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644</v>
      </c>
    </row>
    <row r="215" s="2" customFormat="1" ht="31.92453" customHeight="1">
      <c r="A215" s="35"/>
      <c r="B215" s="36"/>
      <c r="C215" s="235" t="s">
        <v>881</v>
      </c>
      <c r="D215" s="235" t="s">
        <v>382</v>
      </c>
      <c r="E215" s="236" t="s">
        <v>646</v>
      </c>
      <c r="F215" s="237" t="s">
        <v>647</v>
      </c>
      <c r="G215" s="238" t="s">
        <v>419</v>
      </c>
      <c r="H215" s="239">
        <v>28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0.00089999999999999998</v>
      </c>
      <c r="R215" s="245">
        <f>Q215*H215</f>
        <v>0.0252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648</v>
      </c>
    </row>
    <row r="216" s="2" customFormat="1" ht="23.4566" customHeight="1">
      <c r="A216" s="35"/>
      <c r="B216" s="36"/>
      <c r="C216" s="235" t="s">
        <v>885</v>
      </c>
      <c r="D216" s="235" t="s">
        <v>382</v>
      </c>
      <c r="E216" s="236" t="s">
        <v>650</v>
      </c>
      <c r="F216" s="237" t="s">
        <v>651</v>
      </c>
      <c r="G216" s="238" t="s">
        <v>426</v>
      </c>
      <c r="H216" s="239">
        <v>1681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652</v>
      </c>
    </row>
    <row r="217" s="2" customFormat="1" ht="23.4566" customHeight="1">
      <c r="A217" s="35"/>
      <c r="B217" s="36"/>
      <c r="C217" s="235" t="s">
        <v>886</v>
      </c>
      <c r="D217" s="235" t="s">
        <v>382</v>
      </c>
      <c r="E217" s="236" t="s">
        <v>654</v>
      </c>
      <c r="F217" s="237" t="s">
        <v>655</v>
      </c>
      <c r="G217" s="238" t="s">
        <v>419</v>
      </c>
      <c r="H217" s="239">
        <v>28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1.0000000000000001E-05</v>
      </c>
      <c r="R217" s="245">
        <f>Q217*H217</f>
        <v>0.00028000000000000003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656</v>
      </c>
    </row>
    <row r="218" s="2" customFormat="1" ht="31.92453" customHeight="1">
      <c r="A218" s="35"/>
      <c r="B218" s="36"/>
      <c r="C218" s="235" t="s">
        <v>888</v>
      </c>
      <c r="D218" s="235" t="s">
        <v>382</v>
      </c>
      <c r="E218" s="236" t="s">
        <v>658</v>
      </c>
      <c r="F218" s="237" t="s">
        <v>659</v>
      </c>
      <c r="G218" s="238" t="s">
        <v>426</v>
      </c>
      <c r="H218" s="239">
        <v>185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0.15112999999999999</v>
      </c>
      <c r="R218" s="245">
        <f>Q218*H218</f>
        <v>27.959049999999998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660</v>
      </c>
    </row>
    <row r="219" s="2" customFormat="1" ht="21.0566" customHeight="1">
      <c r="A219" s="35"/>
      <c r="B219" s="36"/>
      <c r="C219" s="254" t="s">
        <v>890</v>
      </c>
      <c r="D219" s="254" t="s">
        <v>457</v>
      </c>
      <c r="E219" s="255" t="s">
        <v>662</v>
      </c>
      <c r="F219" s="256" t="s">
        <v>663</v>
      </c>
      <c r="G219" s="257" t="s">
        <v>502</v>
      </c>
      <c r="H219" s="258">
        <v>186.84999999999999</v>
      </c>
      <c r="I219" s="259"/>
      <c r="J219" s="260">
        <f>ROUND(I219*H219,2)</f>
        <v>0</v>
      </c>
      <c r="K219" s="261"/>
      <c r="L219" s="262"/>
      <c r="M219" s="263" t="s">
        <v>1</v>
      </c>
      <c r="N219" s="264" t="s">
        <v>42</v>
      </c>
      <c r="O219" s="94"/>
      <c r="P219" s="245">
        <f>O219*H219</f>
        <v>0</v>
      </c>
      <c r="Q219" s="245">
        <v>0.085000000000000006</v>
      </c>
      <c r="R219" s="245">
        <f>Q219*H219</f>
        <v>15.882250000000001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443</v>
      </c>
      <c r="AT219" s="247" t="s">
        <v>457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664</v>
      </c>
    </row>
    <row r="220" s="2" customFormat="1" ht="36.72453" customHeight="1">
      <c r="A220" s="35"/>
      <c r="B220" s="36"/>
      <c r="C220" s="235" t="s">
        <v>894</v>
      </c>
      <c r="D220" s="235" t="s">
        <v>382</v>
      </c>
      <c r="E220" s="236" t="s">
        <v>666</v>
      </c>
      <c r="F220" s="237" t="s">
        <v>667</v>
      </c>
      <c r="G220" s="238" t="s">
        <v>426</v>
      </c>
      <c r="H220" s="239">
        <v>1402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668</v>
      </c>
    </row>
    <row r="221" s="2" customFormat="1" ht="31.92453" customHeight="1">
      <c r="A221" s="35"/>
      <c r="B221" s="36"/>
      <c r="C221" s="235" t="s">
        <v>896</v>
      </c>
      <c r="D221" s="235" t="s">
        <v>382</v>
      </c>
      <c r="E221" s="236" t="s">
        <v>670</v>
      </c>
      <c r="F221" s="237" t="s">
        <v>671</v>
      </c>
      <c r="G221" s="238" t="s">
        <v>426</v>
      </c>
      <c r="H221" s="239">
        <v>1402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0.00011</v>
      </c>
      <c r="R221" s="245">
        <f>Q221*H221</f>
        <v>0.15422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396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672</v>
      </c>
    </row>
    <row r="222" s="2" customFormat="1" ht="23.4566" customHeight="1">
      <c r="A222" s="35"/>
      <c r="B222" s="36"/>
      <c r="C222" s="235" t="s">
        <v>900</v>
      </c>
      <c r="D222" s="235" t="s">
        <v>382</v>
      </c>
      <c r="E222" s="236" t="s">
        <v>674</v>
      </c>
      <c r="F222" s="237" t="s">
        <v>675</v>
      </c>
      <c r="G222" s="238" t="s">
        <v>426</v>
      </c>
      <c r="H222" s="239">
        <v>34.799999999999997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</v>
      </c>
      <c r="R222" s="245">
        <f>Q222*H222</f>
        <v>0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676</v>
      </c>
    </row>
    <row r="223" s="2" customFormat="1" ht="16.30189" customHeight="1">
      <c r="A223" s="35"/>
      <c r="B223" s="36"/>
      <c r="C223" s="235" t="s">
        <v>904</v>
      </c>
      <c r="D223" s="235" t="s">
        <v>382</v>
      </c>
      <c r="E223" s="236" t="s">
        <v>678</v>
      </c>
      <c r="F223" s="237" t="s">
        <v>679</v>
      </c>
      <c r="G223" s="238" t="s">
        <v>426</v>
      </c>
      <c r="H223" s="239">
        <v>34.799999999999997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2.0000000000000002E-05</v>
      </c>
      <c r="R223" s="245">
        <f>Q223*H223</f>
        <v>0.000696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680</v>
      </c>
    </row>
    <row r="224" s="2" customFormat="1" ht="31.92453" customHeight="1">
      <c r="A224" s="35"/>
      <c r="B224" s="36"/>
      <c r="C224" s="235" t="s">
        <v>908</v>
      </c>
      <c r="D224" s="235" t="s">
        <v>382</v>
      </c>
      <c r="E224" s="236" t="s">
        <v>682</v>
      </c>
      <c r="F224" s="237" t="s">
        <v>683</v>
      </c>
      <c r="G224" s="238" t="s">
        <v>502</v>
      </c>
      <c r="H224" s="239">
        <v>4.5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1.61679</v>
      </c>
      <c r="R224" s="245">
        <f>Q224*H224</f>
        <v>7.2755549999999998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684</v>
      </c>
    </row>
    <row r="225" s="2" customFormat="1" ht="31.92453" customHeight="1">
      <c r="A225" s="35"/>
      <c r="B225" s="36"/>
      <c r="C225" s="235" t="s">
        <v>912</v>
      </c>
      <c r="D225" s="235" t="s">
        <v>382</v>
      </c>
      <c r="E225" s="236" t="s">
        <v>690</v>
      </c>
      <c r="F225" s="237" t="s">
        <v>691</v>
      </c>
      <c r="G225" s="238" t="s">
        <v>419</v>
      </c>
      <c r="H225" s="239">
        <v>8808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692</v>
      </c>
    </row>
    <row r="226" s="2" customFormat="1" ht="23.4566" customHeight="1">
      <c r="A226" s="35"/>
      <c r="B226" s="36"/>
      <c r="C226" s="235" t="s">
        <v>914</v>
      </c>
      <c r="D226" s="235" t="s">
        <v>382</v>
      </c>
      <c r="E226" s="236" t="s">
        <v>1665</v>
      </c>
      <c r="F226" s="237" t="s">
        <v>1666</v>
      </c>
      <c r="G226" s="238" t="s">
        <v>426</v>
      </c>
      <c r="H226" s="239">
        <v>417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</v>
      </c>
      <c r="R226" s="245">
        <f>Q226*H226</f>
        <v>0</v>
      </c>
      <c r="S226" s="245">
        <v>0.1946</v>
      </c>
      <c r="T226" s="246">
        <f>S226*H226</f>
        <v>81.148200000000003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1667</v>
      </c>
    </row>
    <row r="227" s="2" customFormat="1" ht="31.92453" customHeight="1">
      <c r="A227" s="35"/>
      <c r="B227" s="36"/>
      <c r="C227" s="235" t="s">
        <v>918</v>
      </c>
      <c r="D227" s="235" t="s">
        <v>382</v>
      </c>
      <c r="E227" s="236" t="s">
        <v>2729</v>
      </c>
      <c r="F227" s="237" t="s">
        <v>2730</v>
      </c>
      <c r="G227" s="238" t="s">
        <v>426</v>
      </c>
      <c r="H227" s="239">
        <v>813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</v>
      </c>
      <c r="R227" s="245">
        <f>Q227*H227</f>
        <v>0</v>
      </c>
      <c r="S227" s="245">
        <v>0.097299999999999998</v>
      </c>
      <c r="T227" s="246">
        <f>S227*H227</f>
        <v>79.104900000000001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2781</v>
      </c>
    </row>
    <row r="228" s="2" customFormat="1" ht="23.4566" customHeight="1">
      <c r="A228" s="35"/>
      <c r="B228" s="36"/>
      <c r="C228" s="235" t="s">
        <v>920</v>
      </c>
      <c r="D228" s="235" t="s">
        <v>382</v>
      </c>
      <c r="E228" s="236" t="s">
        <v>2367</v>
      </c>
      <c r="F228" s="237" t="s">
        <v>2368</v>
      </c>
      <c r="G228" s="238" t="s">
        <v>419</v>
      </c>
      <c r="H228" s="239">
        <v>2283.75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</v>
      </c>
      <c r="R228" s="245">
        <f>Q228*H228</f>
        <v>0</v>
      </c>
      <c r="S228" s="245">
        <v>0.252</v>
      </c>
      <c r="T228" s="246">
        <f>S228*H228</f>
        <v>575.505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1023</v>
      </c>
    </row>
    <row r="229" s="2" customFormat="1" ht="23.4566" customHeight="1">
      <c r="A229" s="35"/>
      <c r="B229" s="36"/>
      <c r="C229" s="235" t="s">
        <v>922</v>
      </c>
      <c r="D229" s="235" t="s">
        <v>382</v>
      </c>
      <c r="E229" s="236" t="s">
        <v>1169</v>
      </c>
      <c r="F229" s="237" t="s">
        <v>1170</v>
      </c>
      <c r="G229" s="238" t="s">
        <v>426</v>
      </c>
      <c r="H229" s="239">
        <v>229</v>
      </c>
      <c r="I229" s="240"/>
      <c r="J229" s="241">
        <f>ROUND(I229*H229,2)</f>
        <v>0</v>
      </c>
      <c r="K229" s="242"/>
      <c r="L229" s="41"/>
      <c r="M229" s="243" t="s">
        <v>1</v>
      </c>
      <c r="N229" s="244" t="s">
        <v>42</v>
      </c>
      <c r="O229" s="94"/>
      <c r="P229" s="245">
        <f>O229*H229</f>
        <v>0</v>
      </c>
      <c r="Q229" s="245">
        <v>0</v>
      </c>
      <c r="R229" s="245">
        <f>Q229*H229</f>
        <v>0</v>
      </c>
      <c r="S229" s="245">
        <v>0.057110000000000001</v>
      </c>
      <c r="T229" s="246">
        <f>S229*H229</f>
        <v>13.078190000000001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396</v>
      </c>
      <c r="AT229" s="247" t="s">
        <v>382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2782</v>
      </c>
    </row>
    <row r="230" s="2" customFormat="1" ht="23.4566" customHeight="1">
      <c r="A230" s="35"/>
      <c r="B230" s="36"/>
      <c r="C230" s="235" t="s">
        <v>924</v>
      </c>
      <c r="D230" s="235" t="s">
        <v>382</v>
      </c>
      <c r="E230" s="236" t="s">
        <v>1801</v>
      </c>
      <c r="F230" s="237" t="s">
        <v>1802</v>
      </c>
      <c r="G230" s="238" t="s">
        <v>426</v>
      </c>
      <c r="H230" s="239">
        <v>76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</v>
      </c>
      <c r="R230" s="245">
        <f>Q230*H230</f>
        <v>0</v>
      </c>
      <c r="S230" s="245">
        <v>0.035000000000000003</v>
      </c>
      <c r="T230" s="246">
        <f>S230*H230</f>
        <v>2.6600000000000001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1803</v>
      </c>
    </row>
    <row r="231" s="2" customFormat="1" ht="23.4566" customHeight="1">
      <c r="A231" s="35"/>
      <c r="B231" s="36"/>
      <c r="C231" s="235" t="s">
        <v>928</v>
      </c>
      <c r="D231" s="235" t="s">
        <v>382</v>
      </c>
      <c r="E231" s="236" t="s">
        <v>694</v>
      </c>
      <c r="F231" s="237" t="s">
        <v>695</v>
      </c>
      <c r="G231" s="238" t="s">
        <v>502</v>
      </c>
      <c r="H231" s="239">
        <v>19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0</v>
      </c>
      <c r="R231" s="245">
        <f>Q231*H231</f>
        <v>0</v>
      </c>
      <c r="S231" s="245">
        <v>0.082000000000000003</v>
      </c>
      <c r="T231" s="246">
        <f>S231*H231</f>
        <v>1.5580000000000001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696</v>
      </c>
    </row>
    <row r="232" s="2" customFormat="1" ht="31.92453" customHeight="1">
      <c r="A232" s="35"/>
      <c r="B232" s="36"/>
      <c r="C232" s="235" t="s">
        <v>932</v>
      </c>
      <c r="D232" s="235" t="s">
        <v>382</v>
      </c>
      <c r="E232" s="236" t="s">
        <v>698</v>
      </c>
      <c r="F232" s="237" t="s">
        <v>699</v>
      </c>
      <c r="G232" s="238" t="s">
        <v>502</v>
      </c>
      <c r="H232" s="239">
        <v>30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</v>
      </c>
      <c r="R232" s="245">
        <f>Q232*H232</f>
        <v>0</v>
      </c>
      <c r="S232" s="245">
        <v>0.036999999999999998</v>
      </c>
      <c r="T232" s="246">
        <f>S232*H232</f>
        <v>1.1099999999999999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700</v>
      </c>
    </row>
    <row r="233" s="2" customFormat="1" ht="23.4566" customHeight="1">
      <c r="A233" s="35"/>
      <c r="B233" s="36"/>
      <c r="C233" s="235" t="s">
        <v>934</v>
      </c>
      <c r="D233" s="235" t="s">
        <v>382</v>
      </c>
      <c r="E233" s="236" t="s">
        <v>702</v>
      </c>
      <c r="F233" s="237" t="s">
        <v>703</v>
      </c>
      <c r="G233" s="238" t="s">
        <v>502</v>
      </c>
      <c r="H233" s="239">
        <v>16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</v>
      </c>
      <c r="R233" s="245">
        <f>Q233*H233</f>
        <v>0</v>
      </c>
      <c r="S233" s="245">
        <v>0.0040000000000000001</v>
      </c>
      <c r="T233" s="246">
        <f>S233*H233</f>
        <v>0.064000000000000001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704</v>
      </c>
    </row>
    <row r="234" s="2" customFormat="1" ht="23.4566" customHeight="1">
      <c r="A234" s="35"/>
      <c r="B234" s="36"/>
      <c r="C234" s="235" t="s">
        <v>721</v>
      </c>
      <c r="D234" s="235" t="s">
        <v>382</v>
      </c>
      <c r="E234" s="236" t="s">
        <v>710</v>
      </c>
      <c r="F234" s="237" t="s">
        <v>711</v>
      </c>
      <c r="G234" s="238" t="s">
        <v>450</v>
      </c>
      <c r="H234" s="239">
        <v>2725.6680000000001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</v>
      </c>
      <c r="R234" s="245">
        <f>Q234*H234</f>
        <v>0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2783</v>
      </c>
    </row>
    <row r="235" s="2" customFormat="1" ht="23.4566" customHeight="1">
      <c r="A235" s="35"/>
      <c r="B235" s="36"/>
      <c r="C235" s="235" t="s">
        <v>941</v>
      </c>
      <c r="D235" s="235" t="s">
        <v>382</v>
      </c>
      <c r="E235" s="236" t="s">
        <v>714</v>
      </c>
      <c r="F235" s="237" t="s">
        <v>715</v>
      </c>
      <c r="G235" s="238" t="s">
        <v>450</v>
      </c>
      <c r="H235" s="239">
        <v>42905.951999999997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</v>
      </c>
      <c r="R235" s="245">
        <f>Q235*H235</f>
        <v>0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2784</v>
      </c>
    </row>
    <row r="236" s="12" customFormat="1" ht="22.8" customHeight="1">
      <c r="A236" s="12"/>
      <c r="B236" s="219"/>
      <c r="C236" s="220"/>
      <c r="D236" s="221" t="s">
        <v>75</v>
      </c>
      <c r="E236" s="233" t="s">
        <v>721</v>
      </c>
      <c r="F236" s="233" t="s">
        <v>722</v>
      </c>
      <c r="G236" s="220"/>
      <c r="H236" s="220"/>
      <c r="I236" s="223"/>
      <c r="J236" s="234">
        <f>BK236</f>
        <v>0</v>
      </c>
      <c r="K236" s="220"/>
      <c r="L236" s="225"/>
      <c r="M236" s="226"/>
      <c r="N236" s="227"/>
      <c r="O236" s="227"/>
      <c r="P236" s="228">
        <f>P237</f>
        <v>0</v>
      </c>
      <c r="Q236" s="227"/>
      <c r="R236" s="228">
        <f>R237</f>
        <v>0</v>
      </c>
      <c r="S236" s="227"/>
      <c r="T236" s="229">
        <f>T237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30" t="s">
        <v>84</v>
      </c>
      <c r="AT236" s="231" t="s">
        <v>75</v>
      </c>
      <c r="AU236" s="231" t="s">
        <v>84</v>
      </c>
      <c r="AY236" s="230" t="s">
        <v>379</v>
      </c>
      <c r="BK236" s="232">
        <f>BK237</f>
        <v>0</v>
      </c>
    </row>
    <row r="237" s="2" customFormat="1" ht="23.4566" customHeight="1">
      <c r="A237" s="35"/>
      <c r="B237" s="36"/>
      <c r="C237" s="235" t="s">
        <v>945</v>
      </c>
      <c r="D237" s="235" t="s">
        <v>382</v>
      </c>
      <c r="E237" s="236" t="s">
        <v>724</v>
      </c>
      <c r="F237" s="237" t="s">
        <v>725</v>
      </c>
      <c r="G237" s="238" t="s">
        <v>450</v>
      </c>
      <c r="H237" s="239">
        <v>3451.9670000000001</v>
      </c>
      <c r="I237" s="240"/>
      <c r="J237" s="241">
        <f>ROUND(I237*H237,2)</f>
        <v>0</v>
      </c>
      <c r="K237" s="242"/>
      <c r="L237" s="41"/>
      <c r="M237" s="249" t="s">
        <v>1</v>
      </c>
      <c r="N237" s="250" t="s">
        <v>42</v>
      </c>
      <c r="O237" s="251"/>
      <c r="P237" s="252">
        <f>O237*H237</f>
        <v>0</v>
      </c>
      <c r="Q237" s="252">
        <v>0</v>
      </c>
      <c r="R237" s="252">
        <f>Q237*H237</f>
        <v>0</v>
      </c>
      <c r="S237" s="252">
        <v>0</v>
      </c>
      <c r="T237" s="25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726</v>
      </c>
    </row>
    <row r="238" s="2" customFormat="1" ht="6.96" customHeight="1">
      <c r="A238" s="35"/>
      <c r="B238" s="69"/>
      <c r="C238" s="70"/>
      <c r="D238" s="70"/>
      <c r="E238" s="70"/>
      <c r="F238" s="70"/>
      <c r="G238" s="70"/>
      <c r="H238" s="70"/>
      <c r="I238" s="70"/>
      <c r="J238" s="70"/>
      <c r="K238" s="70"/>
      <c r="L238" s="41"/>
      <c r="M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</row>
  </sheetData>
  <sheetProtection sheet="1" autoFilter="0" formatColumns="0" formatRows="0" objects="1" scenarios="1" spinCount="100000" saltValue="fJuf56hDNKKZ4JKWZUiwc+p4BVKI9XEamrwvsR6iMVa1gbkur9ljDranIrDe285c7QgDvLgabKCHcnci3/MsDA==" hashValue="dNR5CXC1Kp+QdxytNSTTi1x4fvJt8KA6gh7FDzCjc8ZgpSNqeCReIVWe+dJPHeq92puDJn9fTq+VuCvfI1VPAg==" algorithmName="SHA-512" password="CC35"/>
  <autoFilter ref="C127:K23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403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1060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1203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ROUND((SUM(BE134:BE203)),  2)</f>
        <v>0</v>
      </c>
      <c r="G37" s="169"/>
      <c r="H37" s="169"/>
      <c r="I37" s="170">
        <v>0.20000000000000001</v>
      </c>
      <c r="J37" s="168">
        <f>ROUND(((SUM(BE134:BE203))*I37),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ROUND((SUM(BF134:BF203)),  2)</f>
        <v>0</v>
      </c>
      <c r="G38" s="169"/>
      <c r="H38" s="169"/>
      <c r="I38" s="170">
        <v>0.20000000000000001</v>
      </c>
      <c r="J38" s="168">
        <f>ROUND(((SUM(BF134:BF203))*I38),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ROUND((SUM(BG134:BG203)),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ROUND((SUM(BH134:BH203)),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ROUND((SUM(BI134:BI203)),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403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1060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01062 - Priepust č.2 v km 1,763 - P18859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729</v>
      </c>
      <c r="E103" s="204"/>
      <c r="F103" s="204"/>
      <c r="G103" s="204"/>
      <c r="H103" s="204"/>
      <c r="I103" s="204"/>
      <c r="J103" s="205">
        <f>J147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J171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J195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J197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403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1060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01062 - Priepust č.2 v km 1,763 - P18859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P135+P197</f>
        <v>0</v>
      </c>
      <c r="Q134" s="107"/>
      <c r="R134" s="216">
        <f>R135+R197</f>
        <v>34.644280050000006</v>
      </c>
      <c r="S134" s="107"/>
      <c r="T134" s="217">
        <f>T135+T197</f>
        <v>16.8411565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BK135+BK197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P136+P147+P159+P167+P171+P175+P195</f>
        <v>0</v>
      </c>
      <c r="Q135" s="227"/>
      <c r="R135" s="228">
        <f>R136+R147+R159+R167+R171+R175+R195</f>
        <v>34.565368050000004</v>
      </c>
      <c r="S135" s="227"/>
      <c r="T135" s="229">
        <f>T136+T147+T159+T167+T171+T175+T195</f>
        <v>16.8411565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BK136+BK147+BK159+BK167+BK171+BK175+BK195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SUM(P137:P146)</f>
        <v>0</v>
      </c>
      <c r="Q136" s="227"/>
      <c r="R136" s="228">
        <f>SUM(R137:R146)</f>
        <v>0</v>
      </c>
      <c r="S136" s="227"/>
      <c r="T136" s="229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SUM(BK137:BK146)</f>
        <v>0</v>
      </c>
    </row>
    <row r="137" s="2" customFormat="1" ht="23.4566" customHeight="1">
      <c r="A137" s="35"/>
      <c r="B137" s="36"/>
      <c r="C137" s="235" t="s">
        <v>84</v>
      </c>
      <c r="D137" s="235" t="s">
        <v>382</v>
      </c>
      <c r="E137" s="236" t="s">
        <v>1065</v>
      </c>
      <c r="F137" s="237" t="s">
        <v>1066</v>
      </c>
      <c r="G137" s="238" t="s">
        <v>419</v>
      </c>
      <c r="H137" s="239">
        <v>30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1067</v>
      </c>
    </row>
    <row r="138" s="2" customFormat="1" ht="21.0566" customHeight="1">
      <c r="A138" s="35"/>
      <c r="B138" s="36"/>
      <c r="C138" s="235" t="s">
        <v>92</v>
      </c>
      <c r="D138" s="235" t="s">
        <v>382</v>
      </c>
      <c r="E138" s="236" t="s">
        <v>1068</v>
      </c>
      <c r="F138" s="237" t="s">
        <v>1069</v>
      </c>
      <c r="G138" s="238" t="s">
        <v>430</v>
      </c>
      <c r="H138" s="239">
        <v>0.90000000000000002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1070</v>
      </c>
    </row>
    <row r="139" s="2" customFormat="1" ht="36.72453" customHeight="1">
      <c r="A139" s="35"/>
      <c r="B139" s="36"/>
      <c r="C139" s="235" t="s">
        <v>102</v>
      </c>
      <c r="D139" s="235" t="s">
        <v>382</v>
      </c>
      <c r="E139" s="236" t="s">
        <v>741</v>
      </c>
      <c r="F139" s="237" t="s">
        <v>742</v>
      </c>
      <c r="G139" s="238" t="s">
        <v>430</v>
      </c>
      <c r="H139" s="239">
        <v>0.27000000000000002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1071</v>
      </c>
    </row>
    <row r="140" s="2" customFormat="1" ht="16.30189" customHeight="1">
      <c r="A140" s="35"/>
      <c r="B140" s="36"/>
      <c r="C140" s="235" t="s">
        <v>396</v>
      </c>
      <c r="D140" s="235" t="s">
        <v>382</v>
      </c>
      <c r="E140" s="236" t="s">
        <v>428</v>
      </c>
      <c r="F140" s="237" t="s">
        <v>429</v>
      </c>
      <c r="G140" s="238" t="s">
        <v>430</v>
      </c>
      <c r="H140" s="239">
        <v>20.34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1072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432</v>
      </c>
      <c r="F141" s="237" t="s">
        <v>433</v>
      </c>
      <c r="G141" s="238" t="s">
        <v>430</v>
      </c>
      <c r="H141" s="239">
        <v>6.1020000000000003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1073</v>
      </c>
    </row>
    <row r="142" s="2" customFormat="1" ht="31.92453" customHeight="1">
      <c r="A142" s="35"/>
      <c r="B142" s="36"/>
      <c r="C142" s="235" t="s">
        <v>435</v>
      </c>
      <c r="D142" s="235" t="s">
        <v>382</v>
      </c>
      <c r="E142" s="236" t="s">
        <v>1074</v>
      </c>
      <c r="F142" s="237" t="s">
        <v>1075</v>
      </c>
      <c r="G142" s="238" t="s">
        <v>430</v>
      </c>
      <c r="H142" s="239">
        <v>5.2599999999999998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1077</v>
      </c>
      <c r="F143" s="237" t="s">
        <v>1078</v>
      </c>
      <c r="G143" s="238" t="s">
        <v>430</v>
      </c>
      <c r="H143" s="239">
        <v>36.82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1079</v>
      </c>
    </row>
    <row r="144" s="2" customFormat="1" ht="16.30189" customHeight="1">
      <c r="A144" s="35"/>
      <c r="B144" s="36"/>
      <c r="C144" s="235" t="s">
        <v>443</v>
      </c>
      <c r="D144" s="235" t="s">
        <v>382</v>
      </c>
      <c r="E144" s="236" t="s">
        <v>1080</v>
      </c>
      <c r="F144" s="237" t="s">
        <v>1081</v>
      </c>
      <c r="G144" s="238" t="s">
        <v>430</v>
      </c>
      <c r="H144" s="239">
        <v>5.2599999999999998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1082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1083</v>
      </c>
      <c r="F145" s="237" t="s">
        <v>449</v>
      </c>
      <c r="G145" s="238" t="s">
        <v>450</v>
      </c>
      <c r="H145" s="239">
        <v>9.3819999999999997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1084</v>
      </c>
    </row>
    <row r="146" s="2" customFormat="1" ht="23.4566" customHeight="1">
      <c r="A146" s="35"/>
      <c r="B146" s="36"/>
      <c r="C146" s="235" t="s">
        <v>452</v>
      </c>
      <c r="D146" s="235" t="s">
        <v>382</v>
      </c>
      <c r="E146" s="236" t="s">
        <v>1085</v>
      </c>
      <c r="F146" s="237" t="s">
        <v>454</v>
      </c>
      <c r="G146" s="238" t="s">
        <v>430</v>
      </c>
      <c r="H146" s="239">
        <v>15.98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1086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102</v>
      </c>
      <c r="F147" s="233" t="s">
        <v>781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SUM(P148:P158)</f>
        <v>0</v>
      </c>
      <c r="Q147" s="227"/>
      <c r="R147" s="228">
        <f>SUM(R148:R158)</f>
        <v>4.6514911100000003</v>
      </c>
      <c r="S147" s="227"/>
      <c r="T147" s="229">
        <f>SUM(T148:T158)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SUM(BK148:BK158)</f>
        <v>0</v>
      </c>
    </row>
    <row r="148" s="2" customFormat="1" ht="21.0566" customHeight="1">
      <c r="A148" s="35"/>
      <c r="B148" s="36"/>
      <c r="C148" s="235" t="s">
        <v>456</v>
      </c>
      <c r="D148" s="235" t="s">
        <v>382</v>
      </c>
      <c r="E148" s="236" t="s">
        <v>1088</v>
      </c>
      <c r="F148" s="237" t="s">
        <v>1089</v>
      </c>
      <c r="G148" s="238" t="s">
        <v>430</v>
      </c>
      <c r="H148" s="239">
        <v>0.93300000000000005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2.3855499999999998</v>
      </c>
      <c r="R148" s="245">
        <f>Q148*H148</f>
        <v>2.2257181500000001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1090</v>
      </c>
    </row>
    <row r="149" s="2" customFormat="1" ht="21.0566" customHeight="1">
      <c r="A149" s="35"/>
      <c r="B149" s="36"/>
      <c r="C149" s="235" t="s">
        <v>461</v>
      </c>
      <c r="D149" s="235" t="s">
        <v>382</v>
      </c>
      <c r="E149" s="236" t="s">
        <v>1091</v>
      </c>
      <c r="F149" s="237" t="s">
        <v>1092</v>
      </c>
      <c r="G149" s="238" t="s">
        <v>419</v>
      </c>
      <c r="H149" s="239">
        <v>3.1960000000000002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0.038350000000000002</v>
      </c>
      <c r="R149" s="245">
        <f>Q149*H149</f>
        <v>0.12256660000000001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1093</v>
      </c>
    </row>
    <row r="150" s="2" customFormat="1" ht="21.0566" customHeight="1">
      <c r="A150" s="35"/>
      <c r="B150" s="36"/>
      <c r="C150" s="235" t="s">
        <v>466</v>
      </c>
      <c r="D150" s="235" t="s">
        <v>382</v>
      </c>
      <c r="E150" s="236" t="s">
        <v>1094</v>
      </c>
      <c r="F150" s="237" t="s">
        <v>1095</v>
      </c>
      <c r="G150" s="238" t="s">
        <v>419</v>
      </c>
      <c r="H150" s="239">
        <v>3.1960000000000002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1.0000000000000001E-05</v>
      </c>
      <c r="R150" s="245">
        <f>Q150*H150</f>
        <v>3.1960000000000006E-05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1096</v>
      </c>
    </row>
    <row r="151" s="2" customFormat="1" ht="21.0566" customHeight="1">
      <c r="A151" s="35"/>
      <c r="B151" s="36"/>
      <c r="C151" s="235" t="s">
        <v>470</v>
      </c>
      <c r="D151" s="235" t="s">
        <v>382</v>
      </c>
      <c r="E151" s="236" t="s">
        <v>1097</v>
      </c>
      <c r="F151" s="237" t="s">
        <v>1098</v>
      </c>
      <c r="G151" s="238" t="s">
        <v>450</v>
      </c>
      <c r="H151" s="239">
        <v>0.155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1.03704</v>
      </c>
      <c r="R151" s="245">
        <f>Q151*H151</f>
        <v>0.1607412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1099</v>
      </c>
    </row>
    <row r="152" s="2" customFormat="1" ht="16.30189" customHeight="1">
      <c r="A152" s="35"/>
      <c r="B152" s="36"/>
      <c r="C152" s="254" t="s">
        <v>475</v>
      </c>
      <c r="D152" s="254" t="s">
        <v>457</v>
      </c>
      <c r="E152" s="255" t="s">
        <v>1100</v>
      </c>
      <c r="F152" s="256" t="s">
        <v>1101</v>
      </c>
      <c r="G152" s="257" t="s">
        <v>1102</v>
      </c>
      <c r="H152" s="258">
        <v>25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1103</v>
      </c>
    </row>
    <row r="153" s="2" customFormat="1" ht="16.30189" customHeight="1">
      <c r="A153" s="35"/>
      <c r="B153" s="36"/>
      <c r="C153" s="235" t="s">
        <v>479</v>
      </c>
      <c r="D153" s="235" t="s">
        <v>382</v>
      </c>
      <c r="E153" s="236" t="s">
        <v>1104</v>
      </c>
      <c r="F153" s="237" t="s">
        <v>1105</v>
      </c>
      <c r="G153" s="238" t="s">
        <v>430</v>
      </c>
      <c r="H153" s="239">
        <v>0.88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2.3225600000000002</v>
      </c>
      <c r="R153" s="245">
        <f>Q153*H153</f>
        <v>2.0438528000000002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1106</v>
      </c>
    </row>
    <row r="154" s="2" customFormat="1" ht="23.4566" customHeight="1">
      <c r="A154" s="35"/>
      <c r="B154" s="36"/>
      <c r="C154" s="235" t="s">
        <v>483</v>
      </c>
      <c r="D154" s="235" t="s">
        <v>382</v>
      </c>
      <c r="E154" s="236" t="s">
        <v>1107</v>
      </c>
      <c r="F154" s="237" t="s">
        <v>1108</v>
      </c>
      <c r="G154" s="238" t="s">
        <v>419</v>
      </c>
      <c r="H154" s="239">
        <v>3.2400000000000002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0.00346</v>
      </c>
      <c r="R154" s="245">
        <f>Q154*H154</f>
        <v>0.011210400000000001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1109</v>
      </c>
    </row>
    <row r="155" s="2" customFormat="1" ht="23.4566" customHeight="1">
      <c r="A155" s="35"/>
      <c r="B155" s="36"/>
      <c r="C155" s="235" t="s">
        <v>487</v>
      </c>
      <c r="D155" s="235" t="s">
        <v>382</v>
      </c>
      <c r="E155" s="236" t="s">
        <v>1110</v>
      </c>
      <c r="F155" s="237" t="s">
        <v>1111</v>
      </c>
      <c r="G155" s="238" t="s">
        <v>419</v>
      </c>
      <c r="H155" s="239">
        <v>3.2400000000000002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5.0000000000000002E-05</v>
      </c>
      <c r="R155" s="245">
        <f>Q155*H155</f>
        <v>0.00016200000000000001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1112</v>
      </c>
    </row>
    <row r="156" s="2" customFormat="1" ht="23.4566" customHeight="1">
      <c r="A156" s="35"/>
      <c r="B156" s="36"/>
      <c r="C156" s="235" t="s">
        <v>491</v>
      </c>
      <c r="D156" s="235" t="s">
        <v>382</v>
      </c>
      <c r="E156" s="236" t="s">
        <v>1204</v>
      </c>
      <c r="F156" s="237" t="s">
        <v>1205</v>
      </c>
      <c r="G156" s="238" t="s">
        <v>426</v>
      </c>
      <c r="H156" s="239">
        <v>4.4000000000000004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0.00282</v>
      </c>
      <c r="R156" s="245">
        <f>Q156*H156</f>
        <v>0.012408000000000001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1206</v>
      </c>
    </row>
    <row r="157" s="2" customFormat="1" ht="21.0566" customHeight="1">
      <c r="A157" s="35"/>
      <c r="B157" s="36"/>
      <c r="C157" s="254" t="s">
        <v>7</v>
      </c>
      <c r="D157" s="254" t="s">
        <v>457</v>
      </c>
      <c r="E157" s="255" t="s">
        <v>1207</v>
      </c>
      <c r="F157" s="256" t="s">
        <v>1208</v>
      </c>
      <c r="G157" s="257" t="s">
        <v>426</v>
      </c>
      <c r="H157" s="258">
        <v>4.4000000000000004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0.017000000000000001</v>
      </c>
      <c r="R157" s="245">
        <f>Q157*H157</f>
        <v>0.074800000000000005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1209</v>
      </c>
    </row>
    <row r="158" s="2" customFormat="1" ht="16.30189" customHeight="1">
      <c r="A158" s="35"/>
      <c r="B158" s="36"/>
      <c r="C158" s="254" t="s">
        <v>499</v>
      </c>
      <c r="D158" s="254" t="s">
        <v>457</v>
      </c>
      <c r="E158" s="255" t="s">
        <v>1210</v>
      </c>
      <c r="F158" s="256" t="s">
        <v>1211</v>
      </c>
      <c r="G158" s="257" t="s">
        <v>1102</v>
      </c>
      <c r="H158" s="258">
        <v>9.4199999999999999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1212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396</v>
      </c>
      <c r="F159" s="233" t="s">
        <v>465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SUM(P160:P166)</f>
        <v>0</v>
      </c>
      <c r="Q159" s="227"/>
      <c r="R159" s="228">
        <f>SUM(R160:R166)</f>
        <v>18.589985939999998</v>
      </c>
      <c r="S159" s="227"/>
      <c r="T159" s="229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SUM(BK160:BK166)</f>
        <v>0</v>
      </c>
    </row>
    <row r="160" s="2" customFormat="1" ht="31.92453" customHeight="1">
      <c r="A160" s="35"/>
      <c r="B160" s="36"/>
      <c r="C160" s="235" t="s">
        <v>504</v>
      </c>
      <c r="D160" s="235" t="s">
        <v>382</v>
      </c>
      <c r="E160" s="236" t="s">
        <v>1113</v>
      </c>
      <c r="F160" s="237" t="s">
        <v>1114</v>
      </c>
      <c r="G160" s="238" t="s">
        <v>419</v>
      </c>
      <c r="H160" s="239">
        <v>12.33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0.23366999999999999</v>
      </c>
      <c r="R160" s="245">
        <f>Q160*H160</f>
        <v>2.8811510999999999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1115</v>
      </c>
    </row>
    <row r="161" s="2" customFormat="1" ht="23.4566" customHeight="1">
      <c r="A161" s="35"/>
      <c r="B161" s="36"/>
      <c r="C161" s="235" t="s">
        <v>508</v>
      </c>
      <c r="D161" s="235" t="s">
        <v>382</v>
      </c>
      <c r="E161" s="236" t="s">
        <v>1116</v>
      </c>
      <c r="F161" s="237" t="s">
        <v>1117</v>
      </c>
      <c r="G161" s="238" t="s">
        <v>430</v>
      </c>
      <c r="H161" s="239">
        <v>0.17999999999999999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1.7034</v>
      </c>
      <c r="R161" s="245">
        <f>Q161*H161</f>
        <v>0.306612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1118</v>
      </c>
    </row>
    <row r="162" s="2" customFormat="1" ht="23.4566" customHeight="1">
      <c r="A162" s="35"/>
      <c r="B162" s="36"/>
      <c r="C162" s="235" t="s">
        <v>512</v>
      </c>
      <c r="D162" s="235" t="s">
        <v>382</v>
      </c>
      <c r="E162" s="236" t="s">
        <v>1119</v>
      </c>
      <c r="F162" s="237" t="s">
        <v>1120</v>
      </c>
      <c r="G162" s="238" t="s">
        <v>419</v>
      </c>
      <c r="H162" s="239">
        <v>10.800000000000001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0.30059999999999998</v>
      </c>
      <c r="R162" s="245">
        <f>Q162*H162</f>
        <v>3.24648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1121</v>
      </c>
    </row>
    <row r="163" s="2" customFormat="1" ht="23.4566" customHeight="1">
      <c r="A163" s="35"/>
      <c r="B163" s="36"/>
      <c r="C163" s="235" t="s">
        <v>516</v>
      </c>
      <c r="D163" s="235" t="s">
        <v>382</v>
      </c>
      <c r="E163" s="236" t="s">
        <v>800</v>
      </c>
      <c r="F163" s="237" t="s">
        <v>801</v>
      </c>
      <c r="G163" s="238" t="s">
        <v>430</v>
      </c>
      <c r="H163" s="239">
        <v>0.58799999999999997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2.1922799999999998</v>
      </c>
      <c r="R163" s="245">
        <f>Q163*H163</f>
        <v>1.2890606399999998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1122</v>
      </c>
    </row>
    <row r="164" s="2" customFormat="1" ht="31.92453" customHeight="1">
      <c r="A164" s="35"/>
      <c r="B164" s="36"/>
      <c r="C164" s="235" t="s">
        <v>520</v>
      </c>
      <c r="D164" s="235" t="s">
        <v>382</v>
      </c>
      <c r="E164" s="236" t="s">
        <v>1123</v>
      </c>
      <c r="F164" s="237" t="s">
        <v>1124</v>
      </c>
      <c r="G164" s="238" t="s">
        <v>430</v>
      </c>
      <c r="H164" s="239">
        <v>0.71999999999999997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2.2632400000000001</v>
      </c>
      <c r="R164" s="245">
        <f>Q164*H164</f>
        <v>1.6295328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1125</v>
      </c>
    </row>
    <row r="165" s="2" customFormat="1" ht="23.4566" customHeight="1">
      <c r="A165" s="35"/>
      <c r="B165" s="36"/>
      <c r="C165" s="235" t="s">
        <v>524</v>
      </c>
      <c r="D165" s="235" t="s">
        <v>382</v>
      </c>
      <c r="E165" s="236" t="s">
        <v>1126</v>
      </c>
      <c r="F165" s="237" t="s">
        <v>1127</v>
      </c>
      <c r="G165" s="238" t="s">
        <v>419</v>
      </c>
      <c r="H165" s="239">
        <v>0.12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0.02266</v>
      </c>
      <c r="R165" s="245">
        <f>Q165*H165</f>
        <v>0.0027191999999999997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1128</v>
      </c>
    </row>
    <row r="166" s="2" customFormat="1" ht="31.92453" customHeight="1">
      <c r="A166" s="35"/>
      <c r="B166" s="36"/>
      <c r="C166" s="235" t="s">
        <v>528</v>
      </c>
      <c r="D166" s="235" t="s">
        <v>382</v>
      </c>
      <c r="E166" s="236" t="s">
        <v>1129</v>
      </c>
      <c r="F166" s="237" t="s">
        <v>1130</v>
      </c>
      <c r="G166" s="238" t="s">
        <v>419</v>
      </c>
      <c r="H166" s="239">
        <v>12.33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0.74894000000000005</v>
      </c>
      <c r="R166" s="245">
        <f>Q166*H166</f>
        <v>9.2344302000000003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1131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435</v>
      </c>
      <c r="F167" s="233" t="s">
        <v>1132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SUM(P168:P170)</f>
        <v>0</v>
      </c>
      <c r="Q167" s="227"/>
      <c r="R167" s="228">
        <f>SUM(R168:R170)</f>
        <v>0.34853187999999996</v>
      </c>
      <c r="S167" s="227"/>
      <c r="T167" s="22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SUM(BK168:BK170)</f>
        <v>0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1133</v>
      </c>
      <c r="F168" s="237" t="s">
        <v>1134</v>
      </c>
      <c r="G168" s="238" t="s">
        <v>419</v>
      </c>
      <c r="H168" s="239">
        <v>5.5199999999999996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0.00081999999999999998</v>
      </c>
      <c r="R168" s="245">
        <f>Q168*H168</f>
        <v>0.0045263999999999999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1135</v>
      </c>
    </row>
    <row r="169" s="2" customFormat="1" ht="16.30189" customHeight="1">
      <c r="A169" s="35"/>
      <c r="B169" s="36"/>
      <c r="C169" s="235" t="s">
        <v>536</v>
      </c>
      <c r="D169" s="235" t="s">
        <v>382</v>
      </c>
      <c r="E169" s="236" t="s">
        <v>1136</v>
      </c>
      <c r="F169" s="237" t="s">
        <v>1137</v>
      </c>
      <c r="G169" s="238" t="s">
        <v>419</v>
      </c>
      <c r="H169" s="239">
        <v>8.218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0.00051000000000000004</v>
      </c>
      <c r="R169" s="245">
        <f>Q169*H169</f>
        <v>0.0041911800000000001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1138</v>
      </c>
    </row>
    <row r="170" s="2" customFormat="1" ht="21.0566" customHeight="1">
      <c r="A170" s="35"/>
      <c r="B170" s="36"/>
      <c r="C170" s="235" t="s">
        <v>540</v>
      </c>
      <c r="D170" s="235" t="s">
        <v>382</v>
      </c>
      <c r="E170" s="236" t="s">
        <v>1139</v>
      </c>
      <c r="F170" s="237" t="s">
        <v>1140</v>
      </c>
      <c r="G170" s="238" t="s">
        <v>419</v>
      </c>
      <c r="H170" s="239">
        <v>8.218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0.041349999999999998</v>
      </c>
      <c r="R170" s="245">
        <f>Q170*H170</f>
        <v>0.33981429999999996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1141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443</v>
      </c>
      <c r="F171" s="233" t="s">
        <v>495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SUM(P172:P174)</f>
        <v>0</v>
      </c>
      <c r="Q171" s="227"/>
      <c r="R171" s="228">
        <f>SUM(R172:R174)</f>
        <v>0.031399999999999997</v>
      </c>
      <c r="S171" s="227"/>
      <c r="T171" s="229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SUM(BK172:BK174)</f>
        <v>0</v>
      </c>
    </row>
    <row r="172" s="2" customFormat="1" ht="31.92453" customHeight="1">
      <c r="A172" s="35"/>
      <c r="B172" s="36"/>
      <c r="C172" s="235" t="s">
        <v>544</v>
      </c>
      <c r="D172" s="235" t="s">
        <v>382</v>
      </c>
      <c r="E172" s="236" t="s">
        <v>1142</v>
      </c>
      <c r="F172" s="237" t="s">
        <v>1143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0.0083999999999999995</v>
      </c>
      <c r="R172" s="245">
        <f>Q172*H172</f>
        <v>0.0083999999999999995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1144</v>
      </c>
    </row>
    <row r="173" s="2" customFormat="1" ht="16.30189" customHeight="1">
      <c r="A173" s="35"/>
      <c r="B173" s="36"/>
      <c r="C173" s="254" t="s">
        <v>548</v>
      </c>
      <c r="D173" s="254" t="s">
        <v>457</v>
      </c>
      <c r="E173" s="255" t="s">
        <v>1145</v>
      </c>
      <c r="F173" s="256" t="s">
        <v>1146</v>
      </c>
      <c r="G173" s="257" t="s">
        <v>502</v>
      </c>
      <c r="H173" s="258">
        <v>1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0.012999999999999999</v>
      </c>
      <c r="R173" s="245">
        <f>Q173*H173</f>
        <v>0.012999999999999999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1147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1148</v>
      </c>
      <c r="F174" s="237" t="s">
        <v>1149</v>
      </c>
      <c r="G174" s="238" t="s">
        <v>502</v>
      </c>
      <c r="H174" s="239">
        <v>5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0.002</v>
      </c>
      <c r="R174" s="245">
        <f>Q174*H174</f>
        <v>0.01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1150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447</v>
      </c>
      <c r="F175" s="233" t="s">
        <v>560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SUM(P176:P194)</f>
        <v>0</v>
      </c>
      <c r="Q175" s="227"/>
      <c r="R175" s="228">
        <f>SUM(R176:R194)</f>
        <v>10.943959120000002</v>
      </c>
      <c r="S175" s="227"/>
      <c r="T175" s="229">
        <f>SUM(T176:T194)</f>
        <v>16.8411565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84</v>
      </c>
      <c r="AT175" s="231" t="s">
        <v>75</v>
      </c>
      <c r="AU175" s="231" t="s">
        <v>84</v>
      </c>
      <c r="AY175" s="230" t="s">
        <v>379</v>
      </c>
      <c r="BK175" s="232">
        <f>SUM(BK176:BK194)</f>
        <v>0</v>
      </c>
    </row>
    <row r="176" s="2" customFormat="1" ht="23.4566" customHeight="1">
      <c r="A176" s="35"/>
      <c r="B176" s="36"/>
      <c r="C176" s="235" t="s">
        <v>556</v>
      </c>
      <c r="D176" s="235" t="s">
        <v>382</v>
      </c>
      <c r="E176" s="236" t="s">
        <v>866</v>
      </c>
      <c r="F176" s="237" t="s">
        <v>867</v>
      </c>
      <c r="G176" s="238" t="s">
        <v>502</v>
      </c>
      <c r="H176" s="239">
        <v>2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0.00025000000000000001</v>
      </c>
      <c r="R176" s="245">
        <f>Q176*H176</f>
        <v>0.00050000000000000001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1213</v>
      </c>
    </row>
    <row r="177" s="2" customFormat="1" ht="31.92453" customHeight="1">
      <c r="A177" s="35"/>
      <c r="B177" s="36"/>
      <c r="C177" s="254" t="s">
        <v>561</v>
      </c>
      <c r="D177" s="254" t="s">
        <v>457</v>
      </c>
      <c r="E177" s="255" t="s">
        <v>870</v>
      </c>
      <c r="F177" s="256" t="s">
        <v>871</v>
      </c>
      <c r="G177" s="257" t="s">
        <v>502</v>
      </c>
      <c r="H177" s="258">
        <v>2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0.00084999999999999995</v>
      </c>
      <c r="R177" s="245">
        <f>Q177*H177</f>
        <v>0.0016999999999999999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1214</v>
      </c>
    </row>
    <row r="178" s="2" customFormat="1" ht="16.30189" customHeight="1">
      <c r="A178" s="35"/>
      <c r="B178" s="36"/>
      <c r="C178" s="235" t="s">
        <v>565</v>
      </c>
      <c r="D178" s="235" t="s">
        <v>382</v>
      </c>
      <c r="E178" s="236" t="s">
        <v>1151</v>
      </c>
      <c r="F178" s="237" t="s">
        <v>1152</v>
      </c>
      <c r="G178" s="238" t="s">
        <v>502</v>
      </c>
      <c r="H178" s="239">
        <v>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0.077670000000000003</v>
      </c>
      <c r="R178" s="245">
        <f>Q178*H178</f>
        <v>0.077670000000000003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1153</v>
      </c>
    </row>
    <row r="179" s="2" customFormat="1" ht="16.30189" customHeight="1">
      <c r="A179" s="35"/>
      <c r="B179" s="36"/>
      <c r="C179" s="235" t="s">
        <v>569</v>
      </c>
      <c r="D179" s="235" t="s">
        <v>382</v>
      </c>
      <c r="E179" s="236" t="s">
        <v>1215</v>
      </c>
      <c r="F179" s="237" t="s">
        <v>1216</v>
      </c>
      <c r="G179" s="238" t="s">
        <v>502</v>
      </c>
      <c r="H179" s="239">
        <v>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1217</v>
      </c>
    </row>
    <row r="180" s="2" customFormat="1" ht="23.4566" customHeight="1">
      <c r="A180" s="35"/>
      <c r="B180" s="36"/>
      <c r="C180" s="254" t="s">
        <v>573</v>
      </c>
      <c r="D180" s="254" t="s">
        <v>457</v>
      </c>
      <c r="E180" s="255" t="s">
        <v>1218</v>
      </c>
      <c r="F180" s="256" t="s">
        <v>1219</v>
      </c>
      <c r="G180" s="257" t="s">
        <v>502</v>
      </c>
      <c r="H180" s="258">
        <v>1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0.00029999999999999997</v>
      </c>
      <c r="R180" s="245">
        <f>Q180*H180</f>
        <v>0.00029999999999999997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443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1220</v>
      </c>
    </row>
    <row r="181" s="2" customFormat="1" ht="23.4566" customHeight="1">
      <c r="A181" s="35"/>
      <c r="B181" s="36"/>
      <c r="C181" s="235" t="s">
        <v>577</v>
      </c>
      <c r="D181" s="235" t="s">
        <v>382</v>
      </c>
      <c r="E181" s="236" t="s">
        <v>1154</v>
      </c>
      <c r="F181" s="237" t="s">
        <v>1155</v>
      </c>
      <c r="G181" s="238" t="s">
        <v>502</v>
      </c>
      <c r="H181" s="239">
        <v>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9.6984899999999996</v>
      </c>
      <c r="R181" s="245">
        <f>Q181*H181</f>
        <v>9.6984899999999996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1156</v>
      </c>
    </row>
    <row r="182" s="2" customFormat="1" ht="21.0566" customHeight="1">
      <c r="A182" s="35"/>
      <c r="B182" s="36"/>
      <c r="C182" s="235" t="s">
        <v>581</v>
      </c>
      <c r="D182" s="235" t="s">
        <v>382</v>
      </c>
      <c r="E182" s="236" t="s">
        <v>1157</v>
      </c>
      <c r="F182" s="237" t="s">
        <v>1158</v>
      </c>
      <c r="G182" s="238" t="s">
        <v>426</v>
      </c>
      <c r="H182" s="239">
        <v>0.75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0.90208999999999995</v>
      </c>
      <c r="R182" s="245">
        <f>Q182*H182</f>
        <v>0.67656749999999999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1159</v>
      </c>
    </row>
    <row r="183" s="2" customFormat="1" ht="23.4566" customHeight="1">
      <c r="A183" s="35"/>
      <c r="B183" s="36"/>
      <c r="C183" s="254" t="s">
        <v>585</v>
      </c>
      <c r="D183" s="254" t="s">
        <v>457</v>
      </c>
      <c r="E183" s="255" t="s">
        <v>1160</v>
      </c>
      <c r="F183" s="256" t="s">
        <v>1161</v>
      </c>
      <c r="G183" s="257" t="s">
        <v>502</v>
      </c>
      <c r="H183" s="258">
        <v>1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42</v>
      </c>
      <c r="O183" s="94"/>
      <c r="P183" s="245">
        <f>O183*H183</f>
        <v>0</v>
      </c>
      <c r="Q183" s="245">
        <v>0.46999999999999997</v>
      </c>
      <c r="R183" s="245">
        <f>Q183*H183</f>
        <v>0.46999999999999997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443</v>
      </c>
      <c r="AT183" s="247" t="s">
        <v>457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1162</v>
      </c>
    </row>
    <row r="184" s="2" customFormat="1" ht="21.0566" customHeight="1">
      <c r="A184" s="35"/>
      <c r="B184" s="36"/>
      <c r="C184" s="235" t="s">
        <v>589</v>
      </c>
      <c r="D184" s="235" t="s">
        <v>382</v>
      </c>
      <c r="E184" s="236" t="s">
        <v>1163</v>
      </c>
      <c r="F184" s="237" t="s">
        <v>1164</v>
      </c>
      <c r="G184" s="238" t="s">
        <v>419</v>
      </c>
      <c r="H184" s="239">
        <v>8.218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1165</v>
      </c>
    </row>
    <row r="185" s="2" customFormat="1" ht="31.92453" customHeight="1">
      <c r="A185" s="35"/>
      <c r="B185" s="36"/>
      <c r="C185" s="235" t="s">
        <v>593</v>
      </c>
      <c r="D185" s="235" t="s">
        <v>382</v>
      </c>
      <c r="E185" s="236" t="s">
        <v>1166</v>
      </c>
      <c r="F185" s="237" t="s">
        <v>1167</v>
      </c>
      <c r="G185" s="238" t="s">
        <v>426</v>
      </c>
      <c r="H185" s="239">
        <v>10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0.097299999999999998</v>
      </c>
      <c r="T185" s="246">
        <f>S185*H185</f>
        <v>0.97299999999999998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1168</v>
      </c>
    </row>
    <row r="186" s="2" customFormat="1" ht="23.4566" customHeight="1">
      <c r="A186" s="35"/>
      <c r="B186" s="36"/>
      <c r="C186" s="235" t="s">
        <v>597</v>
      </c>
      <c r="D186" s="235" t="s">
        <v>382</v>
      </c>
      <c r="E186" s="236" t="s">
        <v>1169</v>
      </c>
      <c r="F186" s="237" t="s">
        <v>1170</v>
      </c>
      <c r="G186" s="238" t="s">
        <v>426</v>
      </c>
      <c r="H186" s="239">
        <v>9.1500000000000004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0.057110000000000001</v>
      </c>
      <c r="T186" s="246">
        <f>S186*H186</f>
        <v>0.52255649999999998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1171</v>
      </c>
    </row>
    <row r="187" s="2" customFormat="1" ht="36.72453" customHeight="1">
      <c r="A187" s="35"/>
      <c r="B187" s="36"/>
      <c r="C187" s="235" t="s">
        <v>601</v>
      </c>
      <c r="D187" s="235" t="s">
        <v>382</v>
      </c>
      <c r="E187" s="236" t="s">
        <v>1221</v>
      </c>
      <c r="F187" s="237" t="s">
        <v>1222</v>
      </c>
      <c r="G187" s="238" t="s">
        <v>502</v>
      </c>
      <c r="H187" s="239">
        <v>12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0.00016000000000000001</v>
      </c>
      <c r="R187" s="245">
        <f>Q187*H187</f>
        <v>0.0019200000000000003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1223</v>
      </c>
    </row>
    <row r="188" s="2" customFormat="1" ht="36.72453" customHeight="1">
      <c r="A188" s="35"/>
      <c r="B188" s="36"/>
      <c r="C188" s="235" t="s">
        <v>605</v>
      </c>
      <c r="D188" s="235" t="s">
        <v>382</v>
      </c>
      <c r="E188" s="236" t="s">
        <v>1172</v>
      </c>
      <c r="F188" s="237" t="s">
        <v>1173</v>
      </c>
      <c r="G188" s="238" t="s">
        <v>502</v>
      </c>
      <c r="H188" s="239">
        <v>5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0.00115</v>
      </c>
      <c r="R188" s="245">
        <f>Q188*H188</f>
        <v>0.0057499999999999999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1174</v>
      </c>
    </row>
    <row r="189" s="2" customFormat="1" ht="31.92453" customHeight="1">
      <c r="A189" s="35"/>
      <c r="B189" s="36"/>
      <c r="C189" s="235" t="s">
        <v>609</v>
      </c>
      <c r="D189" s="235" t="s">
        <v>382</v>
      </c>
      <c r="E189" s="236" t="s">
        <v>1175</v>
      </c>
      <c r="F189" s="237" t="s">
        <v>1176</v>
      </c>
      <c r="G189" s="238" t="s">
        <v>430</v>
      </c>
      <c r="H189" s="239">
        <v>6.3940000000000001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0.00173</v>
      </c>
      <c r="R189" s="245">
        <f>Q189*H189</f>
        <v>0.011061619999999999</v>
      </c>
      <c r="S189" s="245">
        <v>2.3999999999999999</v>
      </c>
      <c r="T189" s="246">
        <f>S189*H189</f>
        <v>15.345599999999999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1177</v>
      </c>
    </row>
    <row r="190" s="2" customFormat="1" ht="23.4566" customHeight="1">
      <c r="A190" s="35"/>
      <c r="B190" s="36"/>
      <c r="C190" s="235" t="s">
        <v>613</v>
      </c>
      <c r="D190" s="235" t="s">
        <v>382</v>
      </c>
      <c r="E190" s="236" t="s">
        <v>1178</v>
      </c>
      <c r="F190" s="237" t="s">
        <v>1179</v>
      </c>
      <c r="G190" s="238" t="s">
        <v>450</v>
      </c>
      <c r="H190" s="239">
        <v>15.346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1180</v>
      </c>
    </row>
    <row r="191" s="2" customFormat="1" ht="31.92453" customHeight="1">
      <c r="A191" s="35"/>
      <c r="B191" s="36"/>
      <c r="C191" s="235" t="s">
        <v>617</v>
      </c>
      <c r="D191" s="235" t="s">
        <v>382</v>
      </c>
      <c r="E191" s="236" t="s">
        <v>1181</v>
      </c>
      <c r="F191" s="237" t="s">
        <v>1182</v>
      </c>
      <c r="G191" s="238" t="s">
        <v>450</v>
      </c>
      <c r="H191" s="239">
        <v>291.57400000000001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1183</v>
      </c>
    </row>
    <row r="192" s="2" customFormat="1" ht="23.4566" customHeight="1">
      <c r="A192" s="35"/>
      <c r="B192" s="36"/>
      <c r="C192" s="235" t="s">
        <v>621</v>
      </c>
      <c r="D192" s="235" t="s">
        <v>382</v>
      </c>
      <c r="E192" s="236" t="s">
        <v>710</v>
      </c>
      <c r="F192" s="237" t="s">
        <v>711</v>
      </c>
      <c r="G192" s="238" t="s">
        <v>450</v>
      </c>
      <c r="H192" s="239">
        <v>1.7110000000000001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1184</v>
      </c>
    </row>
    <row r="193" s="2" customFormat="1" ht="23.4566" customHeight="1">
      <c r="A193" s="35"/>
      <c r="B193" s="36"/>
      <c r="C193" s="235" t="s">
        <v>625</v>
      </c>
      <c r="D193" s="235" t="s">
        <v>382</v>
      </c>
      <c r="E193" s="236" t="s">
        <v>714</v>
      </c>
      <c r="F193" s="237" t="s">
        <v>715</v>
      </c>
      <c r="G193" s="238" t="s">
        <v>450</v>
      </c>
      <c r="H193" s="239">
        <v>15.398999999999999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1185</v>
      </c>
    </row>
    <row r="194" s="2" customFormat="1" ht="23.4566" customHeight="1">
      <c r="A194" s="35"/>
      <c r="B194" s="36"/>
      <c r="C194" s="235" t="s">
        <v>629</v>
      </c>
      <c r="D194" s="235" t="s">
        <v>382</v>
      </c>
      <c r="E194" s="236" t="s">
        <v>718</v>
      </c>
      <c r="F194" s="237" t="s">
        <v>719</v>
      </c>
      <c r="G194" s="238" t="s">
        <v>450</v>
      </c>
      <c r="H194" s="239">
        <v>15.346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1186</v>
      </c>
    </row>
    <row r="195" s="12" customFormat="1" ht="22.8" customHeight="1">
      <c r="A195" s="12"/>
      <c r="B195" s="219"/>
      <c r="C195" s="220"/>
      <c r="D195" s="221" t="s">
        <v>75</v>
      </c>
      <c r="E195" s="233" t="s">
        <v>721</v>
      </c>
      <c r="F195" s="233" t="s">
        <v>722</v>
      </c>
      <c r="G195" s="220"/>
      <c r="H195" s="220"/>
      <c r="I195" s="223"/>
      <c r="J195" s="234">
        <f>BK195</f>
        <v>0</v>
      </c>
      <c r="K195" s="220"/>
      <c r="L195" s="225"/>
      <c r="M195" s="226"/>
      <c r="N195" s="227"/>
      <c r="O195" s="227"/>
      <c r="P195" s="228">
        <f>P196</f>
        <v>0</v>
      </c>
      <c r="Q195" s="227"/>
      <c r="R195" s="228">
        <f>R196</f>
        <v>0</v>
      </c>
      <c r="S195" s="227"/>
      <c r="T195" s="229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0" t="s">
        <v>84</v>
      </c>
      <c r="AT195" s="231" t="s">
        <v>75</v>
      </c>
      <c r="AU195" s="231" t="s">
        <v>84</v>
      </c>
      <c r="AY195" s="230" t="s">
        <v>379</v>
      </c>
      <c r="BK195" s="232">
        <f>BK196</f>
        <v>0</v>
      </c>
    </row>
    <row r="196" s="2" customFormat="1" ht="23.4566" customHeight="1">
      <c r="A196" s="35"/>
      <c r="B196" s="36"/>
      <c r="C196" s="235" t="s">
        <v>633</v>
      </c>
      <c r="D196" s="235" t="s">
        <v>382</v>
      </c>
      <c r="E196" s="236" t="s">
        <v>724</v>
      </c>
      <c r="F196" s="237" t="s">
        <v>725</v>
      </c>
      <c r="G196" s="238" t="s">
        <v>450</v>
      </c>
      <c r="H196" s="239">
        <v>34.564999999999998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1187</v>
      </c>
    </row>
    <row r="197" s="12" customFormat="1" ht="25.92" customHeight="1">
      <c r="A197" s="12"/>
      <c r="B197" s="219"/>
      <c r="C197" s="220"/>
      <c r="D197" s="221" t="s">
        <v>75</v>
      </c>
      <c r="E197" s="222" t="s">
        <v>1040</v>
      </c>
      <c r="F197" s="222" t="s">
        <v>1041</v>
      </c>
      <c r="G197" s="220"/>
      <c r="H197" s="220"/>
      <c r="I197" s="223"/>
      <c r="J197" s="224">
        <f>BK197</f>
        <v>0</v>
      </c>
      <c r="K197" s="220"/>
      <c r="L197" s="225"/>
      <c r="M197" s="226"/>
      <c r="N197" s="227"/>
      <c r="O197" s="227"/>
      <c r="P197" s="228">
        <f>P198</f>
        <v>0</v>
      </c>
      <c r="Q197" s="227"/>
      <c r="R197" s="228">
        <f>R198</f>
        <v>0.07891200000000001</v>
      </c>
      <c r="S197" s="227"/>
      <c r="T197" s="229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92</v>
      </c>
      <c r="AT197" s="231" t="s">
        <v>75</v>
      </c>
      <c r="AU197" s="231" t="s">
        <v>76</v>
      </c>
      <c r="AY197" s="230" t="s">
        <v>379</v>
      </c>
      <c r="BK197" s="232">
        <f>BK198</f>
        <v>0</v>
      </c>
    </row>
    <row r="198" s="12" customFormat="1" ht="22.8" customHeight="1">
      <c r="A198" s="12"/>
      <c r="B198" s="219"/>
      <c r="C198" s="220"/>
      <c r="D198" s="221" t="s">
        <v>75</v>
      </c>
      <c r="E198" s="233" t="s">
        <v>1042</v>
      </c>
      <c r="F198" s="233" t="s">
        <v>1043</v>
      </c>
      <c r="G198" s="220"/>
      <c r="H198" s="220"/>
      <c r="I198" s="223"/>
      <c r="J198" s="234">
        <f>BK198</f>
        <v>0</v>
      </c>
      <c r="K198" s="220"/>
      <c r="L198" s="225"/>
      <c r="M198" s="226"/>
      <c r="N198" s="227"/>
      <c r="O198" s="227"/>
      <c r="P198" s="228">
        <f>SUM(P199:P203)</f>
        <v>0</v>
      </c>
      <c r="Q198" s="227"/>
      <c r="R198" s="228">
        <f>SUM(R199:R203)</f>
        <v>0.07891200000000001</v>
      </c>
      <c r="S198" s="227"/>
      <c r="T198" s="229">
        <f>SUM(T199:T203)</f>
        <v>0</v>
      </c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R198" s="230" t="s">
        <v>92</v>
      </c>
      <c r="AT198" s="231" t="s">
        <v>75</v>
      </c>
      <c r="AU198" s="231" t="s">
        <v>84</v>
      </c>
      <c r="AY198" s="230" t="s">
        <v>379</v>
      </c>
      <c r="BK198" s="232">
        <f>SUM(BK199:BK203)</f>
        <v>0</v>
      </c>
    </row>
    <row r="199" s="2" customFormat="1" ht="23.4566" customHeight="1">
      <c r="A199" s="35"/>
      <c r="B199" s="36"/>
      <c r="C199" s="235" t="s">
        <v>637</v>
      </c>
      <c r="D199" s="235" t="s">
        <v>382</v>
      </c>
      <c r="E199" s="236" t="s">
        <v>1188</v>
      </c>
      <c r="F199" s="237" t="s">
        <v>1189</v>
      </c>
      <c r="G199" s="238" t="s">
        <v>419</v>
      </c>
      <c r="H199" s="239">
        <v>17.199999999999999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</v>
      </c>
      <c r="R199" s="245">
        <f>Q199*H199</f>
        <v>0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479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479</v>
      </c>
      <c r="BM199" s="247" t="s">
        <v>1190</v>
      </c>
    </row>
    <row r="200" s="2" customFormat="1" ht="16.30189" customHeight="1">
      <c r="A200" s="35"/>
      <c r="B200" s="36"/>
      <c r="C200" s="254" t="s">
        <v>641</v>
      </c>
      <c r="D200" s="254" t="s">
        <v>457</v>
      </c>
      <c r="E200" s="255" t="s">
        <v>1191</v>
      </c>
      <c r="F200" s="256" t="s">
        <v>1192</v>
      </c>
      <c r="G200" s="257" t="s">
        <v>450</v>
      </c>
      <c r="H200" s="258">
        <v>0.0060000000000000001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1</v>
      </c>
      <c r="R200" s="245">
        <f>Q200*H200</f>
        <v>0.0060000000000000001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544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479</v>
      </c>
      <c r="BM200" s="247" t="s">
        <v>1193</v>
      </c>
    </row>
    <row r="201" s="2" customFormat="1" ht="23.4566" customHeight="1">
      <c r="A201" s="35"/>
      <c r="B201" s="36"/>
      <c r="C201" s="235" t="s">
        <v>645</v>
      </c>
      <c r="D201" s="235" t="s">
        <v>382</v>
      </c>
      <c r="E201" s="236" t="s">
        <v>1194</v>
      </c>
      <c r="F201" s="237" t="s">
        <v>1195</v>
      </c>
      <c r="G201" s="238" t="s">
        <v>419</v>
      </c>
      <c r="H201" s="239">
        <v>34.399999999999999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0.00023000000000000001</v>
      </c>
      <c r="R201" s="245">
        <f>Q201*H201</f>
        <v>0.0079120000000000006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479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479</v>
      </c>
      <c r="BM201" s="247" t="s">
        <v>1196</v>
      </c>
    </row>
    <row r="202" s="2" customFormat="1" ht="16.30189" customHeight="1">
      <c r="A202" s="35"/>
      <c r="B202" s="36"/>
      <c r="C202" s="254" t="s">
        <v>649</v>
      </c>
      <c r="D202" s="254" t="s">
        <v>457</v>
      </c>
      <c r="E202" s="255" t="s">
        <v>1197</v>
      </c>
      <c r="F202" s="256" t="s">
        <v>1198</v>
      </c>
      <c r="G202" s="257" t="s">
        <v>450</v>
      </c>
      <c r="H202" s="258">
        <v>0.065000000000000002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1</v>
      </c>
      <c r="R202" s="245">
        <f>Q202*H202</f>
        <v>0.065000000000000002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544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479</v>
      </c>
      <c r="BM202" s="247" t="s">
        <v>1199</v>
      </c>
    </row>
    <row r="203" s="2" customFormat="1" ht="23.4566" customHeight="1">
      <c r="A203" s="35"/>
      <c r="B203" s="36"/>
      <c r="C203" s="235" t="s">
        <v>653</v>
      </c>
      <c r="D203" s="235" t="s">
        <v>382</v>
      </c>
      <c r="E203" s="236" t="s">
        <v>1200</v>
      </c>
      <c r="F203" s="237" t="s">
        <v>1201</v>
      </c>
      <c r="G203" s="238" t="s">
        <v>450</v>
      </c>
      <c r="H203" s="239">
        <v>0.079000000000000001</v>
      </c>
      <c r="I203" s="240"/>
      <c r="J203" s="241">
        <f>ROUND(I203*H203,2)</f>
        <v>0</v>
      </c>
      <c r="K203" s="242"/>
      <c r="L203" s="41"/>
      <c r="M203" s="249" t="s">
        <v>1</v>
      </c>
      <c r="N203" s="250" t="s">
        <v>42</v>
      </c>
      <c r="O203" s="251"/>
      <c r="P203" s="252">
        <f>O203*H203</f>
        <v>0</v>
      </c>
      <c r="Q203" s="252">
        <v>0</v>
      </c>
      <c r="R203" s="252">
        <f>Q203*H203</f>
        <v>0</v>
      </c>
      <c r="S203" s="252">
        <v>0</v>
      </c>
      <c r="T203" s="25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479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479</v>
      </c>
      <c r="BM203" s="247" t="s">
        <v>1202</v>
      </c>
    </row>
    <row r="204" s="2" customFormat="1" ht="6.96" customHeight="1">
      <c r="A204" s="35"/>
      <c r="B204" s="69"/>
      <c r="C204" s="70"/>
      <c r="D204" s="70"/>
      <c r="E204" s="70"/>
      <c r="F204" s="70"/>
      <c r="G204" s="70"/>
      <c r="H204" s="70"/>
      <c r="I204" s="70"/>
      <c r="J204" s="70"/>
      <c r="K204" s="70"/>
      <c r="L204" s="41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sheetProtection sheet="1" autoFilter="0" formatColumns="0" formatRows="0" objects="1" scenarios="1" spinCount="100000" saltValue="5a8y8r1rtVp4assyRa5Y6YWIUCmV2XIv0WBykJjv/16JAq2la9MB+3uvQB18On/R+/5qdhmvN3nXCPEe6hLshw==" hashValue="oGhOdqFh70vDWZwj5naX5QbwbSTIj1VZwl7tK5D1Lm2f2IQp22+77LhF4ZcP8/Yv1KXIYlciqgeqf/C3cr3JWg==" algorithmName="SHA-512" password="CC35"/>
  <autoFilter ref="C133:K20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288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2786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ROUND((SUM(BE133:BE208)),  2)</f>
        <v>0</v>
      </c>
      <c r="G37" s="169"/>
      <c r="H37" s="169"/>
      <c r="I37" s="170">
        <v>0.20000000000000001</v>
      </c>
      <c r="J37" s="168">
        <f>ROUND(((SUM(BE133:BE208))*I37),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ROUND((SUM(BF133:BF208)),  2)</f>
        <v>0</v>
      </c>
      <c r="G38" s="169"/>
      <c r="H38" s="169"/>
      <c r="I38" s="170">
        <v>0.20000000000000001</v>
      </c>
      <c r="J38" s="168">
        <f>ROUND(((SUM(BF133:BF208))*I38),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ROUND((SUM(BG133:BG208)),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ROUND((SUM(BH133:BH208)),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ROUND((SUM(BI133:BI208)),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05640 - Priepust č.40 v km 13,291 - P78357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J171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J176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J197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J199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J200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2645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2785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05640 - Priepust č.40 v km 13,291 - P78357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P134+P199</f>
        <v>0</v>
      </c>
      <c r="Q133" s="107"/>
      <c r="R133" s="216">
        <f>R134+R199</f>
        <v>134.71757667000003</v>
      </c>
      <c r="S133" s="107"/>
      <c r="T133" s="217">
        <f>T134+T199</f>
        <v>12.474460000000001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BK134+BK199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P135+P145+P159+P171+P176+P197</f>
        <v>0</v>
      </c>
      <c r="Q134" s="227"/>
      <c r="R134" s="228">
        <f>R135+R145+R159+R171+R176+R197</f>
        <v>134.45280347000002</v>
      </c>
      <c r="S134" s="227"/>
      <c r="T134" s="229">
        <f>T135+T145+T159+T171+T176+T197</f>
        <v>12.474460000000001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BK135+BK145+BK159+BK171+BK176+BK197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5.8049999999999997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1837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1.742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1838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120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36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51.884999999999998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362.98500000000001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51.884999999999998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83.930000000000007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73.920000000000002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102</v>
      </c>
      <c r="F145" s="233" t="s">
        <v>1087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SUM(P146:P158)</f>
        <v>0</v>
      </c>
      <c r="Q145" s="227"/>
      <c r="R145" s="228">
        <f>SUM(R146:R158)</f>
        <v>61.999608550000005</v>
      </c>
      <c r="S145" s="227"/>
      <c r="T145" s="229">
        <f>SUM(T146:T158)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SUM(BK146:BK158)</f>
        <v>0</v>
      </c>
    </row>
    <row r="146" s="2" customFormat="1" ht="21.0566" customHeight="1">
      <c r="A146" s="35"/>
      <c r="B146" s="36"/>
      <c r="C146" s="235" t="s">
        <v>452</v>
      </c>
      <c r="D146" s="235" t="s">
        <v>382</v>
      </c>
      <c r="E146" s="236" t="s">
        <v>1088</v>
      </c>
      <c r="F146" s="237" t="s">
        <v>1089</v>
      </c>
      <c r="G146" s="238" t="s">
        <v>430</v>
      </c>
      <c r="H146" s="239">
        <v>2.968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2.3855499999999998</v>
      </c>
      <c r="R146" s="245">
        <f>Q146*H146</f>
        <v>7.0803123999999995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1839</v>
      </c>
    </row>
    <row r="147" s="2" customFormat="1" ht="21.0566" customHeight="1">
      <c r="A147" s="35"/>
      <c r="B147" s="36"/>
      <c r="C147" s="235" t="s">
        <v>456</v>
      </c>
      <c r="D147" s="235" t="s">
        <v>382</v>
      </c>
      <c r="E147" s="236" t="s">
        <v>1091</v>
      </c>
      <c r="F147" s="237" t="s">
        <v>1092</v>
      </c>
      <c r="G147" s="238" t="s">
        <v>419</v>
      </c>
      <c r="H147" s="239">
        <v>9.6679999999999993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0.038350000000000002</v>
      </c>
      <c r="R147" s="245">
        <f>Q147*H147</f>
        <v>0.37076779999999998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1840</v>
      </c>
    </row>
    <row r="148" s="2" customFormat="1" ht="21.0566" customHeight="1">
      <c r="A148" s="35"/>
      <c r="B148" s="36"/>
      <c r="C148" s="235" t="s">
        <v>461</v>
      </c>
      <c r="D148" s="235" t="s">
        <v>382</v>
      </c>
      <c r="E148" s="236" t="s">
        <v>1094</v>
      </c>
      <c r="F148" s="237" t="s">
        <v>1095</v>
      </c>
      <c r="G148" s="238" t="s">
        <v>419</v>
      </c>
      <c r="H148" s="239">
        <v>9.6679999999999993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1.0000000000000001E-05</v>
      </c>
      <c r="R148" s="245">
        <f>Q148*H148</f>
        <v>9.6680000000000003E-05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1841</v>
      </c>
    </row>
    <row r="149" s="2" customFormat="1" ht="21.0566" customHeight="1">
      <c r="A149" s="35"/>
      <c r="B149" s="36"/>
      <c r="C149" s="235" t="s">
        <v>466</v>
      </c>
      <c r="D149" s="235" t="s">
        <v>382</v>
      </c>
      <c r="E149" s="236" t="s">
        <v>1097</v>
      </c>
      <c r="F149" s="237" t="s">
        <v>1098</v>
      </c>
      <c r="G149" s="238" t="s">
        <v>450</v>
      </c>
      <c r="H149" s="239">
        <v>0.49299999999999999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1.03704</v>
      </c>
      <c r="R149" s="245">
        <f>Q149*H149</f>
        <v>0.51126072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1842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1100</v>
      </c>
      <c r="F150" s="256" t="s">
        <v>1101</v>
      </c>
      <c r="G150" s="257" t="s">
        <v>1102</v>
      </c>
      <c r="H150" s="258">
        <v>70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1843</v>
      </c>
    </row>
    <row r="151" s="2" customFormat="1" ht="16.30189" customHeight="1">
      <c r="A151" s="35"/>
      <c r="B151" s="36"/>
      <c r="C151" s="235" t="s">
        <v>475</v>
      </c>
      <c r="D151" s="235" t="s">
        <v>382</v>
      </c>
      <c r="E151" s="236" t="s">
        <v>1104</v>
      </c>
      <c r="F151" s="237" t="s">
        <v>1105</v>
      </c>
      <c r="G151" s="238" t="s">
        <v>430</v>
      </c>
      <c r="H151" s="239">
        <v>20.719999999999999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2.3225600000000002</v>
      </c>
      <c r="R151" s="245">
        <f>Q151*H151</f>
        <v>48.123443200000004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1844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1964</v>
      </c>
      <c r="F152" s="237" t="s">
        <v>1965</v>
      </c>
      <c r="G152" s="238" t="s">
        <v>430</v>
      </c>
      <c r="H152" s="239">
        <v>2.25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2.3225600000000002</v>
      </c>
      <c r="R152" s="245">
        <f>Q152*H152</f>
        <v>5.2257600000000002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2787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1107</v>
      </c>
      <c r="F153" s="237" t="s">
        <v>1108</v>
      </c>
      <c r="G153" s="238" t="s">
        <v>419</v>
      </c>
      <c r="H153" s="239">
        <v>87.319999999999993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0.00346</v>
      </c>
      <c r="R153" s="245">
        <f>Q153*H153</f>
        <v>0.30212719999999998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1845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1110</v>
      </c>
      <c r="F154" s="237" t="s">
        <v>1111</v>
      </c>
      <c r="G154" s="238" t="s">
        <v>419</v>
      </c>
      <c r="H154" s="239">
        <v>87.319999999999993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5.0000000000000002E-05</v>
      </c>
      <c r="R154" s="245">
        <f>Q154*H154</f>
        <v>0.0043660000000000001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1846</v>
      </c>
    </row>
    <row r="155" s="2" customFormat="1" ht="31.92453" customHeight="1">
      <c r="A155" s="35"/>
      <c r="B155" s="36"/>
      <c r="C155" s="235" t="s">
        <v>491</v>
      </c>
      <c r="D155" s="235" t="s">
        <v>382</v>
      </c>
      <c r="E155" s="236" t="s">
        <v>1966</v>
      </c>
      <c r="F155" s="237" t="s">
        <v>1967</v>
      </c>
      <c r="G155" s="238" t="s">
        <v>450</v>
      </c>
      <c r="H155" s="239">
        <v>0.099000000000000005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1.0504500000000001</v>
      </c>
      <c r="R155" s="245">
        <f>Q155*H155</f>
        <v>0.10399455000000002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2788</v>
      </c>
    </row>
    <row r="156" s="2" customFormat="1" ht="23.4566" customHeight="1">
      <c r="A156" s="35"/>
      <c r="B156" s="36"/>
      <c r="C156" s="235" t="s">
        <v>7</v>
      </c>
      <c r="D156" s="235" t="s">
        <v>382</v>
      </c>
      <c r="E156" s="236" t="s">
        <v>1204</v>
      </c>
      <c r="F156" s="237" t="s">
        <v>1205</v>
      </c>
      <c r="G156" s="238" t="s">
        <v>426</v>
      </c>
      <c r="H156" s="239">
        <v>14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0.00282</v>
      </c>
      <c r="R156" s="245">
        <f>Q156*H156</f>
        <v>0.039480000000000001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1206</v>
      </c>
    </row>
    <row r="157" s="2" customFormat="1" ht="23.4566" customHeight="1">
      <c r="A157" s="35"/>
      <c r="B157" s="36"/>
      <c r="C157" s="254" t="s">
        <v>499</v>
      </c>
      <c r="D157" s="254" t="s">
        <v>457</v>
      </c>
      <c r="E157" s="255" t="s">
        <v>1703</v>
      </c>
      <c r="F157" s="256" t="s">
        <v>1704</v>
      </c>
      <c r="G157" s="257" t="s">
        <v>426</v>
      </c>
      <c r="H157" s="258">
        <v>14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0.017000000000000001</v>
      </c>
      <c r="R157" s="245">
        <f>Q157*H157</f>
        <v>0.23800000000000002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2789</v>
      </c>
    </row>
    <row r="158" s="2" customFormat="1" ht="16.30189" customHeight="1">
      <c r="A158" s="35"/>
      <c r="B158" s="36"/>
      <c r="C158" s="254" t="s">
        <v>504</v>
      </c>
      <c r="D158" s="254" t="s">
        <v>457</v>
      </c>
      <c r="E158" s="255" t="s">
        <v>1210</v>
      </c>
      <c r="F158" s="256" t="s">
        <v>1211</v>
      </c>
      <c r="G158" s="257" t="s">
        <v>1102</v>
      </c>
      <c r="H158" s="258">
        <v>31.399999999999999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1212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396</v>
      </c>
      <c r="F159" s="233" t="s">
        <v>465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SUM(P160:P170)</f>
        <v>0</v>
      </c>
      <c r="Q159" s="227"/>
      <c r="R159" s="228">
        <f>SUM(R160:R170)</f>
        <v>71.88877076</v>
      </c>
      <c r="S159" s="227"/>
      <c r="T159" s="229">
        <f>SUM(T160:T170)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SUM(BK160:BK170)</f>
        <v>0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2790</v>
      </c>
      <c r="F160" s="237" t="s">
        <v>2791</v>
      </c>
      <c r="G160" s="238" t="s">
        <v>430</v>
      </c>
      <c r="H160" s="239">
        <v>1.5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2.3456700000000001</v>
      </c>
      <c r="R160" s="245">
        <f>Q160*H160</f>
        <v>3.5185050000000002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2792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2793</v>
      </c>
      <c r="F161" s="237" t="s">
        <v>2794</v>
      </c>
      <c r="G161" s="238" t="s">
        <v>419</v>
      </c>
      <c r="H161" s="239">
        <v>8.1999999999999993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0.00777</v>
      </c>
      <c r="R161" s="245">
        <f>Q161*H161</f>
        <v>0.063713999999999993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2795</v>
      </c>
    </row>
    <row r="162" s="2" customFormat="1" ht="23.4566" customHeight="1">
      <c r="A162" s="35"/>
      <c r="B162" s="36"/>
      <c r="C162" s="235" t="s">
        <v>516</v>
      </c>
      <c r="D162" s="235" t="s">
        <v>382</v>
      </c>
      <c r="E162" s="236" t="s">
        <v>2796</v>
      </c>
      <c r="F162" s="237" t="s">
        <v>2797</v>
      </c>
      <c r="G162" s="238" t="s">
        <v>419</v>
      </c>
      <c r="H162" s="239">
        <v>8.1999999999999993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4.0000000000000003E-05</v>
      </c>
      <c r="R162" s="245">
        <f>Q162*H162</f>
        <v>0.000328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2798</v>
      </c>
    </row>
    <row r="163" s="2" customFormat="1" ht="21.0566" customHeight="1">
      <c r="A163" s="35"/>
      <c r="B163" s="36"/>
      <c r="C163" s="235" t="s">
        <v>520</v>
      </c>
      <c r="D163" s="235" t="s">
        <v>382</v>
      </c>
      <c r="E163" s="236" t="s">
        <v>2799</v>
      </c>
      <c r="F163" s="237" t="s">
        <v>2800</v>
      </c>
      <c r="G163" s="238" t="s">
        <v>450</v>
      </c>
      <c r="H163" s="239">
        <v>0.033000000000000002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1.0538000000000001</v>
      </c>
      <c r="R163" s="245">
        <f>Q163*H163</f>
        <v>0.034775400000000005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2801</v>
      </c>
    </row>
    <row r="164" s="2" customFormat="1" ht="31.92453" customHeight="1">
      <c r="A164" s="35"/>
      <c r="B164" s="36"/>
      <c r="C164" s="235" t="s">
        <v>524</v>
      </c>
      <c r="D164" s="235" t="s">
        <v>382</v>
      </c>
      <c r="E164" s="236" t="s">
        <v>1113</v>
      </c>
      <c r="F164" s="237" t="s">
        <v>1114</v>
      </c>
      <c r="G164" s="238" t="s">
        <v>419</v>
      </c>
      <c r="H164" s="239">
        <v>42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0.23366999999999999</v>
      </c>
      <c r="R164" s="245">
        <f>Q164*H164</f>
        <v>9.8141400000000001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1115</v>
      </c>
    </row>
    <row r="165" s="2" customFormat="1" ht="23.4566" customHeight="1">
      <c r="A165" s="35"/>
      <c r="B165" s="36"/>
      <c r="C165" s="235" t="s">
        <v>528</v>
      </c>
      <c r="D165" s="235" t="s">
        <v>382</v>
      </c>
      <c r="E165" s="236" t="s">
        <v>1116</v>
      </c>
      <c r="F165" s="237" t="s">
        <v>1117</v>
      </c>
      <c r="G165" s="238" t="s">
        <v>430</v>
      </c>
      <c r="H165" s="239">
        <v>1.161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1.7034</v>
      </c>
      <c r="R165" s="245">
        <f>Q165*H165</f>
        <v>1.9776474000000002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1847</v>
      </c>
    </row>
    <row r="166" s="2" customFormat="1" ht="23.4566" customHeight="1">
      <c r="A166" s="35"/>
      <c r="B166" s="36"/>
      <c r="C166" s="235" t="s">
        <v>532</v>
      </c>
      <c r="D166" s="235" t="s">
        <v>382</v>
      </c>
      <c r="E166" s="236" t="s">
        <v>1119</v>
      </c>
      <c r="F166" s="237" t="s">
        <v>1120</v>
      </c>
      <c r="G166" s="238" t="s">
        <v>419</v>
      </c>
      <c r="H166" s="239">
        <v>36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0.30059999999999998</v>
      </c>
      <c r="R166" s="245">
        <f>Q166*H166</f>
        <v>10.8216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1121</v>
      </c>
    </row>
    <row r="167" s="2" customFormat="1" ht="23.4566" customHeight="1">
      <c r="A167" s="35"/>
      <c r="B167" s="36"/>
      <c r="C167" s="235" t="s">
        <v>536</v>
      </c>
      <c r="D167" s="235" t="s">
        <v>382</v>
      </c>
      <c r="E167" s="236" t="s">
        <v>800</v>
      </c>
      <c r="F167" s="237" t="s">
        <v>801</v>
      </c>
      <c r="G167" s="238" t="s">
        <v>430</v>
      </c>
      <c r="H167" s="239">
        <v>1.6799999999999999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2.1922799999999998</v>
      </c>
      <c r="R167" s="245">
        <f>Q167*H167</f>
        <v>3.6830303999999994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1122</v>
      </c>
    </row>
    <row r="168" s="2" customFormat="1" ht="31.92453" customHeight="1">
      <c r="A168" s="35"/>
      <c r="B168" s="36"/>
      <c r="C168" s="235" t="s">
        <v>540</v>
      </c>
      <c r="D168" s="235" t="s">
        <v>382</v>
      </c>
      <c r="E168" s="236" t="s">
        <v>1123</v>
      </c>
      <c r="F168" s="237" t="s">
        <v>1124</v>
      </c>
      <c r="G168" s="238" t="s">
        <v>430</v>
      </c>
      <c r="H168" s="239">
        <v>4.6440000000000001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2.2632400000000001</v>
      </c>
      <c r="R168" s="245">
        <f>Q168*H168</f>
        <v>10.51048656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1848</v>
      </c>
    </row>
    <row r="169" s="2" customFormat="1" ht="23.4566" customHeight="1">
      <c r="A169" s="35"/>
      <c r="B169" s="36"/>
      <c r="C169" s="235" t="s">
        <v>544</v>
      </c>
      <c r="D169" s="235" t="s">
        <v>382</v>
      </c>
      <c r="E169" s="236" t="s">
        <v>1126</v>
      </c>
      <c r="F169" s="237" t="s">
        <v>1127</v>
      </c>
      <c r="G169" s="238" t="s">
        <v>419</v>
      </c>
      <c r="H169" s="239">
        <v>0.40000000000000002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0.02266</v>
      </c>
      <c r="R169" s="245">
        <f>Q169*H169</f>
        <v>0.0090640000000000009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1128</v>
      </c>
    </row>
    <row r="170" s="2" customFormat="1" ht="31.92453" customHeight="1">
      <c r="A170" s="35"/>
      <c r="B170" s="36"/>
      <c r="C170" s="235" t="s">
        <v>548</v>
      </c>
      <c r="D170" s="235" t="s">
        <v>382</v>
      </c>
      <c r="E170" s="236" t="s">
        <v>1129</v>
      </c>
      <c r="F170" s="237" t="s">
        <v>1130</v>
      </c>
      <c r="G170" s="238" t="s">
        <v>419</v>
      </c>
      <c r="H170" s="239">
        <v>42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0.74894000000000005</v>
      </c>
      <c r="R170" s="245">
        <f>Q170*H170</f>
        <v>31.455480000000001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1131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435</v>
      </c>
      <c r="F171" s="233" t="s">
        <v>1132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SUM(P172:P175)</f>
        <v>0</v>
      </c>
      <c r="Q171" s="227"/>
      <c r="R171" s="228">
        <f>SUM(R172:R175)</f>
        <v>0.45018199999999997</v>
      </c>
      <c r="S171" s="227"/>
      <c r="T171" s="229">
        <f>SUM(T172:T175)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SUM(BK172:BK175)</f>
        <v>0</v>
      </c>
    </row>
    <row r="172" s="2" customFormat="1" ht="23.4566" customHeight="1">
      <c r="A172" s="35"/>
      <c r="B172" s="36"/>
      <c r="C172" s="235" t="s">
        <v>552</v>
      </c>
      <c r="D172" s="235" t="s">
        <v>382</v>
      </c>
      <c r="E172" s="236" t="s">
        <v>1133</v>
      </c>
      <c r="F172" s="237" t="s">
        <v>1134</v>
      </c>
      <c r="G172" s="238" t="s">
        <v>419</v>
      </c>
      <c r="H172" s="239">
        <v>14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0.00081999999999999998</v>
      </c>
      <c r="R172" s="245">
        <f>Q172*H172</f>
        <v>0.011480000000000001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1135</v>
      </c>
    </row>
    <row r="173" s="2" customFormat="1" ht="16.30189" customHeight="1">
      <c r="A173" s="35"/>
      <c r="B173" s="36"/>
      <c r="C173" s="235" t="s">
        <v>556</v>
      </c>
      <c r="D173" s="235" t="s">
        <v>382</v>
      </c>
      <c r="E173" s="236" t="s">
        <v>1136</v>
      </c>
      <c r="F173" s="237" t="s">
        <v>1137</v>
      </c>
      <c r="G173" s="238" t="s">
        <v>419</v>
      </c>
      <c r="H173" s="239">
        <v>10.199999999999999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0.00051000000000000004</v>
      </c>
      <c r="R173" s="245">
        <f>Q173*H173</f>
        <v>0.005202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1852</v>
      </c>
    </row>
    <row r="174" s="2" customFormat="1" ht="23.4566" customHeight="1">
      <c r="A174" s="35"/>
      <c r="B174" s="36"/>
      <c r="C174" s="235" t="s">
        <v>561</v>
      </c>
      <c r="D174" s="235" t="s">
        <v>382</v>
      </c>
      <c r="E174" s="236" t="s">
        <v>2802</v>
      </c>
      <c r="F174" s="237" t="s">
        <v>2803</v>
      </c>
      <c r="G174" s="238" t="s">
        <v>419</v>
      </c>
      <c r="H174" s="239">
        <v>5.0999999999999996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0.043650000000000001</v>
      </c>
      <c r="R174" s="245">
        <f>Q174*H174</f>
        <v>0.22261499999999998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2804</v>
      </c>
    </row>
    <row r="175" s="2" customFormat="1" ht="21.0566" customHeight="1">
      <c r="A175" s="35"/>
      <c r="B175" s="36"/>
      <c r="C175" s="235" t="s">
        <v>565</v>
      </c>
      <c r="D175" s="235" t="s">
        <v>382</v>
      </c>
      <c r="E175" s="236" t="s">
        <v>1139</v>
      </c>
      <c r="F175" s="237" t="s">
        <v>1140</v>
      </c>
      <c r="G175" s="238" t="s">
        <v>419</v>
      </c>
      <c r="H175" s="239">
        <v>5.0999999999999996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0.041349999999999998</v>
      </c>
      <c r="R175" s="245">
        <f>Q175*H175</f>
        <v>0.21088499999999996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2805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447</v>
      </c>
      <c r="F176" s="233" t="s">
        <v>560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SUM(P177:P196)</f>
        <v>0</v>
      </c>
      <c r="Q176" s="227"/>
      <c r="R176" s="228">
        <f>SUM(R177:R196)</f>
        <v>0.11424216000000001</v>
      </c>
      <c r="S176" s="227"/>
      <c r="T176" s="229">
        <f>SUM(T177:T196)</f>
        <v>12.474460000000001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84</v>
      </c>
      <c r="AT176" s="231" t="s">
        <v>75</v>
      </c>
      <c r="AU176" s="231" t="s">
        <v>84</v>
      </c>
      <c r="AY176" s="230" t="s">
        <v>379</v>
      </c>
      <c r="BK176" s="232">
        <f>SUM(BK177:BK196)</f>
        <v>0</v>
      </c>
    </row>
    <row r="177" s="2" customFormat="1" ht="23.4566" customHeight="1">
      <c r="A177" s="35"/>
      <c r="B177" s="36"/>
      <c r="C177" s="235" t="s">
        <v>569</v>
      </c>
      <c r="D177" s="235" t="s">
        <v>382</v>
      </c>
      <c r="E177" s="236" t="s">
        <v>866</v>
      </c>
      <c r="F177" s="237" t="s">
        <v>867</v>
      </c>
      <c r="G177" s="238" t="s">
        <v>502</v>
      </c>
      <c r="H177" s="239">
        <v>4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0.00025000000000000001</v>
      </c>
      <c r="R177" s="245">
        <f>Q177*H177</f>
        <v>0.001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1213</v>
      </c>
    </row>
    <row r="178" s="2" customFormat="1" ht="31.92453" customHeight="1">
      <c r="A178" s="35"/>
      <c r="B178" s="36"/>
      <c r="C178" s="254" t="s">
        <v>573</v>
      </c>
      <c r="D178" s="254" t="s">
        <v>457</v>
      </c>
      <c r="E178" s="255" t="s">
        <v>870</v>
      </c>
      <c r="F178" s="256" t="s">
        <v>871</v>
      </c>
      <c r="G178" s="257" t="s">
        <v>502</v>
      </c>
      <c r="H178" s="258">
        <v>4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0.00084999999999999995</v>
      </c>
      <c r="R178" s="245">
        <f>Q178*H178</f>
        <v>0.0033999999999999998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443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1214</v>
      </c>
    </row>
    <row r="179" s="2" customFormat="1" ht="16.30189" customHeight="1">
      <c r="A179" s="35"/>
      <c r="B179" s="36"/>
      <c r="C179" s="235" t="s">
        <v>577</v>
      </c>
      <c r="D179" s="235" t="s">
        <v>382</v>
      </c>
      <c r="E179" s="236" t="s">
        <v>1151</v>
      </c>
      <c r="F179" s="237" t="s">
        <v>1152</v>
      </c>
      <c r="G179" s="238" t="s">
        <v>502</v>
      </c>
      <c r="H179" s="239">
        <v>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0.077670000000000003</v>
      </c>
      <c r="R179" s="245">
        <f>Q179*H179</f>
        <v>0.077670000000000003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1153</v>
      </c>
    </row>
    <row r="180" s="2" customFormat="1" ht="16.30189" customHeight="1">
      <c r="A180" s="35"/>
      <c r="B180" s="36"/>
      <c r="C180" s="235" t="s">
        <v>581</v>
      </c>
      <c r="D180" s="235" t="s">
        <v>382</v>
      </c>
      <c r="E180" s="236" t="s">
        <v>1215</v>
      </c>
      <c r="F180" s="237" t="s">
        <v>1216</v>
      </c>
      <c r="G180" s="238" t="s">
        <v>502</v>
      </c>
      <c r="H180" s="239">
        <v>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1217</v>
      </c>
    </row>
    <row r="181" s="2" customFormat="1" ht="23.4566" customHeight="1">
      <c r="A181" s="35"/>
      <c r="B181" s="36"/>
      <c r="C181" s="254" t="s">
        <v>585</v>
      </c>
      <c r="D181" s="254" t="s">
        <v>457</v>
      </c>
      <c r="E181" s="255" t="s">
        <v>1218</v>
      </c>
      <c r="F181" s="256" t="s">
        <v>1219</v>
      </c>
      <c r="G181" s="257" t="s">
        <v>502</v>
      </c>
      <c r="H181" s="258">
        <v>2</v>
      </c>
      <c r="I181" s="259"/>
      <c r="J181" s="260">
        <f>ROUND(I181*H181,2)</f>
        <v>0</v>
      </c>
      <c r="K181" s="261"/>
      <c r="L181" s="262"/>
      <c r="M181" s="263" t="s">
        <v>1</v>
      </c>
      <c r="N181" s="264" t="s">
        <v>42</v>
      </c>
      <c r="O181" s="94"/>
      <c r="P181" s="245">
        <f>O181*H181</f>
        <v>0</v>
      </c>
      <c r="Q181" s="245">
        <v>0.00029999999999999997</v>
      </c>
      <c r="R181" s="245">
        <f>Q181*H181</f>
        <v>0.00059999999999999995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443</v>
      </c>
      <c r="AT181" s="247" t="s">
        <v>457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1220</v>
      </c>
    </row>
    <row r="182" s="2" customFormat="1" ht="23.4566" customHeight="1">
      <c r="A182" s="35"/>
      <c r="B182" s="36"/>
      <c r="C182" s="235" t="s">
        <v>589</v>
      </c>
      <c r="D182" s="235" t="s">
        <v>382</v>
      </c>
      <c r="E182" s="236" t="s">
        <v>1858</v>
      </c>
      <c r="F182" s="237" t="s">
        <v>1859</v>
      </c>
      <c r="G182" s="238" t="s">
        <v>419</v>
      </c>
      <c r="H182" s="239">
        <v>17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1860</v>
      </c>
    </row>
    <row r="183" s="2" customFormat="1" ht="23.4566" customHeight="1">
      <c r="A183" s="35"/>
      <c r="B183" s="36"/>
      <c r="C183" s="235" t="s">
        <v>593</v>
      </c>
      <c r="D183" s="235" t="s">
        <v>382</v>
      </c>
      <c r="E183" s="236" t="s">
        <v>1780</v>
      </c>
      <c r="F183" s="237" t="s">
        <v>1781</v>
      </c>
      <c r="G183" s="238" t="s">
        <v>419</v>
      </c>
      <c r="H183" s="239">
        <v>17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2806</v>
      </c>
    </row>
    <row r="184" s="2" customFormat="1" ht="31.92453" customHeight="1">
      <c r="A184" s="35"/>
      <c r="B184" s="36"/>
      <c r="C184" s="235" t="s">
        <v>597</v>
      </c>
      <c r="D184" s="235" t="s">
        <v>382</v>
      </c>
      <c r="E184" s="236" t="s">
        <v>1166</v>
      </c>
      <c r="F184" s="237" t="s">
        <v>1167</v>
      </c>
      <c r="G184" s="238" t="s">
        <v>426</v>
      </c>
      <c r="H184" s="239">
        <v>10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0.097299999999999998</v>
      </c>
      <c r="T184" s="246">
        <f>S184*H184</f>
        <v>0.97299999999999998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1168</v>
      </c>
    </row>
    <row r="185" s="2" customFormat="1" ht="23.4566" customHeight="1">
      <c r="A185" s="35"/>
      <c r="B185" s="36"/>
      <c r="C185" s="235" t="s">
        <v>601</v>
      </c>
      <c r="D185" s="235" t="s">
        <v>382</v>
      </c>
      <c r="E185" s="236" t="s">
        <v>2807</v>
      </c>
      <c r="F185" s="237" t="s">
        <v>2808</v>
      </c>
      <c r="G185" s="238" t="s">
        <v>426</v>
      </c>
      <c r="H185" s="239">
        <v>8.5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0.60916000000000003</v>
      </c>
      <c r="T185" s="246">
        <f>S185*H185</f>
        <v>5.1778599999999999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1171</v>
      </c>
    </row>
    <row r="186" s="2" customFormat="1" ht="36.72453" customHeight="1">
      <c r="A186" s="35"/>
      <c r="B186" s="36"/>
      <c r="C186" s="235" t="s">
        <v>605</v>
      </c>
      <c r="D186" s="235" t="s">
        <v>382</v>
      </c>
      <c r="E186" s="236" t="s">
        <v>1221</v>
      </c>
      <c r="F186" s="237" t="s">
        <v>1222</v>
      </c>
      <c r="G186" s="238" t="s">
        <v>502</v>
      </c>
      <c r="H186" s="239">
        <v>40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0.00016000000000000001</v>
      </c>
      <c r="R186" s="245">
        <f>Q186*H186</f>
        <v>0.0064000000000000003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1223</v>
      </c>
    </row>
    <row r="187" s="2" customFormat="1" ht="36.72453" customHeight="1">
      <c r="A187" s="35"/>
      <c r="B187" s="36"/>
      <c r="C187" s="235" t="s">
        <v>609</v>
      </c>
      <c r="D187" s="235" t="s">
        <v>382</v>
      </c>
      <c r="E187" s="236" t="s">
        <v>1863</v>
      </c>
      <c r="F187" s="237" t="s">
        <v>1173</v>
      </c>
      <c r="G187" s="238" t="s">
        <v>502</v>
      </c>
      <c r="H187" s="239">
        <v>14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0.00116</v>
      </c>
      <c r="R187" s="245">
        <f>Q187*H187</f>
        <v>0.016240000000000001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1864</v>
      </c>
    </row>
    <row r="188" s="2" customFormat="1" ht="31.92453" customHeight="1">
      <c r="A188" s="35"/>
      <c r="B188" s="36"/>
      <c r="C188" s="235" t="s">
        <v>613</v>
      </c>
      <c r="D188" s="235" t="s">
        <v>382</v>
      </c>
      <c r="E188" s="236" t="s">
        <v>1175</v>
      </c>
      <c r="F188" s="237" t="s">
        <v>1176</v>
      </c>
      <c r="G188" s="238" t="s">
        <v>430</v>
      </c>
      <c r="H188" s="239">
        <v>2.5920000000000001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0.00173</v>
      </c>
      <c r="R188" s="245">
        <f>Q188*H188</f>
        <v>0.0044841600000000001</v>
      </c>
      <c r="S188" s="245">
        <v>2.3999999999999999</v>
      </c>
      <c r="T188" s="246">
        <f>S188*H188</f>
        <v>6.2207999999999997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1177</v>
      </c>
    </row>
    <row r="189" s="2" customFormat="1" ht="31.92453" customHeight="1">
      <c r="A189" s="35"/>
      <c r="B189" s="36"/>
      <c r="C189" s="235" t="s">
        <v>617</v>
      </c>
      <c r="D189" s="235" t="s">
        <v>382</v>
      </c>
      <c r="E189" s="236" t="s">
        <v>1806</v>
      </c>
      <c r="F189" s="237" t="s">
        <v>1807</v>
      </c>
      <c r="G189" s="238" t="s">
        <v>426</v>
      </c>
      <c r="H189" s="239">
        <v>5.5999999999999996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8.0000000000000007E-05</v>
      </c>
      <c r="R189" s="245">
        <f>Q189*H189</f>
        <v>0.00044799999999999999</v>
      </c>
      <c r="S189" s="245">
        <v>0.017999999999999999</v>
      </c>
      <c r="T189" s="246">
        <f>S189*H189</f>
        <v>0.10079999999999999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1868</v>
      </c>
    </row>
    <row r="190" s="2" customFormat="1" ht="23.4566" customHeight="1">
      <c r="A190" s="35"/>
      <c r="B190" s="36"/>
      <c r="C190" s="235" t="s">
        <v>621</v>
      </c>
      <c r="D190" s="235" t="s">
        <v>382</v>
      </c>
      <c r="E190" s="236" t="s">
        <v>1973</v>
      </c>
      <c r="F190" s="237" t="s">
        <v>1974</v>
      </c>
      <c r="G190" s="238" t="s">
        <v>1817</v>
      </c>
      <c r="H190" s="239">
        <v>200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2.0000000000000002E-05</v>
      </c>
      <c r="R190" s="245">
        <f>Q190*H190</f>
        <v>0.0040000000000000001</v>
      </c>
      <c r="S190" s="245">
        <v>1.0000000000000001E-05</v>
      </c>
      <c r="T190" s="246">
        <f>S190*H190</f>
        <v>0.002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2809</v>
      </c>
    </row>
    <row r="191" s="2" customFormat="1" ht="16.30189" customHeight="1">
      <c r="A191" s="35"/>
      <c r="B191" s="36"/>
      <c r="C191" s="254" t="s">
        <v>625</v>
      </c>
      <c r="D191" s="254" t="s">
        <v>457</v>
      </c>
      <c r="E191" s="255" t="s">
        <v>1976</v>
      </c>
      <c r="F191" s="256" t="s">
        <v>1977</v>
      </c>
      <c r="G191" s="257" t="s">
        <v>502</v>
      </c>
      <c r="H191" s="258">
        <v>20</v>
      </c>
      <c r="I191" s="259"/>
      <c r="J191" s="260">
        <f>ROUND(I191*H191,2)</f>
        <v>0</v>
      </c>
      <c r="K191" s="261"/>
      <c r="L191" s="262"/>
      <c r="M191" s="263" t="s">
        <v>1</v>
      </c>
      <c r="N191" s="26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443</v>
      </c>
      <c r="AT191" s="247" t="s">
        <v>457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2810</v>
      </c>
    </row>
    <row r="192" s="2" customFormat="1" ht="23.4566" customHeight="1">
      <c r="A192" s="35"/>
      <c r="B192" s="36"/>
      <c r="C192" s="235" t="s">
        <v>629</v>
      </c>
      <c r="D192" s="235" t="s">
        <v>382</v>
      </c>
      <c r="E192" s="236" t="s">
        <v>1178</v>
      </c>
      <c r="F192" s="237" t="s">
        <v>1179</v>
      </c>
      <c r="G192" s="238" t="s">
        <v>450</v>
      </c>
      <c r="H192" s="239">
        <v>6.3220000000000001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1180</v>
      </c>
    </row>
    <row r="193" s="2" customFormat="1" ht="31.92453" customHeight="1">
      <c r="A193" s="35"/>
      <c r="B193" s="36"/>
      <c r="C193" s="235" t="s">
        <v>633</v>
      </c>
      <c r="D193" s="235" t="s">
        <v>382</v>
      </c>
      <c r="E193" s="236" t="s">
        <v>1181</v>
      </c>
      <c r="F193" s="237" t="s">
        <v>1182</v>
      </c>
      <c r="G193" s="238" t="s">
        <v>450</v>
      </c>
      <c r="H193" s="239">
        <v>120.118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1183</v>
      </c>
    </row>
    <row r="194" s="2" customFormat="1" ht="23.4566" customHeight="1">
      <c r="A194" s="35"/>
      <c r="B194" s="36"/>
      <c r="C194" s="235" t="s">
        <v>637</v>
      </c>
      <c r="D194" s="235" t="s">
        <v>382</v>
      </c>
      <c r="E194" s="236" t="s">
        <v>710</v>
      </c>
      <c r="F194" s="237" t="s">
        <v>711</v>
      </c>
      <c r="G194" s="238" t="s">
        <v>450</v>
      </c>
      <c r="H194" s="239">
        <v>6.1470000000000002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1184</v>
      </c>
    </row>
    <row r="195" s="2" customFormat="1" ht="23.4566" customHeight="1">
      <c r="A195" s="35"/>
      <c r="B195" s="36"/>
      <c r="C195" s="235" t="s">
        <v>641</v>
      </c>
      <c r="D195" s="235" t="s">
        <v>382</v>
      </c>
      <c r="E195" s="236" t="s">
        <v>714</v>
      </c>
      <c r="F195" s="237" t="s">
        <v>715</v>
      </c>
      <c r="G195" s="238" t="s">
        <v>450</v>
      </c>
      <c r="H195" s="239">
        <v>55.323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1185</v>
      </c>
    </row>
    <row r="196" s="2" customFormat="1" ht="23.4566" customHeight="1">
      <c r="A196" s="35"/>
      <c r="B196" s="36"/>
      <c r="C196" s="235" t="s">
        <v>645</v>
      </c>
      <c r="D196" s="235" t="s">
        <v>382</v>
      </c>
      <c r="E196" s="236" t="s">
        <v>718</v>
      </c>
      <c r="F196" s="237" t="s">
        <v>719</v>
      </c>
      <c r="G196" s="238" t="s">
        <v>450</v>
      </c>
      <c r="H196" s="239">
        <v>6.2210000000000001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1186</v>
      </c>
    </row>
    <row r="197" s="12" customFormat="1" ht="22.8" customHeight="1">
      <c r="A197" s="12"/>
      <c r="B197" s="219"/>
      <c r="C197" s="220"/>
      <c r="D197" s="221" t="s">
        <v>75</v>
      </c>
      <c r="E197" s="233" t="s">
        <v>721</v>
      </c>
      <c r="F197" s="233" t="s">
        <v>722</v>
      </c>
      <c r="G197" s="220"/>
      <c r="H197" s="220"/>
      <c r="I197" s="223"/>
      <c r="J197" s="234">
        <f>BK197</f>
        <v>0</v>
      </c>
      <c r="K197" s="220"/>
      <c r="L197" s="225"/>
      <c r="M197" s="226"/>
      <c r="N197" s="227"/>
      <c r="O197" s="227"/>
      <c r="P197" s="228">
        <f>P198</f>
        <v>0</v>
      </c>
      <c r="Q197" s="227"/>
      <c r="R197" s="228">
        <f>R198</f>
        <v>0</v>
      </c>
      <c r="S197" s="227"/>
      <c r="T197" s="229">
        <f>T198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84</v>
      </c>
      <c r="AT197" s="231" t="s">
        <v>75</v>
      </c>
      <c r="AU197" s="231" t="s">
        <v>84</v>
      </c>
      <c r="AY197" s="230" t="s">
        <v>379</v>
      </c>
      <c r="BK197" s="232">
        <f>BK198</f>
        <v>0</v>
      </c>
    </row>
    <row r="198" s="2" customFormat="1" ht="23.4566" customHeight="1">
      <c r="A198" s="35"/>
      <c r="B198" s="36"/>
      <c r="C198" s="235" t="s">
        <v>649</v>
      </c>
      <c r="D198" s="235" t="s">
        <v>382</v>
      </c>
      <c r="E198" s="236" t="s">
        <v>724</v>
      </c>
      <c r="F198" s="237" t="s">
        <v>725</v>
      </c>
      <c r="G198" s="238" t="s">
        <v>450</v>
      </c>
      <c r="H198" s="239">
        <v>134.453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1187</v>
      </c>
    </row>
    <row r="199" s="12" customFormat="1" ht="25.92" customHeight="1">
      <c r="A199" s="12"/>
      <c r="B199" s="219"/>
      <c r="C199" s="220"/>
      <c r="D199" s="221" t="s">
        <v>75</v>
      </c>
      <c r="E199" s="222" t="s">
        <v>1040</v>
      </c>
      <c r="F199" s="222" t="s">
        <v>1041</v>
      </c>
      <c r="G199" s="220"/>
      <c r="H199" s="220"/>
      <c r="I199" s="223"/>
      <c r="J199" s="224">
        <f>BK199</f>
        <v>0</v>
      </c>
      <c r="K199" s="220"/>
      <c r="L199" s="225"/>
      <c r="M199" s="226"/>
      <c r="N199" s="227"/>
      <c r="O199" s="227"/>
      <c r="P199" s="228">
        <f>P200</f>
        <v>0</v>
      </c>
      <c r="Q199" s="227"/>
      <c r="R199" s="228">
        <f>R200</f>
        <v>0.26477319999999999</v>
      </c>
      <c r="S199" s="227"/>
      <c r="T199" s="229">
        <f>T200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92</v>
      </c>
      <c r="AT199" s="231" t="s">
        <v>75</v>
      </c>
      <c r="AU199" s="231" t="s">
        <v>76</v>
      </c>
      <c r="AY199" s="230" t="s">
        <v>379</v>
      </c>
      <c r="BK199" s="232">
        <f>BK200</f>
        <v>0</v>
      </c>
    </row>
    <row r="200" s="12" customFormat="1" ht="22.8" customHeight="1">
      <c r="A200" s="12"/>
      <c r="B200" s="219"/>
      <c r="C200" s="220"/>
      <c r="D200" s="221" t="s">
        <v>75</v>
      </c>
      <c r="E200" s="233" t="s">
        <v>1042</v>
      </c>
      <c r="F200" s="233" t="s">
        <v>1043</v>
      </c>
      <c r="G200" s="220"/>
      <c r="H200" s="220"/>
      <c r="I200" s="223"/>
      <c r="J200" s="234">
        <f>BK200</f>
        <v>0</v>
      </c>
      <c r="K200" s="220"/>
      <c r="L200" s="225"/>
      <c r="M200" s="226"/>
      <c r="N200" s="227"/>
      <c r="O200" s="227"/>
      <c r="P200" s="228">
        <f>SUM(P201:P208)</f>
        <v>0</v>
      </c>
      <c r="Q200" s="227"/>
      <c r="R200" s="228">
        <f>SUM(R201:R208)</f>
        <v>0.26477319999999999</v>
      </c>
      <c r="S200" s="227"/>
      <c r="T200" s="229">
        <f>SUM(T201:T208)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0" t="s">
        <v>92</v>
      </c>
      <c r="AT200" s="231" t="s">
        <v>75</v>
      </c>
      <c r="AU200" s="231" t="s">
        <v>84</v>
      </c>
      <c r="AY200" s="230" t="s">
        <v>379</v>
      </c>
      <c r="BK200" s="232">
        <f>SUM(BK201:BK208)</f>
        <v>0</v>
      </c>
    </row>
    <row r="201" s="2" customFormat="1" ht="36.72453" customHeight="1">
      <c r="A201" s="35"/>
      <c r="B201" s="36"/>
      <c r="C201" s="235" t="s">
        <v>653</v>
      </c>
      <c r="D201" s="235" t="s">
        <v>382</v>
      </c>
      <c r="E201" s="236" t="s">
        <v>2811</v>
      </c>
      <c r="F201" s="237" t="s">
        <v>2812</v>
      </c>
      <c r="G201" s="238" t="s">
        <v>419</v>
      </c>
      <c r="H201" s="239">
        <v>7.5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</v>
      </c>
      <c r="R201" s="245">
        <f>Q201*H201</f>
        <v>0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479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479</v>
      </c>
      <c r="BM201" s="247" t="s">
        <v>2813</v>
      </c>
    </row>
    <row r="202" s="2" customFormat="1" ht="36.72453" customHeight="1">
      <c r="A202" s="35"/>
      <c r="B202" s="36"/>
      <c r="C202" s="235" t="s">
        <v>657</v>
      </c>
      <c r="D202" s="235" t="s">
        <v>382</v>
      </c>
      <c r="E202" s="236" t="s">
        <v>2814</v>
      </c>
      <c r="F202" s="237" t="s">
        <v>2815</v>
      </c>
      <c r="G202" s="238" t="s">
        <v>419</v>
      </c>
      <c r="H202" s="239">
        <v>7.2000000000000002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2.0000000000000002E-05</v>
      </c>
      <c r="R202" s="245">
        <f>Q202*H202</f>
        <v>0.000144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479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479</v>
      </c>
      <c r="BM202" s="247" t="s">
        <v>2816</v>
      </c>
    </row>
    <row r="203" s="2" customFormat="1" ht="31.92453" customHeight="1">
      <c r="A203" s="35"/>
      <c r="B203" s="36"/>
      <c r="C203" s="254" t="s">
        <v>661</v>
      </c>
      <c r="D203" s="254" t="s">
        <v>457</v>
      </c>
      <c r="E203" s="255" t="s">
        <v>2817</v>
      </c>
      <c r="F203" s="256" t="s">
        <v>2818</v>
      </c>
      <c r="G203" s="257" t="s">
        <v>419</v>
      </c>
      <c r="H203" s="258">
        <v>17.265000000000001</v>
      </c>
      <c r="I203" s="259"/>
      <c r="J203" s="260">
        <f>ROUND(I203*H203,2)</f>
        <v>0</v>
      </c>
      <c r="K203" s="261"/>
      <c r="L203" s="262"/>
      <c r="M203" s="263" t="s">
        <v>1</v>
      </c>
      <c r="N203" s="264" t="s">
        <v>42</v>
      </c>
      <c r="O203" s="94"/>
      <c r="P203" s="245">
        <f>O203*H203</f>
        <v>0</v>
      </c>
      <c r="Q203" s="245">
        <v>0.00040000000000000002</v>
      </c>
      <c r="R203" s="245">
        <f>Q203*H203</f>
        <v>0.0069060000000000007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544</v>
      </c>
      <c r="AT203" s="247" t="s">
        <v>457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479</v>
      </c>
      <c r="BM203" s="247" t="s">
        <v>2819</v>
      </c>
    </row>
    <row r="204" s="2" customFormat="1" ht="23.4566" customHeight="1">
      <c r="A204" s="35"/>
      <c r="B204" s="36"/>
      <c r="C204" s="235" t="s">
        <v>665</v>
      </c>
      <c r="D204" s="235" t="s">
        <v>382</v>
      </c>
      <c r="E204" s="236" t="s">
        <v>1188</v>
      </c>
      <c r="F204" s="237" t="s">
        <v>1189</v>
      </c>
      <c r="G204" s="238" t="s">
        <v>419</v>
      </c>
      <c r="H204" s="239">
        <v>55.920000000000002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479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479</v>
      </c>
      <c r="BM204" s="247" t="s">
        <v>1190</v>
      </c>
    </row>
    <row r="205" s="2" customFormat="1" ht="16.30189" customHeight="1">
      <c r="A205" s="35"/>
      <c r="B205" s="36"/>
      <c r="C205" s="254" t="s">
        <v>669</v>
      </c>
      <c r="D205" s="254" t="s">
        <v>457</v>
      </c>
      <c r="E205" s="255" t="s">
        <v>1191</v>
      </c>
      <c r="F205" s="256" t="s">
        <v>1192</v>
      </c>
      <c r="G205" s="257" t="s">
        <v>450</v>
      </c>
      <c r="H205" s="258">
        <v>0.02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1</v>
      </c>
      <c r="R205" s="245">
        <f>Q205*H205</f>
        <v>0.02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544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479</v>
      </c>
      <c r="BM205" s="247" t="s">
        <v>1193</v>
      </c>
    </row>
    <row r="206" s="2" customFormat="1" ht="23.4566" customHeight="1">
      <c r="A206" s="35"/>
      <c r="B206" s="36"/>
      <c r="C206" s="235" t="s">
        <v>673</v>
      </c>
      <c r="D206" s="235" t="s">
        <v>382</v>
      </c>
      <c r="E206" s="236" t="s">
        <v>1194</v>
      </c>
      <c r="F206" s="237" t="s">
        <v>1195</v>
      </c>
      <c r="G206" s="238" t="s">
        <v>419</v>
      </c>
      <c r="H206" s="239">
        <v>111.84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0.00023000000000000001</v>
      </c>
      <c r="R206" s="245">
        <f>Q206*H206</f>
        <v>0.025723200000000002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479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479</v>
      </c>
      <c r="BM206" s="247" t="s">
        <v>1196</v>
      </c>
    </row>
    <row r="207" s="2" customFormat="1" ht="16.30189" customHeight="1">
      <c r="A207" s="35"/>
      <c r="B207" s="36"/>
      <c r="C207" s="254" t="s">
        <v>677</v>
      </c>
      <c r="D207" s="254" t="s">
        <v>457</v>
      </c>
      <c r="E207" s="255" t="s">
        <v>1197</v>
      </c>
      <c r="F207" s="256" t="s">
        <v>1198</v>
      </c>
      <c r="G207" s="257" t="s">
        <v>450</v>
      </c>
      <c r="H207" s="258">
        <v>0.21199999999999999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1</v>
      </c>
      <c r="R207" s="245">
        <f>Q207*H207</f>
        <v>0.21199999999999999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544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479</v>
      </c>
      <c r="BM207" s="247" t="s">
        <v>1199</v>
      </c>
    </row>
    <row r="208" s="2" customFormat="1" ht="23.4566" customHeight="1">
      <c r="A208" s="35"/>
      <c r="B208" s="36"/>
      <c r="C208" s="235" t="s">
        <v>681</v>
      </c>
      <c r="D208" s="235" t="s">
        <v>382</v>
      </c>
      <c r="E208" s="236" t="s">
        <v>1200</v>
      </c>
      <c r="F208" s="237" t="s">
        <v>1201</v>
      </c>
      <c r="G208" s="238" t="s">
        <v>450</v>
      </c>
      <c r="H208" s="239">
        <v>0.26500000000000001</v>
      </c>
      <c r="I208" s="240"/>
      <c r="J208" s="241">
        <f>ROUND(I208*H208,2)</f>
        <v>0</v>
      </c>
      <c r="K208" s="242"/>
      <c r="L208" s="41"/>
      <c r="M208" s="249" t="s">
        <v>1</v>
      </c>
      <c r="N208" s="250" t="s">
        <v>42</v>
      </c>
      <c r="O208" s="251"/>
      <c r="P208" s="252">
        <f>O208*H208</f>
        <v>0</v>
      </c>
      <c r="Q208" s="252">
        <v>0</v>
      </c>
      <c r="R208" s="252">
        <f>Q208*H208</f>
        <v>0</v>
      </c>
      <c r="S208" s="252">
        <v>0</v>
      </c>
      <c r="T208" s="25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479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479</v>
      </c>
      <c r="BM208" s="247" t="s">
        <v>1202</v>
      </c>
    </row>
    <row r="209" s="2" customFormat="1" ht="6.96" customHeight="1">
      <c r="A209" s="35"/>
      <c r="B209" s="69"/>
      <c r="C209" s="70"/>
      <c r="D209" s="70"/>
      <c r="E209" s="70"/>
      <c r="F209" s="70"/>
      <c r="G209" s="70"/>
      <c r="H209" s="70"/>
      <c r="I209" s="70"/>
      <c r="J209" s="70"/>
      <c r="K209" s="70"/>
      <c r="L209" s="41"/>
      <c r="M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</row>
  </sheetData>
  <sheetProtection sheet="1" autoFilter="0" formatColumns="0" formatRows="0" objects="1" scenarios="1" spinCount="100000" saltValue="umxpYBp97Xm6SqKqd1R2d5VwOtIhOQ37jl2xUNSZZey+Nzb39PZvJjeeEkMUKzLgrsJNLNS0kQM1+7QNjCQ5zw==" hashValue="JJaCOr2wilr3aAPcPLEbRIsxmzmr22NGoZRbeVqDMdRZ0yuZM7CNZGrF+brTigInQCmBg3u+caIl+Xnyu5bL/A==" algorithmName="SHA-512" password="CC35"/>
  <autoFilter ref="C132:K208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291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2820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ROUND((SUM(BE133:BE200)),  2)</f>
        <v>0</v>
      </c>
      <c r="G37" s="169"/>
      <c r="H37" s="169"/>
      <c r="I37" s="170">
        <v>0.20000000000000001</v>
      </c>
      <c r="J37" s="168">
        <f>ROUND(((SUM(BE133:BE200))*I37),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ROUND((SUM(BF133:BF200)),  2)</f>
        <v>0</v>
      </c>
      <c r="G38" s="169"/>
      <c r="H38" s="169"/>
      <c r="I38" s="170">
        <v>0.20000000000000001</v>
      </c>
      <c r="J38" s="168">
        <f>ROUND(((SUM(BF133:BF200))*I38),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ROUND((SUM(BG133:BG200)),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ROUND((SUM(BH133:BH200)),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ROUND((SUM(BI133:BI200)),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05641 - Priepust č.41 v km 13,458 - P19355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J169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J192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J194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J195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2645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2785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05641 - Priepust č.41 v km 13,458 - P19355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P134+P194</f>
        <v>0</v>
      </c>
      <c r="Q133" s="107"/>
      <c r="R133" s="216">
        <f>R134+R194</f>
        <v>41.915679349999991</v>
      </c>
      <c r="S133" s="107"/>
      <c r="T133" s="217">
        <f>T134+T194</f>
        <v>17.9700615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BK134+BK194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P135+P145+P157+P165+P169+P192</f>
        <v>0</v>
      </c>
      <c r="Q134" s="227"/>
      <c r="R134" s="228">
        <f>R135+R145+R157+R165+R169+R192</f>
        <v>41.855763749999994</v>
      </c>
      <c r="S134" s="227"/>
      <c r="T134" s="229">
        <f>T135+T145+T157+T165+T169+T192</f>
        <v>17.9700615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BK135+BK145+BK157+BK165+BK169+BK192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0.90000000000000002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2017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0.27000000000000002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2018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27.5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8.25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11.279999999999999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78.959999999999994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11.279999999999999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19.908999999999999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17.120000000000001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2019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102</v>
      </c>
      <c r="F145" s="233" t="s">
        <v>1087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SUM(P146:P156)</f>
        <v>0</v>
      </c>
      <c r="Q145" s="227"/>
      <c r="R145" s="228">
        <f>SUM(R146:R156)</f>
        <v>18.468468469999998</v>
      </c>
      <c r="S145" s="227"/>
      <c r="T145" s="229">
        <f>SUM(T146:T156)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SUM(BK146:BK156)</f>
        <v>0</v>
      </c>
    </row>
    <row r="146" s="2" customFormat="1" ht="21.0566" customHeight="1">
      <c r="A146" s="35"/>
      <c r="B146" s="36"/>
      <c r="C146" s="235" t="s">
        <v>452</v>
      </c>
      <c r="D146" s="235" t="s">
        <v>382</v>
      </c>
      <c r="E146" s="236" t="s">
        <v>1088</v>
      </c>
      <c r="F146" s="237" t="s">
        <v>1089</v>
      </c>
      <c r="G146" s="238" t="s">
        <v>430</v>
      </c>
      <c r="H146" s="239">
        <v>1.5900000000000001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2.3855499999999998</v>
      </c>
      <c r="R146" s="245">
        <f>Q146*H146</f>
        <v>3.7930245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1839</v>
      </c>
    </row>
    <row r="147" s="2" customFormat="1" ht="21.0566" customHeight="1">
      <c r="A147" s="35"/>
      <c r="B147" s="36"/>
      <c r="C147" s="235" t="s">
        <v>456</v>
      </c>
      <c r="D147" s="235" t="s">
        <v>382</v>
      </c>
      <c r="E147" s="236" t="s">
        <v>1091</v>
      </c>
      <c r="F147" s="237" t="s">
        <v>1092</v>
      </c>
      <c r="G147" s="238" t="s">
        <v>419</v>
      </c>
      <c r="H147" s="239">
        <v>5.5730000000000004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0.038350000000000002</v>
      </c>
      <c r="R147" s="245">
        <f>Q147*H147</f>
        <v>0.21372455000000004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1840</v>
      </c>
    </row>
    <row r="148" s="2" customFormat="1" ht="21.0566" customHeight="1">
      <c r="A148" s="35"/>
      <c r="B148" s="36"/>
      <c r="C148" s="235" t="s">
        <v>461</v>
      </c>
      <c r="D148" s="235" t="s">
        <v>382</v>
      </c>
      <c r="E148" s="236" t="s">
        <v>1094</v>
      </c>
      <c r="F148" s="237" t="s">
        <v>1095</v>
      </c>
      <c r="G148" s="238" t="s">
        <v>419</v>
      </c>
      <c r="H148" s="239">
        <v>5.5730000000000004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1.0000000000000001E-05</v>
      </c>
      <c r="R148" s="245">
        <f>Q148*H148</f>
        <v>5.573000000000001E-05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1841</v>
      </c>
    </row>
    <row r="149" s="2" customFormat="1" ht="21.0566" customHeight="1">
      <c r="A149" s="35"/>
      <c r="B149" s="36"/>
      <c r="C149" s="235" t="s">
        <v>466</v>
      </c>
      <c r="D149" s="235" t="s">
        <v>382</v>
      </c>
      <c r="E149" s="236" t="s">
        <v>1097</v>
      </c>
      <c r="F149" s="237" t="s">
        <v>1098</v>
      </c>
      <c r="G149" s="238" t="s">
        <v>450</v>
      </c>
      <c r="H149" s="239">
        <v>0.26400000000000001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1.03704</v>
      </c>
      <c r="R149" s="245">
        <f>Q149*H149</f>
        <v>0.27377856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1842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1100</v>
      </c>
      <c r="F150" s="256" t="s">
        <v>1101</v>
      </c>
      <c r="G150" s="257" t="s">
        <v>1102</v>
      </c>
      <c r="H150" s="258">
        <v>37.5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1843</v>
      </c>
    </row>
    <row r="151" s="2" customFormat="1" ht="16.30189" customHeight="1">
      <c r="A151" s="35"/>
      <c r="B151" s="36"/>
      <c r="C151" s="235" t="s">
        <v>475</v>
      </c>
      <c r="D151" s="235" t="s">
        <v>382</v>
      </c>
      <c r="E151" s="236" t="s">
        <v>1104</v>
      </c>
      <c r="F151" s="237" t="s">
        <v>1105</v>
      </c>
      <c r="G151" s="238" t="s">
        <v>430</v>
      </c>
      <c r="H151" s="239">
        <v>6.0179999999999998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2.3225600000000002</v>
      </c>
      <c r="R151" s="245">
        <f>Q151*H151</f>
        <v>13.97716608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1949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1107</v>
      </c>
      <c r="F152" s="237" t="s">
        <v>1108</v>
      </c>
      <c r="G152" s="238" t="s">
        <v>419</v>
      </c>
      <c r="H152" s="239">
        <v>17.655000000000001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0.00346</v>
      </c>
      <c r="R152" s="245">
        <f>Q152*H152</f>
        <v>0.061086300000000003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1950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1110</v>
      </c>
      <c r="F153" s="237" t="s">
        <v>1111</v>
      </c>
      <c r="G153" s="238" t="s">
        <v>419</v>
      </c>
      <c r="H153" s="239">
        <v>19.655000000000001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5.0000000000000002E-05</v>
      </c>
      <c r="R153" s="245">
        <f>Q153*H153</f>
        <v>0.00098275000000000012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1951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1204</v>
      </c>
      <c r="F154" s="237" t="s">
        <v>1205</v>
      </c>
      <c r="G154" s="238" t="s">
        <v>426</v>
      </c>
      <c r="H154" s="239">
        <v>7.5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0.00282</v>
      </c>
      <c r="R154" s="245">
        <f>Q154*H154</f>
        <v>0.021149999999999999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1206</v>
      </c>
    </row>
    <row r="155" s="2" customFormat="1" ht="23.4566" customHeight="1">
      <c r="A155" s="35"/>
      <c r="B155" s="36"/>
      <c r="C155" s="254" t="s">
        <v>491</v>
      </c>
      <c r="D155" s="254" t="s">
        <v>457</v>
      </c>
      <c r="E155" s="255" t="s">
        <v>1703</v>
      </c>
      <c r="F155" s="256" t="s">
        <v>1704</v>
      </c>
      <c r="G155" s="257" t="s">
        <v>426</v>
      </c>
      <c r="H155" s="258">
        <v>7.5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0.017000000000000001</v>
      </c>
      <c r="R155" s="245">
        <f>Q155*H155</f>
        <v>0.1275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2821</v>
      </c>
    </row>
    <row r="156" s="2" customFormat="1" ht="16.30189" customHeight="1">
      <c r="A156" s="35"/>
      <c r="B156" s="36"/>
      <c r="C156" s="254" t="s">
        <v>7</v>
      </c>
      <c r="D156" s="254" t="s">
        <v>457</v>
      </c>
      <c r="E156" s="255" t="s">
        <v>1210</v>
      </c>
      <c r="F156" s="256" t="s">
        <v>1211</v>
      </c>
      <c r="G156" s="257" t="s">
        <v>1102</v>
      </c>
      <c r="H156" s="258">
        <v>18.84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1212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396</v>
      </c>
      <c r="F157" s="233" t="s">
        <v>465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SUM(P158:P164)</f>
        <v>0</v>
      </c>
      <c r="Q157" s="227"/>
      <c r="R157" s="228">
        <f>SUM(R158:R164)</f>
        <v>22.2420276</v>
      </c>
      <c r="S157" s="227"/>
      <c r="T157" s="229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SUM(BK158:BK164)</f>
        <v>0</v>
      </c>
    </row>
    <row r="158" s="2" customFormat="1" ht="31.92453" customHeight="1">
      <c r="A158" s="35"/>
      <c r="B158" s="36"/>
      <c r="C158" s="235" t="s">
        <v>499</v>
      </c>
      <c r="D158" s="235" t="s">
        <v>382</v>
      </c>
      <c r="E158" s="236" t="s">
        <v>1113</v>
      </c>
      <c r="F158" s="237" t="s">
        <v>1114</v>
      </c>
      <c r="G158" s="238" t="s">
        <v>419</v>
      </c>
      <c r="H158" s="239">
        <v>15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0.23366999999999999</v>
      </c>
      <c r="R158" s="245">
        <f>Q158*H158</f>
        <v>3.5050499999999998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1115</v>
      </c>
    </row>
    <row r="159" s="2" customFormat="1" ht="23.4566" customHeight="1">
      <c r="A159" s="35"/>
      <c r="B159" s="36"/>
      <c r="C159" s="235" t="s">
        <v>504</v>
      </c>
      <c r="D159" s="235" t="s">
        <v>382</v>
      </c>
      <c r="E159" s="236" t="s">
        <v>1116</v>
      </c>
      <c r="F159" s="237" t="s">
        <v>1117</v>
      </c>
      <c r="G159" s="238" t="s">
        <v>430</v>
      </c>
      <c r="H159" s="239">
        <v>0.17999999999999999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1.7034</v>
      </c>
      <c r="R159" s="245">
        <f>Q159*H159</f>
        <v>0.306612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2020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1119</v>
      </c>
      <c r="F160" s="237" t="s">
        <v>1120</v>
      </c>
      <c r="G160" s="238" t="s">
        <v>419</v>
      </c>
      <c r="H160" s="239">
        <v>15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0.30059999999999998</v>
      </c>
      <c r="R160" s="245">
        <f>Q160*H160</f>
        <v>4.5089999999999995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1121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800</v>
      </c>
      <c r="F161" s="237" t="s">
        <v>801</v>
      </c>
      <c r="G161" s="238" t="s">
        <v>430</v>
      </c>
      <c r="H161" s="239">
        <v>0.47999999999999998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2.1922799999999998</v>
      </c>
      <c r="R161" s="245">
        <f>Q161*H161</f>
        <v>1.0522943999999999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2021</v>
      </c>
    </row>
    <row r="162" s="2" customFormat="1" ht="31.92453" customHeight="1">
      <c r="A162" s="35"/>
      <c r="B162" s="36"/>
      <c r="C162" s="235" t="s">
        <v>516</v>
      </c>
      <c r="D162" s="235" t="s">
        <v>382</v>
      </c>
      <c r="E162" s="236" t="s">
        <v>1123</v>
      </c>
      <c r="F162" s="237" t="s">
        <v>1124</v>
      </c>
      <c r="G162" s="238" t="s">
        <v>430</v>
      </c>
      <c r="H162" s="239">
        <v>0.71999999999999997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2.2632400000000001</v>
      </c>
      <c r="R162" s="245">
        <f>Q162*H162</f>
        <v>1.6295328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2022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1126</v>
      </c>
      <c r="F163" s="237" t="s">
        <v>1127</v>
      </c>
      <c r="G163" s="238" t="s">
        <v>419</v>
      </c>
      <c r="H163" s="239">
        <v>0.23999999999999999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0.02266</v>
      </c>
      <c r="R163" s="245">
        <f>Q163*H163</f>
        <v>0.0054383999999999995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1128</v>
      </c>
    </row>
    <row r="164" s="2" customFormat="1" ht="31.92453" customHeight="1">
      <c r="A164" s="35"/>
      <c r="B164" s="36"/>
      <c r="C164" s="235" t="s">
        <v>524</v>
      </c>
      <c r="D164" s="235" t="s">
        <v>382</v>
      </c>
      <c r="E164" s="236" t="s">
        <v>1129</v>
      </c>
      <c r="F164" s="237" t="s">
        <v>1130</v>
      </c>
      <c r="G164" s="238" t="s">
        <v>419</v>
      </c>
      <c r="H164" s="239">
        <v>15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0.74894000000000005</v>
      </c>
      <c r="R164" s="245">
        <f>Q164*H164</f>
        <v>11.234100000000002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1131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435</v>
      </c>
      <c r="F165" s="233" t="s">
        <v>1132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SUM(P166:P168)</f>
        <v>0</v>
      </c>
      <c r="Q165" s="227"/>
      <c r="R165" s="228">
        <f>SUM(R166:R168)</f>
        <v>0.35401520000000003</v>
      </c>
      <c r="S165" s="227"/>
      <c r="T165" s="229">
        <f>SUM(T166:T168)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SUM(BK166:BK168)</f>
        <v>0</v>
      </c>
    </row>
    <row r="166" s="2" customFormat="1" ht="23.4566" customHeight="1">
      <c r="A166" s="35"/>
      <c r="B166" s="36"/>
      <c r="C166" s="235" t="s">
        <v>528</v>
      </c>
      <c r="D166" s="235" t="s">
        <v>382</v>
      </c>
      <c r="E166" s="236" t="s">
        <v>1133</v>
      </c>
      <c r="F166" s="237" t="s">
        <v>1134</v>
      </c>
      <c r="G166" s="238" t="s">
        <v>419</v>
      </c>
      <c r="H166" s="239">
        <v>7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0.00081999999999999998</v>
      </c>
      <c r="R166" s="245">
        <f>Q166*H166</f>
        <v>0.0057400000000000003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1135</v>
      </c>
    </row>
    <row r="167" s="2" customFormat="1" ht="16.30189" customHeight="1">
      <c r="A167" s="35"/>
      <c r="B167" s="36"/>
      <c r="C167" s="235" t="s">
        <v>532</v>
      </c>
      <c r="D167" s="235" t="s">
        <v>382</v>
      </c>
      <c r="E167" s="236" t="s">
        <v>1136</v>
      </c>
      <c r="F167" s="237" t="s">
        <v>1137</v>
      </c>
      <c r="G167" s="238" t="s">
        <v>419</v>
      </c>
      <c r="H167" s="239">
        <v>8.3200000000000003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0.00051000000000000004</v>
      </c>
      <c r="R167" s="245">
        <f>Q167*H167</f>
        <v>0.0042432000000000008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1852</v>
      </c>
    </row>
    <row r="168" s="2" customFormat="1" ht="21.0566" customHeight="1">
      <c r="A168" s="35"/>
      <c r="B168" s="36"/>
      <c r="C168" s="235" t="s">
        <v>536</v>
      </c>
      <c r="D168" s="235" t="s">
        <v>382</v>
      </c>
      <c r="E168" s="236" t="s">
        <v>1139</v>
      </c>
      <c r="F168" s="237" t="s">
        <v>1140</v>
      </c>
      <c r="G168" s="238" t="s">
        <v>419</v>
      </c>
      <c r="H168" s="239">
        <v>8.3200000000000003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0.041349999999999998</v>
      </c>
      <c r="R168" s="245">
        <f>Q168*H168</f>
        <v>0.344032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1955</v>
      </c>
    </row>
    <row r="169" s="12" customFormat="1" ht="22.8" customHeight="1">
      <c r="A169" s="12"/>
      <c r="B169" s="219"/>
      <c r="C169" s="220"/>
      <c r="D169" s="221" t="s">
        <v>75</v>
      </c>
      <c r="E169" s="233" t="s">
        <v>447</v>
      </c>
      <c r="F169" s="233" t="s">
        <v>560</v>
      </c>
      <c r="G169" s="220"/>
      <c r="H169" s="220"/>
      <c r="I169" s="223"/>
      <c r="J169" s="234">
        <f>BK169</f>
        <v>0</v>
      </c>
      <c r="K169" s="220"/>
      <c r="L169" s="225"/>
      <c r="M169" s="226"/>
      <c r="N169" s="227"/>
      <c r="O169" s="227"/>
      <c r="P169" s="228">
        <f>SUM(P170:P191)</f>
        <v>0</v>
      </c>
      <c r="Q169" s="227"/>
      <c r="R169" s="228">
        <f>SUM(R170:R191)</f>
        <v>0.79125247999999992</v>
      </c>
      <c r="S169" s="227"/>
      <c r="T169" s="229">
        <f>SUM(T170:T191)</f>
        <v>17.9700615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0" t="s">
        <v>84</v>
      </c>
      <c r="AT169" s="231" t="s">
        <v>75</v>
      </c>
      <c r="AU169" s="231" t="s">
        <v>84</v>
      </c>
      <c r="AY169" s="230" t="s">
        <v>379</v>
      </c>
      <c r="BK169" s="232">
        <f>SUM(BK170:BK191)</f>
        <v>0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866</v>
      </c>
      <c r="F170" s="237" t="s">
        <v>867</v>
      </c>
      <c r="G170" s="238" t="s">
        <v>502</v>
      </c>
      <c r="H170" s="239">
        <v>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0.00025000000000000001</v>
      </c>
      <c r="R170" s="245">
        <f>Q170*H170</f>
        <v>0.001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1213</v>
      </c>
    </row>
    <row r="171" s="2" customFormat="1" ht="31.92453" customHeight="1">
      <c r="A171" s="35"/>
      <c r="B171" s="36"/>
      <c r="C171" s="254" t="s">
        <v>544</v>
      </c>
      <c r="D171" s="254" t="s">
        <v>457</v>
      </c>
      <c r="E171" s="255" t="s">
        <v>870</v>
      </c>
      <c r="F171" s="256" t="s">
        <v>871</v>
      </c>
      <c r="G171" s="257" t="s">
        <v>502</v>
      </c>
      <c r="H171" s="258">
        <v>4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0.00084999999999999995</v>
      </c>
      <c r="R171" s="245">
        <f>Q171*H171</f>
        <v>0.0033999999999999998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1214</v>
      </c>
    </row>
    <row r="172" s="2" customFormat="1" ht="16.30189" customHeight="1">
      <c r="A172" s="35"/>
      <c r="B172" s="36"/>
      <c r="C172" s="235" t="s">
        <v>548</v>
      </c>
      <c r="D172" s="235" t="s">
        <v>382</v>
      </c>
      <c r="E172" s="236" t="s">
        <v>1151</v>
      </c>
      <c r="F172" s="237" t="s">
        <v>1152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0.077670000000000003</v>
      </c>
      <c r="R172" s="245">
        <f>Q172*H172</f>
        <v>0.077670000000000003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1153</v>
      </c>
    </row>
    <row r="173" s="2" customFormat="1" ht="16.30189" customHeight="1">
      <c r="A173" s="35"/>
      <c r="B173" s="36"/>
      <c r="C173" s="235" t="s">
        <v>552</v>
      </c>
      <c r="D173" s="235" t="s">
        <v>382</v>
      </c>
      <c r="E173" s="236" t="s">
        <v>1215</v>
      </c>
      <c r="F173" s="237" t="s">
        <v>1216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1217</v>
      </c>
    </row>
    <row r="174" s="2" customFormat="1" ht="23.4566" customHeight="1">
      <c r="A174" s="35"/>
      <c r="B174" s="36"/>
      <c r="C174" s="254" t="s">
        <v>556</v>
      </c>
      <c r="D174" s="254" t="s">
        <v>457</v>
      </c>
      <c r="E174" s="255" t="s">
        <v>1218</v>
      </c>
      <c r="F174" s="256" t="s">
        <v>1219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0.00029999999999999997</v>
      </c>
      <c r="R174" s="245">
        <f>Q174*H174</f>
        <v>0.00059999999999999995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1220</v>
      </c>
    </row>
    <row r="175" s="2" customFormat="1" ht="21.0566" customHeight="1">
      <c r="A175" s="35"/>
      <c r="B175" s="36"/>
      <c r="C175" s="235" t="s">
        <v>561</v>
      </c>
      <c r="D175" s="235" t="s">
        <v>382</v>
      </c>
      <c r="E175" s="236" t="s">
        <v>1157</v>
      </c>
      <c r="F175" s="237" t="s">
        <v>1158</v>
      </c>
      <c r="G175" s="238" t="s">
        <v>426</v>
      </c>
      <c r="H175" s="239">
        <v>0.5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0.90208999999999995</v>
      </c>
      <c r="R175" s="245">
        <f>Q175*H175</f>
        <v>0.45104499999999997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2024</v>
      </c>
    </row>
    <row r="176" s="2" customFormat="1" ht="23.4566" customHeight="1">
      <c r="A176" s="35"/>
      <c r="B176" s="36"/>
      <c r="C176" s="254" t="s">
        <v>565</v>
      </c>
      <c r="D176" s="254" t="s">
        <v>457</v>
      </c>
      <c r="E176" s="255" t="s">
        <v>1160</v>
      </c>
      <c r="F176" s="256" t="s">
        <v>1161</v>
      </c>
      <c r="G176" s="257" t="s">
        <v>502</v>
      </c>
      <c r="H176" s="258">
        <v>0.505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0.46999999999999997</v>
      </c>
      <c r="R176" s="245">
        <f>Q176*H176</f>
        <v>0.23734999999999998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2025</v>
      </c>
    </row>
    <row r="177" s="2" customFormat="1" ht="23.4566" customHeight="1">
      <c r="A177" s="35"/>
      <c r="B177" s="36"/>
      <c r="C177" s="235" t="s">
        <v>569</v>
      </c>
      <c r="D177" s="235" t="s">
        <v>382</v>
      </c>
      <c r="E177" s="236" t="s">
        <v>1780</v>
      </c>
      <c r="F177" s="237" t="s">
        <v>1781</v>
      </c>
      <c r="G177" s="238" t="s">
        <v>419</v>
      </c>
      <c r="H177" s="239">
        <v>8.3200000000000003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1956</v>
      </c>
    </row>
    <row r="178" s="2" customFormat="1" ht="31.92453" customHeight="1">
      <c r="A178" s="35"/>
      <c r="B178" s="36"/>
      <c r="C178" s="235" t="s">
        <v>573</v>
      </c>
      <c r="D178" s="235" t="s">
        <v>382</v>
      </c>
      <c r="E178" s="236" t="s">
        <v>1166</v>
      </c>
      <c r="F178" s="237" t="s">
        <v>1167</v>
      </c>
      <c r="G178" s="238" t="s">
        <v>426</v>
      </c>
      <c r="H178" s="239">
        <v>20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0.097299999999999998</v>
      </c>
      <c r="T178" s="246">
        <f>S178*H178</f>
        <v>1.946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2028</v>
      </c>
    </row>
    <row r="179" s="2" customFormat="1" ht="23.4566" customHeight="1">
      <c r="A179" s="35"/>
      <c r="B179" s="36"/>
      <c r="C179" s="235" t="s">
        <v>577</v>
      </c>
      <c r="D179" s="235" t="s">
        <v>382</v>
      </c>
      <c r="E179" s="236" t="s">
        <v>1861</v>
      </c>
      <c r="F179" s="237" t="s">
        <v>1862</v>
      </c>
      <c r="G179" s="238" t="s">
        <v>426</v>
      </c>
      <c r="H179" s="239">
        <v>9.1999999999999993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0.11422</v>
      </c>
      <c r="T179" s="246">
        <f>S179*H179</f>
        <v>1.050824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1171</v>
      </c>
    </row>
    <row r="180" s="2" customFormat="1" ht="36.72453" customHeight="1">
      <c r="A180" s="35"/>
      <c r="B180" s="36"/>
      <c r="C180" s="235" t="s">
        <v>581</v>
      </c>
      <c r="D180" s="235" t="s">
        <v>382</v>
      </c>
      <c r="E180" s="236" t="s">
        <v>1221</v>
      </c>
      <c r="F180" s="237" t="s">
        <v>1222</v>
      </c>
      <c r="G180" s="238" t="s">
        <v>502</v>
      </c>
      <c r="H180" s="239">
        <v>24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0.00016000000000000001</v>
      </c>
      <c r="R180" s="245">
        <f>Q180*H180</f>
        <v>0.0038400000000000005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1223</v>
      </c>
    </row>
    <row r="181" s="2" customFormat="1" ht="36.72453" customHeight="1">
      <c r="A181" s="35"/>
      <c r="B181" s="36"/>
      <c r="C181" s="235" t="s">
        <v>585</v>
      </c>
      <c r="D181" s="235" t="s">
        <v>382</v>
      </c>
      <c r="E181" s="236" t="s">
        <v>1863</v>
      </c>
      <c r="F181" s="237" t="s">
        <v>1173</v>
      </c>
      <c r="G181" s="238" t="s">
        <v>502</v>
      </c>
      <c r="H181" s="239">
        <v>8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0.00116</v>
      </c>
      <c r="R181" s="245">
        <f>Q181*H181</f>
        <v>0.0092800000000000001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1864</v>
      </c>
    </row>
    <row r="182" s="2" customFormat="1" ht="31.92453" customHeight="1">
      <c r="A182" s="35"/>
      <c r="B182" s="36"/>
      <c r="C182" s="235" t="s">
        <v>589</v>
      </c>
      <c r="D182" s="235" t="s">
        <v>382</v>
      </c>
      <c r="E182" s="236" t="s">
        <v>1865</v>
      </c>
      <c r="F182" s="237" t="s">
        <v>1866</v>
      </c>
      <c r="G182" s="238" t="s">
        <v>430</v>
      </c>
      <c r="H182" s="239">
        <v>4.835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2.2000000000000002</v>
      </c>
      <c r="T182" s="246">
        <f>S182*H182</f>
        <v>10.637000000000001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2029</v>
      </c>
    </row>
    <row r="183" s="2" customFormat="1" ht="31.92453" customHeight="1">
      <c r="A183" s="35"/>
      <c r="B183" s="36"/>
      <c r="C183" s="235" t="s">
        <v>593</v>
      </c>
      <c r="D183" s="235" t="s">
        <v>382</v>
      </c>
      <c r="E183" s="236" t="s">
        <v>1175</v>
      </c>
      <c r="F183" s="237" t="s">
        <v>1176</v>
      </c>
      <c r="G183" s="238" t="s">
        <v>430</v>
      </c>
      <c r="H183" s="239">
        <v>1.776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0.00173</v>
      </c>
      <c r="R183" s="245">
        <f>Q183*H183</f>
        <v>0.0030724799999999998</v>
      </c>
      <c r="S183" s="245">
        <v>2.3999999999999999</v>
      </c>
      <c r="T183" s="246">
        <f>S183*H183</f>
        <v>4.2623999999999995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1177</v>
      </c>
    </row>
    <row r="184" s="2" customFormat="1" ht="31.92453" customHeight="1">
      <c r="A184" s="35"/>
      <c r="B184" s="36"/>
      <c r="C184" s="235" t="s">
        <v>597</v>
      </c>
      <c r="D184" s="235" t="s">
        <v>382</v>
      </c>
      <c r="E184" s="236" t="s">
        <v>1806</v>
      </c>
      <c r="F184" s="237" t="s">
        <v>1807</v>
      </c>
      <c r="G184" s="238" t="s">
        <v>426</v>
      </c>
      <c r="H184" s="239">
        <v>4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8.0000000000000007E-05</v>
      </c>
      <c r="R184" s="245">
        <f>Q184*H184</f>
        <v>0.00032000000000000003</v>
      </c>
      <c r="S184" s="245">
        <v>0.017999999999999999</v>
      </c>
      <c r="T184" s="246">
        <f>S184*H184</f>
        <v>0.071999999999999995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2030</v>
      </c>
    </row>
    <row r="185" s="2" customFormat="1" ht="23.4566" customHeight="1">
      <c r="A185" s="35"/>
      <c r="B185" s="36"/>
      <c r="C185" s="235" t="s">
        <v>601</v>
      </c>
      <c r="D185" s="235" t="s">
        <v>382</v>
      </c>
      <c r="E185" s="236" t="s">
        <v>1973</v>
      </c>
      <c r="F185" s="237" t="s">
        <v>1974</v>
      </c>
      <c r="G185" s="238" t="s">
        <v>1817</v>
      </c>
      <c r="H185" s="239">
        <v>183.75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2.0000000000000002E-05</v>
      </c>
      <c r="R185" s="245">
        <f>Q185*H185</f>
        <v>0.0036750000000000003</v>
      </c>
      <c r="S185" s="245">
        <v>1.0000000000000001E-05</v>
      </c>
      <c r="T185" s="246">
        <f>S185*H185</f>
        <v>0.0018375000000000002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2822</v>
      </c>
    </row>
    <row r="186" s="2" customFormat="1" ht="16.30189" customHeight="1">
      <c r="A186" s="35"/>
      <c r="B186" s="36"/>
      <c r="C186" s="254" t="s">
        <v>605</v>
      </c>
      <c r="D186" s="254" t="s">
        <v>457</v>
      </c>
      <c r="E186" s="255" t="s">
        <v>1976</v>
      </c>
      <c r="F186" s="256" t="s">
        <v>1977</v>
      </c>
      <c r="G186" s="257" t="s">
        <v>502</v>
      </c>
      <c r="H186" s="258">
        <v>12.25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443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2823</v>
      </c>
    </row>
    <row r="187" s="2" customFormat="1" ht="23.4566" customHeight="1">
      <c r="A187" s="35"/>
      <c r="B187" s="36"/>
      <c r="C187" s="235" t="s">
        <v>609</v>
      </c>
      <c r="D187" s="235" t="s">
        <v>382</v>
      </c>
      <c r="E187" s="236" t="s">
        <v>1178</v>
      </c>
      <c r="F187" s="237" t="s">
        <v>1179</v>
      </c>
      <c r="G187" s="238" t="s">
        <v>450</v>
      </c>
      <c r="H187" s="239">
        <v>6.6829999999999998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1180</v>
      </c>
    </row>
    <row r="188" s="2" customFormat="1" ht="31.92453" customHeight="1">
      <c r="A188" s="35"/>
      <c r="B188" s="36"/>
      <c r="C188" s="235" t="s">
        <v>613</v>
      </c>
      <c r="D188" s="235" t="s">
        <v>382</v>
      </c>
      <c r="E188" s="236" t="s">
        <v>1181</v>
      </c>
      <c r="F188" s="237" t="s">
        <v>1182</v>
      </c>
      <c r="G188" s="238" t="s">
        <v>450</v>
      </c>
      <c r="H188" s="239">
        <v>126.977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1183</v>
      </c>
    </row>
    <row r="189" s="2" customFormat="1" ht="23.4566" customHeight="1">
      <c r="A189" s="35"/>
      <c r="B189" s="36"/>
      <c r="C189" s="235" t="s">
        <v>617</v>
      </c>
      <c r="D189" s="235" t="s">
        <v>382</v>
      </c>
      <c r="E189" s="236" t="s">
        <v>710</v>
      </c>
      <c r="F189" s="237" t="s">
        <v>711</v>
      </c>
      <c r="G189" s="238" t="s">
        <v>450</v>
      </c>
      <c r="H189" s="239">
        <v>2.9889999999999999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1184</v>
      </c>
    </row>
    <row r="190" s="2" customFormat="1" ht="23.4566" customHeight="1">
      <c r="A190" s="35"/>
      <c r="B190" s="36"/>
      <c r="C190" s="235" t="s">
        <v>621</v>
      </c>
      <c r="D190" s="235" t="s">
        <v>382</v>
      </c>
      <c r="E190" s="236" t="s">
        <v>714</v>
      </c>
      <c r="F190" s="237" t="s">
        <v>715</v>
      </c>
      <c r="G190" s="238" t="s">
        <v>450</v>
      </c>
      <c r="H190" s="239">
        <v>26.901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1185</v>
      </c>
    </row>
    <row r="191" s="2" customFormat="1" ht="23.4566" customHeight="1">
      <c r="A191" s="35"/>
      <c r="B191" s="36"/>
      <c r="C191" s="235" t="s">
        <v>625</v>
      </c>
      <c r="D191" s="235" t="s">
        <v>382</v>
      </c>
      <c r="E191" s="236" t="s">
        <v>718</v>
      </c>
      <c r="F191" s="237" t="s">
        <v>719</v>
      </c>
      <c r="G191" s="238" t="s">
        <v>450</v>
      </c>
      <c r="H191" s="239">
        <v>6.6109999999999998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1186</v>
      </c>
    </row>
    <row r="192" s="12" customFormat="1" ht="22.8" customHeight="1">
      <c r="A192" s="12"/>
      <c r="B192" s="219"/>
      <c r="C192" s="220"/>
      <c r="D192" s="221" t="s">
        <v>75</v>
      </c>
      <c r="E192" s="233" t="s">
        <v>721</v>
      </c>
      <c r="F192" s="233" t="s">
        <v>722</v>
      </c>
      <c r="G192" s="220"/>
      <c r="H192" s="220"/>
      <c r="I192" s="223"/>
      <c r="J192" s="234">
        <f>BK192</f>
        <v>0</v>
      </c>
      <c r="K192" s="220"/>
      <c r="L192" s="225"/>
      <c r="M192" s="226"/>
      <c r="N192" s="227"/>
      <c r="O192" s="227"/>
      <c r="P192" s="228">
        <f>P193</f>
        <v>0</v>
      </c>
      <c r="Q192" s="227"/>
      <c r="R192" s="228">
        <f>R193</f>
        <v>0</v>
      </c>
      <c r="S192" s="227"/>
      <c r="T192" s="229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0" t="s">
        <v>84</v>
      </c>
      <c r="AT192" s="231" t="s">
        <v>75</v>
      </c>
      <c r="AU192" s="231" t="s">
        <v>84</v>
      </c>
      <c r="AY192" s="230" t="s">
        <v>379</v>
      </c>
      <c r="BK192" s="232">
        <f>BK193</f>
        <v>0</v>
      </c>
    </row>
    <row r="193" s="2" customFormat="1" ht="23.4566" customHeight="1">
      <c r="A193" s="35"/>
      <c r="B193" s="36"/>
      <c r="C193" s="235" t="s">
        <v>629</v>
      </c>
      <c r="D193" s="235" t="s">
        <v>382</v>
      </c>
      <c r="E193" s="236" t="s">
        <v>724</v>
      </c>
      <c r="F193" s="237" t="s">
        <v>725</v>
      </c>
      <c r="G193" s="238" t="s">
        <v>450</v>
      </c>
      <c r="H193" s="239">
        <v>41.856000000000002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1187</v>
      </c>
    </row>
    <row r="194" s="12" customFormat="1" ht="25.92" customHeight="1">
      <c r="A194" s="12"/>
      <c r="B194" s="219"/>
      <c r="C194" s="220"/>
      <c r="D194" s="221" t="s">
        <v>75</v>
      </c>
      <c r="E194" s="222" t="s">
        <v>1040</v>
      </c>
      <c r="F194" s="222" t="s">
        <v>1041</v>
      </c>
      <c r="G194" s="220"/>
      <c r="H194" s="220"/>
      <c r="I194" s="223"/>
      <c r="J194" s="224">
        <f>BK194</f>
        <v>0</v>
      </c>
      <c r="K194" s="220"/>
      <c r="L194" s="225"/>
      <c r="M194" s="226"/>
      <c r="N194" s="227"/>
      <c r="O194" s="227"/>
      <c r="P194" s="228">
        <f>P195</f>
        <v>0</v>
      </c>
      <c r="Q194" s="227"/>
      <c r="R194" s="228">
        <f>R195</f>
        <v>0.059915599999999999</v>
      </c>
      <c r="S194" s="227"/>
      <c r="T194" s="229">
        <f>T195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92</v>
      </c>
      <c r="AT194" s="231" t="s">
        <v>75</v>
      </c>
      <c r="AU194" s="231" t="s">
        <v>76</v>
      </c>
      <c r="AY194" s="230" t="s">
        <v>379</v>
      </c>
      <c r="BK194" s="232">
        <f>BK195</f>
        <v>0</v>
      </c>
    </row>
    <row r="195" s="12" customFormat="1" ht="22.8" customHeight="1">
      <c r="A195" s="12"/>
      <c r="B195" s="219"/>
      <c r="C195" s="220"/>
      <c r="D195" s="221" t="s">
        <v>75</v>
      </c>
      <c r="E195" s="233" t="s">
        <v>1042</v>
      </c>
      <c r="F195" s="233" t="s">
        <v>1043</v>
      </c>
      <c r="G195" s="220"/>
      <c r="H195" s="220"/>
      <c r="I195" s="223"/>
      <c r="J195" s="234">
        <f>BK195</f>
        <v>0</v>
      </c>
      <c r="K195" s="220"/>
      <c r="L195" s="225"/>
      <c r="M195" s="226"/>
      <c r="N195" s="227"/>
      <c r="O195" s="227"/>
      <c r="P195" s="228">
        <f>SUM(P196:P200)</f>
        <v>0</v>
      </c>
      <c r="Q195" s="227"/>
      <c r="R195" s="228">
        <f>SUM(R196:R200)</f>
        <v>0.059915599999999999</v>
      </c>
      <c r="S195" s="227"/>
      <c r="T195" s="229">
        <f>SUM(T196:T200)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0" t="s">
        <v>92</v>
      </c>
      <c r="AT195" s="231" t="s">
        <v>75</v>
      </c>
      <c r="AU195" s="231" t="s">
        <v>84</v>
      </c>
      <c r="AY195" s="230" t="s">
        <v>379</v>
      </c>
      <c r="BK195" s="232">
        <f>SUM(BK196:BK200)</f>
        <v>0</v>
      </c>
    </row>
    <row r="196" s="2" customFormat="1" ht="23.4566" customHeight="1">
      <c r="A196" s="35"/>
      <c r="B196" s="36"/>
      <c r="C196" s="235" t="s">
        <v>633</v>
      </c>
      <c r="D196" s="235" t="s">
        <v>382</v>
      </c>
      <c r="E196" s="236" t="s">
        <v>1188</v>
      </c>
      <c r="F196" s="237" t="s">
        <v>1189</v>
      </c>
      <c r="G196" s="238" t="s">
        <v>419</v>
      </c>
      <c r="H196" s="239">
        <v>12.859999999999999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479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479</v>
      </c>
      <c r="BM196" s="247" t="s">
        <v>2031</v>
      </c>
    </row>
    <row r="197" s="2" customFormat="1" ht="16.30189" customHeight="1">
      <c r="A197" s="35"/>
      <c r="B197" s="36"/>
      <c r="C197" s="254" t="s">
        <v>637</v>
      </c>
      <c r="D197" s="254" t="s">
        <v>457</v>
      </c>
      <c r="E197" s="255" t="s">
        <v>1191</v>
      </c>
      <c r="F197" s="256" t="s">
        <v>1192</v>
      </c>
      <c r="G197" s="257" t="s">
        <v>450</v>
      </c>
      <c r="H197" s="258">
        <v>0.0050000000000000001</v>
      </c>
      <c r="I197" s="259"/>
      <c r="J197" s="260">
        <f>ROUND(I197*H197,2)</f>
        <v>0</v>
      </c>
      <c r="K197" s="261"/>
      <c r="L197" s="262"/>
      <c r="M197" s="263" t="s">
        <v>1</v>
      </c>
      <c r="N197" s="264" t="s">
        <v>42</v>
      </c>
      <c r="O197" s="94"/>
      <c r="P197" s="245">
        <f>O197*H197</f>
        <v>0</v>
      </c>
      <c r="Q197" s="245">
        <v>1</v>
      </c>
      <c r="R197" s="245">
        <f>Q197*H197</f>
        <v>0.0050000000000000001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544</v>
      </c>
      <c r="AT197" s="247" t="s">
        <v>457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479</v>
      </c>
      <c r="BM197" s="247" t="s">
        <v>2032</v>
      </c>
    </row>
    <row r="198" s="2" customFormat="1" ht="23.4566" customHeight="1">
      <c r="A198" s="35"/>
      <c r="B198" s="36"/>
      <c r="C198" s="235" t="s">
        <v>641</v>
      </c>
      <c r="D198" s="235" t="s">
        <v>382</v>
      </c>
      <c r="E198" s="236" t="s">
        <v>1194</v>
      </c>
      <c r="F198" s="237" t="s">
        <v>1195</v>
      </c>
      <c r="G198" s="238" t="s">
        <v>419</v>
      </c>
      <c r="H198" s="239">
        <v>25.719999999999999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0.00023000000000000001</v>
      </c>
      <c r="R198" s="245">
        <f>Q198*H198</f>
        <v>0.0059156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479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479</v>
      </c>
      <c r="BM198" s="247" t="s">
        <v>2033</v>
      </c>
    </row>
    <row r="199" s="2" customFormat="1" ht="16.30189" customHeight="1">
      <c r="A199" s="35"/>
      <c r="B199" s="36"/>
      <c r="C199" s="254" t="s">
        <v>645</v>
      </c>
      <c r="D199" s="254" t="s">
        <v>457</v>
      </c>
      <c r="E199" s="255" t="s">
        <v>1197</v>
      </c>
      <c r="F199" s="256" t="s">
        <v>1198</v>
      </c>
      <c r="G199" s="257" t="s">
        <v>450</v>
      </c>
      <c r="H199" s="258">
        <v>0.049000000000000002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1</v>
      </c>
      <c r="R199" s="245">
        <f>Q199*H199</f>
        <v>0.049000000000000002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544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479</v>
      </c>
      <c r="BM199" s="247" t="s">
        <v>2034</v>
      </c>
    </row>
    <row r="200" s="2" customFormat="1" ht="23.4566" customHeight="1">
      <c r="A200" s="35"/>
      <c r="B200" s="36"/>
      <c r="C200" s="235" t="s">
        <v>649</v>
      </c>
      <c r="D200" s="235" t="s">
        <v>382</v>
      </c>
      <c r="E200" s="236" t="s">
        <v>1200</v>
      </c>
      <c r="F200" s="237" t="s">
        <v>1201</v>
      </c>
      <c r="G200" s="238" t="s">
        <v>450</v>
      </c>
      <c r="H200" s="239">
        <v>0.059999999999999998</v>
      </c>
      <c r="I200" s="240"/>
      <c r="J200" s="241">
        <f>ROUND(I200*H200,2)</f>
        <v>0</v>
      </c>
      <c r="K200" s="242"/>
      <c r="L200" s="41"/>
      <c r="M200" s="249" t="s">
        <v>1</v>
      </c>
      <c r="N200" s="250" t="s">
        <v>42</v>
      </c>
      <c r="O200" s="251"/>
      <c r="P200" s="252">
        <f>O200*H200</f>
        <v>0</v>
      </c>
      <c r="Q200" s="252">
        <v>0</v>
      </c>
      <c r="R200" s="252">
        <f>Q200*H200</f>
        <v>0</v>
      </c>
      <c r="S200" s="252">
        <v>0</v>
      </c>
      <c r="T200" s="25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479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479</v>
      </c>
      <c r="BM200" s="247" t="s">
        <v>2035</v>
      </c>
    </row>
    <row r="201" s="2" customFormat="1" ht="6.96" customHeight="1">
      <c r="A201" s="35"/>
      <c r="B201" s="69"/>
      <c r="C201" s="70"/>
      <c r="D201" s="70"/>
      <c r="E201" s="70"/>
      <c r="F201" s="70"/>
      <c r="G201" s="70"/>
      <c r="H201" s="70"/>
      <c r="I201" s="70"/>
      <c r="J201" s="70"/>
      <c r="K201" s="70"/>
      <c r="L201" s="41"/>
      <c r="M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</row>
  </sheetData>
  <sheetProtection sheet="1" autoFilter="0" formatColumns="0" formatRows="0" objects="1" scenarios="1" spinCount="100000" saltValue="BapJCQ1w1j3l9cbsIvYrmnqk9qUxJDWXFOARPqcz8OEXrvjQwEoB/DRwELmCHDxpbAGm1bkq4Ho7SAgJ/9JTwg==" hashValue="cGMlxqBMQGSrzanVujmytK2AAz6c/RG51WXyLJhZ9DpZJKYalq+5AoBBE0QfFQcB0KAgDZTha0BYjt6Zh2ZCmA==" algorithmName="SHA-512" password="CC35"/>
  <autoFilter ref="C132:K20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294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2824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ROUND((SUM(BE131:BE181)),  2)</f>
        <v>0</v>
      </c>
      <c r="G37" s="169"/>
      <c r="H37" s="169"/>
      <c r="I37" s="170">
        <v>0.20000000000000001</v>
      </c>
      <c r="J37" s="168">
        <f>ROUND(((SUM(BE131:BE181))*I37),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ROUND((SUM(BF131:BF181)),  2)</f>
        <v>0</v>
      </c>
      <c r="G38" s="169"/>
      <c r="H38" s="169"/>
      <c r="I38" s="170">
        <v>0.20000000000000001</v>
      </c>
      <c r="J38" s="168">
        <f>ROUND(((SUM(BF131:BF181))*I38),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05642 - Priepust č.42 v km 13,811 - P19356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J158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J162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2645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2785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05642 - Priepust č.42 v km 13,811 - P19356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37.370007479999998</v>
      </c>
      <c r="S131" s="107"/>
      <c r="T131" s="217">
        <f>T132</f>
        <v>6.9470260000000001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P133+P142+P151+P158+P162+P180</f>
        <v>0</v>
      </c>
      <c r="Q132" s="227"/>
      <c r="R132" s="228">
        <f>R133+R142+R151+R158+R162+R180</f>
        <v>37.370007479999998</v>
      </c>
      <c r="S132" s="227"/>
      <c r="T132" s="229">
        <f>T133+T142+T151+T158+T162+T180</f>
        <v>6.9470260000000001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BK133+BK142+BK151+BK158+BK162+BK180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1.4630000000000001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2050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0.439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2051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8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2.3999999999999999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9.4629999999999992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66.241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9.4629999999999992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15.625999999999999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SUM(P143:P150)</f>
        <v>0</v>
      </c>
      <c r="Q142" s="227"/>
      <c r="R142" s="228">
        <f>SUM(R143:R150)</f>
        <v>7.213624349999999</v>
      </c>
      <c r="S142" s="227"/>
      <c r="T142" s="229">
        <f>SUM(T143:T150)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SUM(BK143:BK150)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2.597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6.1952733499999999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8.5660000000000007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0.32850610000000002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8.5660000000000007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8.5660000000000017E-05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0.43099999999999999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0.44696423999999996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61.25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23.4566" customHeight="1">
      <c r="A148" s="35"/>
      <c r="B148" s="36"/>
      <c r="C148" s="235" t="s">
        <v>470</v>
      </c>
      <c r="D148" s="235" t="s">
        <v>382</v>
      </c>
      <c r="E148" s="236" t="s">
        <v>1204</v>
      </c>
      <c r="F148" s="237" t="s">
        <v>1205</v>
      </c>
      <c r="G148" s="238" t="s">
        <v>426</v>
      </c>
      <c r="H148" s="239">
        <v>12.25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0.00282</v>
      </c>
      <c r="R148" s="245">
        <f>Q148*H148</f>
        <v>0.034544999999999999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1206</v>
      </c>
    </row>
    <row r="149" s="2" customFormat="1" ht="23.4566" customHeight="1">
      <c r="A149" s="35"/>
      <c r="B149" s="36"/>
      <c r="C149" s="254" t="s">
        <v>475</v>
      </c>
      <c r="D149" s="254" t="s">
        <v>457</v>
      </c>
      <c r="E149" s="255" t="s">
        <v>1703</v>
      </c>
      <c r="F149" s="256" t="s">
        <v>1704</v>
      </c>
      <c r="G149" s="257" t="s">
        <v>426</v>
      </c>
      <c r="H149" s="258">
        <v>12.25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0.017000000000000001</v>
      </c>
      <c r="R149" s="245">
        <f>Q149*H149</f>
        <v>0.20825000000000002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2825</v>
      </c>
    </row>
    <row r="150" s="2" customFormat="1" ht="16.30189" customHeight="1">
      <c r="A150" s="35"/>
      <c r="B150" s="36"/>
      <c r="C150" s="254" t="s">
        <v>479</v>
      </c>
      <c r="D150" s="254" t="s">
        <v>457</v>
      </c>
      <c r="E150" s="255" t="s">
        <v>1210</v>
      </c>
      <c r="F150" s="256" t="s">
        <v>1211</v>
      </c>
      <c r="G150" s="257" t="s">
        <v>1102</v>
      </c>
      <c r="H150" s="258">
        <v>25.120000000000001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1212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396</v>
      </c>
      <c r="F151" s="233" t="s">
        <v>465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SUM(P152:P157)</f>
        <v>0</v>
      </c>
      <c r="Q151" s="227"/>
      <c r="R151" s="228">
        <f>SUM(R152:R157)</f>
        <v>28.818538200000003</v>
      </c>
      <c r="S151" s="227"/>
      <c r="T151" s="229">
        <f>SUM(T152:T157)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SUM(BK152:BK157)</f>
        <v>0</v>
      </c>
    </row>
    <row r="152" s="2" customFormat="1" ht="31.92453" customHeight="1">
      <c r="A152" s="35"/>
      <c r="B152" s="36"/>
      <c r="C152" s="235" t="s">
        <v>483</v>
      </c>
      <c r="D152" s="235" t="s">
        <v>382</v>
      </c>
      <c r="E152" s="236" t="s">
        <v>1113</v>
      </c>
      <c r="F152" s="237" t="s">
        <v>1114</v>
      </c>
      <c r="G152" s="238" t="s">
        <v>419</v>
      </c>
      <c r="H152" s="239">
        <v>20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0.23366999999999999</v>
      </c>
      <c r="R152" s="245">
        <f>Q152*H152</f>
        <v>4.6734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1115</v>
      </c>
    </row>
    <row r="153" s="2" customFormat="1" ht="23.4566" customHeight="1">
      <c r="A153" s="35"/>
      <c r="B153" s="36"/>
      <c r="C153" s="235" t="s">
        <v>487</v>
      </c>
      <c r="D153" s="235" t="s">
        <v>382</v>
      </c>
      <c r="E153" s="236" t="s">
        <v>1116</v>
      </c>
      <c r="F153" s="237" t="s">
        <v>1117</v>
      </c>
      <c r="G153" s="238" t="s">
        <v>430</v>
      </c>
      <c r="H153" s="239">
        <v>0.29299999999999998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1.7034</v>
      </c>
      <c r="R153" s="245">
        <f>Q153*H153</f>
        <v>0.49909619999999999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2052</v>
      </c>
    </row>
    <row r="154" s="2" customFormat="1" ht="23.4566" customHeight="1">
      <c r="A154" s="35"/>
      <c r="B154" s="36"/>
      <c r="C154" s="235" t="s">
        <v>491</v>
      </c>
      <c r="D154" s="235" t="s">
        <v>382</v>
      </c>
      <c r="E154" s="236" t="s">
        <v>1119</v>
      </c>
      <c r="F154" s="237" t="s">
        <v>1120</v>
      </c>
      <c r="G154" s="238" t="s">
        <v>419</v>
      </c>
      <c r="H154" s="239">
        <v>20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0.30059999999999998</v>
      </c>
      <c r="R154" s="245">
        <f>Q154*H154</f>
        <v>6.0119999999999996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1121</v>
      </c>
    </row>
    <row r="155" s="2" customFormat="1" ht="31.92453" customHeight="1">
      <c r="A155" s="35"/>
      <c r="B155" s="36"/>
      <c r="C155" s="235" t="s">
        <v>7</v>
      </c>
      <c r="D155" s="235" t="s">
        <v>382</v>
      </c>
      <c r="E155" s="236" t="s">
        <v>1123</v>
      </c>
      <c r="F155" s="237" t="s">
        <v>1124</v>
      </c>
      <c r="G155" s="238" t="s">
        <v>430</v>
      </c>
      <c r="H155" s="239">
        <v>1.1699999999999999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2.2632400000000001</v>
      </c>
      <c r="R155" s="245">
        <f>Q155*H155</f>
        <v>2.6479908000000001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2053</v>
      </c>
    </row>
    <row r="156" s="2" customFormat="1" ht="23.4566" customHeight="1">
      <c r="A156" s="35"/>
      <c r="B156" s="36"/>
      <c r="C156" s="235" t="s">
        <v>499</v>
      </c>
      <c r="D156" s="235" t="s">
        <v>382</v>
      </c>
      <c r="E156" s="236" t="s">
        <v>1126</v>
      </c>
      <c r="F156" s="237" t="s">
        <v>1127</v>
      </c>
      <c r="G156" s="238" t="s">
        <v>419</v>
      </c>
      <c r="H156" s="239">
        <v>0.32000000000000001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0.02266</v>
      </c>
      <c r="R156" s="245">
        <f>Q156*H156</f>
        <v>0.0072512000000000002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1128</v>
      </c>
    </row>
    <row r="157" s="2" customFormat="1" ht="31.92453" customHeight="1">
      <c r="A157" s="35"/>
      <c r="B157" s="36"/>
      <c r="C157" s="235" t="s">
        <v>504</v>
      </c>
      <c r="D157" s="235" t="s">
        <v>382</v>
      </c>
      <c r="E157" s="236" t="s">
        <v>1129</v>
      </c>
      <c r="F157" s="237" t="s">
        <v>1130</v>
      </c>
      <c r="G157" s="238" t="s">
        <v>419</v>
      </c>
      <c r="H157" s="239">
        <v>20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0.74894000000000005</v>
      </c>
      <c r="R157" s="245">
        <f>Q157*H157</f>
        <v>14.978800000000001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1131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435</v>
      </c>
      <c r="F158" s="233" t="s">
        <v>1132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SUM(P159:P161)</f>
        <v>0</v>
      </c>
      <c r="Q158" s="227"/>
      <c r="R158" s="228">
        <f>SUM(R159:R161)</f>
        <v>1.2301802799999999</v>
      </c>
      <c r="S158" s="227"/>
      <c r="T158" s="229">
        <f>SUM(T159:T161)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SUM(BK159:BK161)</f>
        <v>0</v>
      </c>
    </row>
    <row r="159" s="2" customFormat="1" ht="23.4566" customHeight="1">
      <c r="A159" s="35"/>
      <c r="B159" s="36"/>
      <c r="C159" s="235" t="s">
        <v>508</v>
      </c>
      <c r="D159" s="235" t="s">
        <v>382</v>
      </c>
      <c r="E159" s="236" t="s">
        <v>1133</v>
      </c>
      <c r="F159" s="237" t="s">
        <v>1134</v>
      </c>
      <c r="G159" s="238" t="s">
        <v>419</v>
      </c>
      <c r="H159" s="239">
        <v>12.25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0.00081999999999999998</v>
      </c>
      <c r="R159" s="245">
        <f>Q159*H159</f>
        <v>0.010045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1135</v>
      </c>
    </row>
    <row r="160" s="2" customFormat="1" ht="16.30189" customHeight="1">
      <c r="A160" s="35"/>
      <c r="B160" s="36"/>
      <c r="C160" s="235" t="s">
        <v>512</v>
      </c>
      <c r="D160" s="235" t="s">
        <v>382</v>
      </c>
      <c r="E160" s="236" t="s">
        <v>1136</v>
      </c>
      <c r="F160" s="237" t="s">
        <v>1137</v>
      </c>
      <c r="G160" s="238" t="s">
        <v>419</v>
      </c>
      <c r="H160" s="239">
        <v>29.148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0.00051000000000000004</v>
      </c>
      <c r="R160" s="245">
        <f>Q160*H160</f>
        <v>0.01486548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1852</v>
      </c>
    </row>
    <row r="161" s="2" customFormat="1" ht="21.0566" customHeight="1">
      <c r="A161" s="35"/>
      <c r="B161" s="36"/>
      <c r="C161" s="235" t="s">
        <v>516</v>
      </c>
      <c r="D161" s="235" t="s">
        <v>382</v>
      </c>
      <c r="E161" s="236" t="s">
        <v>1139</v>
      </c>
      <c r="F161" s="237" t="s">
        <v>1140</v>
      </c>
      <c r="G161" s="238" t="s">
        <v>419</v>
      </c>
      <c r="H161" s="239">
        <v>29.148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0.041349999999999998</v>
      </c>
      <c r="R161" s="245">
        <f>Q161*H161</f>
        <v>1.2052698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1955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447</v>
      </c>
      <c r="F162" s="233" t="s">
        <v>560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SUM(P163:P179)</f>
        <v>0</v>
      </c>
      <c r="Q162" s="227"/>
      <c r="R162" s="228">
        <f>SUM(R163:R179)</f>
        <v>0.10766465000000002</v>
      </c>
      <c r="S162" s="227"/>
      <c r="T162" s="229">
        <f>SUM(T163:T179)</f>
        <v>6.9470260000000001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SUM(BK163:BK179)</f>
        <v>0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866</v>
      </c>
      <c r="F163" s="237" t="s">
        <v>867</v>
      </c>
      <c r="G163" s="238" t="s">
        <v>502</v>
      </c>
      <c r="H163" s="239">
        <v>4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0.00025000000000000001</v>
      </c>
      <c r="R163" s="245">
        <f>Q163*H163</f>
        <v>0.001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1213</v>
      </c>
    </row>
    <row r="164" s="2" customFormat="1" ht="31.92453" customHeight="1">
      <c r="A164" s="35"/>
      <c r="B164" s="36"/>
      <c r="C164" s="254" t="s">
        <v>524</v>
      </c>
      <c r="D164" s="254" t="s">
        <v>457</v>
      </c>
      <c r="E164" s="255" t="s">
        <v>870</v>
      </c>
      <c r="F164" s="256" t="s">
        <v>871</v>
      </c>
      <c r="G164" s="257" t="s">
        <v>502</v>
      </c>
      <c r="H164" s="258">
        <v>4</v>
      </c>
      <c r="I164" s="259"/>
      <c r="J164" s="260">
        <f>ROUND(I164*H164,2)</f>
        <v>0</v>
      </c>
      <c r="K164" s="261"/>
      <c r="L164" s="262"/>
      <c r="M164" s="263" t="s">
        <v>1</v>
      </c>
      <c r="N164" s="264" t="s">
        <v>42</v>
      </c>
      <c r="O164" s="94"/>
      <c r="P164" s="245">
        <f>O164*H164</f>
        <v>0</v>
      </c>
      <c r="Q164" s="245">
        <v>0.00084999999999999995</v>
      </c>
      <c r="R164" s="245">
        <f>Q164*H164</f>
        <v>0.0033999999999999998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443</v>
      </c>
      <c r="AT164" s="247" t="s">
        <v>457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1214</v>
      </c>
    </row>
    <row r="165" s="2" customFormat="1" ht="16.30189" customHeight="1">
      <c r="A165" s="35"/>
      <c r="B165" s="36"/>
      <c r="C165" s="235" t="s">
        <v>528</v>
      </c>
      <c r="D165" s="235" t="s">
        <v>382</v>
      </c>
      <c r="E165" s="236" t="s">
        <v>1151</v>
      </c>
      <c r="F165" s="237" t="s">
        <v>1152</v>
      </c>
      <c r="G165" s="238" t="s">
        <v>502</v>
      </c>
      <c r="H165" s="239">
        <v>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0.077670000000000003</v>
      </c>
      <c r="R165" s="245">
        <f>Q165*H165</f>
        <v>0.077670000000000003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1153</v>
      </c>
    </row>
    <row r="166" s="2" customFormat="1" ht="16.30189" customHeight="1">
      <c r="A166" s="35"/>
      <c r="B166" s="36"/>
      <c r="C166" s="235" t="s">
        <v>532</v>
      </c>
      <c r="D166" s="235" t="s">
        <v>382</v>
      </c>
      <c r="E166" s="236" t="s">
        <v>1215</v>
      </c>
      <c r="F166" s="237" t="s">
        <v>1216</v>
      </c>
      <c r="G166" s="238" t="s">
        <v>502</v>
      </c>
      <c r="H166" s="239">
        <v>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1217</v>
      </c>
    </row>
    <row r="167" s="2" customFormat="1" ht="23.4566" customHeight="1">
      <c r="A167" s="35"/>
      <c r="B167" s="36"/>
      <c r="C167" s="254" t="s">
        <v>536</v>
      </c>
      <c r="D167" s="254" t="s">
        <v>457</v>
      </c>
      <c r="E167" s="255" t="s">
        <v>1218</v>
      </c>
      <c r="F167" s="256" t="s">
        <v>1219</v>
      </c>
      <c r="G167" s="257" t="s">
        <v>502</v>
      </c>
      <c r="H167" s="258">
        <v>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0.00029999999999999997</v>
      </c>
      <c r="R167" s="245">
        <f>Q167*H167</f>
        <v>0.00059999999999999995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1220</v>
      </c>
    </row>
    <row r="168" s="2" customFormat="1" ht="21.0566" customHeight="1">
      <c r="A168" s="35"/>
      <c r="B168" s="36"/>
      <c r="C168" s="235" t="s">
        <v>540</v>
      </c>
      <c r="D168" s="235" t="s">
        <v>382</v>
      </c>
      <c r="E168" s="236" t="s">
        <v>1163</v>
      </c>
      <c r="F168" s="237" t="s">
        <v>1164</v>
      </c>
      <c r="G168" s="238" t="s">
        <v>419</v>
      </c>
      <c r="H168" s="239">
        <v>29.148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1956</v>
      </c>
    </row>
    <row r="169" s="2" customFormat="1" ht="31.92453" customHeight="1">
      <c r="A169" s="35"/>
      <c r="B169" s="36"/>
      <c r="C169" s="235" t="s">
        <v>544</v>
      </c>
      <c r="D169" s="235" t="s">
        <v>382</v>
      </c>
      <c r="E169" s="236" t="s">
        <v>1166</v>
      </c>
      <c r="F169" s="237" t="s">
        <v>1167</v>
      </c>
      <c r="G169" s="238" t="s">
        <v>426</v>
      </c>
      <c r="H169" s="239">
        <v>5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0.097299999999999998</v>
      </c>
      <c r="T169" s="246">
        <f>S169*H169</f>
        <v>0.48649999999999999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2054</v>
      </c>
    </row>
    <row r="170" s="2" customFormat="1" ht="23.4566" customHeight="1">
      <c r="A170" s="35"/>
      <c r="B170" s="36"/>
      <c r="C170" s="235" t="s">
        <v>548</v>
      </c>
      <c r="D170" s="235" t="s">
        <v>382</v>
      </c>
      <c r="E170" s="236" t="s">
        <v>1169</v>
      </c>
      <c r="F170" s="237" t="s">
        <v>1170</v>
      </c>
      <c r="G170" s="238" t="s">
        <v>426</v>
      </c>
      <c r="H170" s="239">
        <v>16.600000000000001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0.057110000000000001</v>
      </c>
      <c r="T170" s="246">
        <f>S170*H170</f>
        <v>0.94802600000000015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2055</v>
      </c>
    </row>
    <row r="171" s="2" customFormat="1" ht="36.72453" customHeight="1">
      <c r="A171" s="35"/>
      <c r="B171" s="36"/>
      <c r="C171" s="235" t="s">
        <v>552</v>
      </c>
      <c r="D171" s="235" t="s">
        <v>382</v>
      </c>
      <c r="E171" s="236" t="s">
        <v>1221</v>
      </c>
      <c r="F171" s="237" t="s">
        <v>1222</v>
      </c>
      <c r="G171" s="238" t="s">
        <v>502</v>
      </c>
      <c r="H171" s="239">
        <v>32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0.00016000000000000001</v>
      </c>
      <c r="R171" s="245">
        <f>Q171*H171</f>
        <v>0.0051200000000000004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1223</v>
      </c>
    </row>
    <row r="172" s="2" customFormat="1" ht="36.72453" customHeight="1">
      <c r="A172" s="35"/>
      <c r="B172" s="36"/>
      <c r="C172" s="235" t="s">
        <v>556</v>
      </c>
      <c r="D172" s="235" t="s">
        <v>382</v>
      </c>
      <c r="E172" s="236" t="s">
        <v>1863</v>
      </c>
      <c r="F172" s="237" t="s">
        <v>1173</v>
      </c>
      <c r="G172" s="238" t="s">
        <v>502</v>
      </c>
      <c r="H172" s="239">
        <v>13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0.00116</v>
      </c>
      <c r="R172" s="245">
        <f>Q172*H172</f>
        <v>0.01508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1864</v>
      </c>
    </row>
    <row r="173" s="2" customFormat="1" ht="31.92453" customHeight="1">
      <c r="A173" s="35"/>
      <c r="B173" s="36"/>
      <c r="C173" s="235" t="s">
        <v>561</v>
      </c>
      <c r="D173" s="235" t="s">
        <v>382</v>
      </c>
      <c r="E173" s="236" t="s">
        <v>1175</v>
      </c>
      <c r="F173" s="237" t="s">
        <v>1176</v>
      </c>
      <c r="G173" s="238" t="s">
        <v>430</v>
      </c>
      <c r="H173" s="239">
        <v>2.2050000000000001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0.00173</v>
      </c>
      <c r="R173" s="245">
        <f>Q173*H173</f>
        <v>0.0038146500000000002</v>
      </c>
      <c r="S173" s="245">
        <v>2.3999999999999999</v>
      </c>
      <c r="T173" s="246">
        <f>S173*H173</f>
        <v>5.2919999999999998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1177</v>
      </c>
    </row>
    <row r="174" s="2" customFormat="1" ht="31.92453" customHeight="1">
      <c r="A174" s="35"/>
      <c r="B174" s="36"/>
      <c r="C174" s="235" t="s">
        <v>565</v>
      </c>
      <c r="D174" s="235" t="s">
        <v>382</v>
      </c>
      <c r="E174" s="236" t="s">
        <v>1806</v>
      </c>
      <c r="F174" s="237" t="s">
        <v>1807</v>
      </c>
      <c r="G174" s="238" t="s">
        <v>426</v>
      </c>
      <c r="H174" s="239">
        <v>12.25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8.0000000000000007E-05</v>
      </c>
      <c r="R174" s="245">
        <f>Q174*H174</f>
        <v>0.00098000000000000019</v>
      </c>
      <c r="S174" s="245">
        <v>0.017999999999999999</v>
      </c>
      <c r="T174" s="246">
        <f>S174*H174</f>
        <v>0.22049999999999997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2056</v>
      </c>
    </row>
    <row r="175" s="2" customFormat="1" ht="23.4566" customHeight="1">
      <c r="A175" s="35"/>
      <c r="B175" s="36"/>
      <c r="C175" s="235" t="s">
        <v>569</v>
      </c>
      <c r="D175" s="235" t="s">
        <v>382</v>
      </c>
      <c r="E175" s="236" t="s">
        <v>1178</v>
      </c>
      <c r="F175" s="237" t="s">
        <v>1179</v>
      </c>
      <c r="G175" s="238" t="s">
        <v>450</v>
      </c>
      <c r="H175" s="239">
        <v>5.5129999999999999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1180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1181</v>
      </c>
      <c r="F176" s="237" t="s">
        <v>1182</v>
      </c>
      <c r="G176" s="238" t="s">
        <v>450</v>
      </c>
      <c r="H176" s="239">
        <v>104.747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1183</v>
      </c>
    </row>
    <row r="177" s="2" customFormat="1" ht="23.4566" customHeight="1">
      <c r="A177" s="35"/>
      <c r="B177" s="36"/>
      <c r="C177" s="235" t="s">
        <v>577</v>
      </c>
      <c r="D177" s="235" t="s">
        <v>382</v>
      </c>
      <c r="E177" s="236" t="s">
        <v>710</v>
      </c>
      <c r="F177" s="237" t="s">
        <v>711</v>
      </c>
      <c r="G177" s="238" t="s">
        <v>450</v>
      </c>
      <c r="H177" s="239">
        <v>1.4310000000000001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1184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714</v>
      </c>
      <c r="F178" s="237" t="s">
        <v>715</v>
      </c>
      <c r="G178" s="238" t="s">
        <v>450</v>
      </c>
      <c r="H178" s="239">
        <v>12.879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1185</v>
      </c>
    </row>
    <row r="179" s="2" customFormat="1" ht="23.4566" customHeight="1">
      <c r="A179" s="35"/>
      <c r="B179" s="36"/>
      <c r="C179" s="235" t="s">
        <v>585</v>
      </c>
      <c r="D179" s="235" t="s">
        <v>382</v>
      </c>
      <c r="E179" s="236" t="s">
        <v>718</v>
      </c>
      <c r="F179" s="237" t="s">
        <v>719</v>
      </c>
      <c r="G179" s="238" t="s">
        <v>450</v>
      </c>
      <c r="H179" s="239">
        <v>5.2919999999999998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1186</v>
      </c>
    </row>
    <row r="180" s="12" customFormat="1" ht="22.8" customHeight="1">
      <c r="A180" s="12"/>
      <c r="B180" s="219"/>
      <c r="C180" s="220"/>
      <c r="D180" s="221" t="s">
        <v>75</v>
      </c>
      <c r="E180" s="233" t="s">
        <v>721</v>
      </c>
      <c r="F180" s="233" t="s">
        <v>722</v>
      </c>
      <c r="G180" s="220"/>
      <c r="H180" s="220"/>
      <c r="I180" s="223"/>
      <c r="J180" s="234">
        <f>BK180</f>
        <v>0</v>
      </c>
      <c r="K180" s="220"/>
      <c r="L180" s="225"/>
      <c r="M180" s="226"/>
      <c r="N180" s="227"/>
      <c r="O180" s="227"/>
      <c r="P180" s="228">
        <f>P181</f>
        <v>0</v>
      </c>
      <c r="Q180" s="227"/>
      <c r="R180" s="228">
        <f>R181</f>
        <v>0</v>
      </c>
      <c r="S180" s="227"/>
      <c r="T180" s="229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0" t="s">
        <v>84</v>
      </c>
      <c r="AT180" s="231" t="s">
        <v>75</v>
      </c>
      <c r="AU180" s="231" t="s">
        <v>84</v>
      </c>
      <c r="AY180" s="230" t="s">
        <v>379</v>
      </c>
      <c r="BK180" s="232">
        <f>BK181</f>
        <v>0</v>
      </c>
    </row>
    <row r="181" s="2" customFormat="1" ht="23.4566" customHeight="1">
      <c r="A181" s="35"/>
      <c r="B181" s="36"/>
      <c r="C181" s="235" t="s">
        <v>589</v>
      </c>
      <c r="D181" s="235" t="s">
        <v>382</v>
      </c>
      <c r="E181" s="236" t="s">
        <v>724</v>
      </c>
      <c r="F181" s="237" t="s">
        <v>725</v>
      </c>
      <c r="G181" s="238" t="s">
        <v>450</v>
      </c>
      <c r="H181" s="239">
        <v>37.369999999999997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1187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LZjlwg03wJC4Ni0rIMIlo0HPIjgE8/jShqb1wddPUUAaFsB7Z5l9n1nRQuln0yyObvg1t8xhICKbaX27KB8i5g==" hashValue="1mqS4m+4MNRoPha1A2w05zE6Enfg0v9PS9ef8Vzqllh0ullNqdgxB77s+kHjsyhf+Iri4OBOebW2+lvnyX+BAg==" algorithmName="SHA-512" password="CC35"/>
  <autoFilter ref="C130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297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2826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ROUND((SUM(BE133:BE192)),  2)</f>
        <v>0</v>
      </c>
      <c r="G37" s="169"/>
      <c r="H37" s="169"/>
      <c r="I37" s="170">
        <v>0.20000000000000001</v>
      </c>
      <c r="J37" s="168">
        <f>ROUND(((SUM(BE133:BE192))*I37),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ROUND((SUM(BF133:BF192)),  2)</f>
        <v>0</v>
      </c>
      <c r="G38" s="169"/>
      <c r="H38" s="169"/>
      <c r="I38" s="170">
        <v>0.20000000000000001</v>
      </c>
      <c r="J38" s="168">
        <f>ROUND(((SUM(BF133:BF192))*I38),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ROUND((SUM(BG133:BG192)),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ROUND((SUM(BH133:BH192)),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ROUND((SUM(BI133:BI192)),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05643 - Priepust č.43 v km 14,109 - P19357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J184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J186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J187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2645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2785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05643 - Priepust č.43 v km 14,109 - P19357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P134+P186</f>
        <v>0</v>
      </c>
      <c r="Q133" s="107"/>
      <c r="R133" s="216">
        <f>R134+R186</f>
        <v>145.90428662000005</v>
      </c>
      <c r="S133" s="107"/>
      <c r="T133" s="217">
        <f>T134+T186</f>
        <v>85.731558000000021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BK134+BK186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P135+P145+P157+P165+P168+P184</f>
        <v>0</v>
      </c>
      <c r="Q134" s="227"/>
      <c r="R134" s="228">
        <f>R135+R145+R157+R165+R168+R184</f>
        <v>145.49101404000004</v>
      </c>
      <c r="S134" s="227"/>
      <c r="T134" s="229">
        <f>T135+T145+T157+T165+T168+T184</f>
        <v>85.731558000000021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BK135+BK145+BK157+BK165+BK168+BK184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0.71999999999999997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2017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0.216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2018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58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17.399999999999999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33.719999999999999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236.03999999999999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33.719999999999999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56.140000000000001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25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2019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102</v>
      </c>
      <c r="F145" s="233" t="s">
        <v>1087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SUM(P146:P156)</f>
        <v>0</v>
      </c>
      <c r="Q145" s="227"/>
      <c r="R145" s="228">
        <f>SUM(R146:R156)</f>
        <v>84.753761160000025</v>
      </c>
      <c r="S145" s="227"/>
      <c r="T145" s="229">
        <f>SUM(T146:T156)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SUM(BK146:BK156)</f>
        <v>0</v>
      </c>
    </row>
    <row r="146" s="2" customFormat="1" ht="21.0566" customHeight="1">
      <c r="A146" s="35"/>
      <c r="B146" s="36"/>
      <c r="C146" s="235" t="s">
        <v>452</v>
      </c>
      <c r="D146" s="235" t="s">
        <v>382</v>
      </c>
      <c r="E146" s="236" t="s">
        <v>1088</v>
      </c>
      <c r="F146" s="237" t="s">
        <v>1089</v>
      </c>
      <c r="G146" s="238" t="s">
        <v>430</v>
      </c>
      <c r="H146" s="239">
        <v>2.109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2.3855499999999998</v>
      </c>
      <c r="R146" s="245">
        <f>Q146*H146</f>
        <v>5.0311249499999997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1839</v>
      </c>
    </row>
    <row r="147" s="2" customFormat="1" ht="21.0566" customHeight="1">
      <c r="A147" s="35"/>
      <c r="B147" s="36"/>
      <c r="C147" s="235" t="s">
        <v>456</v>
      </c>
      <c r="D147" s="235" t="s">
        <v>382</v>
      </c>
      <c r="E147" s="236" t="s">
        <v>1091</v>
      </c>
      <c r="F147" s="237" t="s">
        <v>1092</v>
      </c>
      <c r="G147" s="238" t="s">
        <v>419</v>
      </c>
      <c r="H147" s="239">
        <v>7.117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0.038350000000000002</v>
      </c>
      <c r="R147" s="245">
        <f>Q147*H147</f>
        <v>0.27293695000000001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1840</v>
      </c>
    </row>
    <row r="148" s="2" customFormat="1" ht="21.0566" customHeight="1">
      <c r="A148" s="35"/>
      <c r="B148" s="36"/>
      <c r="C148" s="235" t="s">
        <v>461</v>
      </c>
      <c r="D148" s="235" t="s">
        <v>382</v>
      </c>
      <c r="E148" s="236" t="s">
        <v>1094</v>
      </c>
      <c r="F148" s="237" t="s">
        <v>1095</v>
      </c>
      <c r="G148" s="238" t="s">
        <v>419</v>
      </c>
      <c r="H148" s="239">
        <v>7.117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1.0000000000000001E-05</v>
      </c>
      <c r="R148" s="245">
        <f>Q148*H148</f>
        <v>7.1170000000000011E-05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1841</v>
      </c>
    </row>
    <row r="149" s="2" customFormat="1" ht="21.0566" customHeight="1">
      <c r="A149" s="35"/>
      <c r="B149" s="36"/>
      <c r="C149" s="235" t="s">
        <v>466</v>
      </c>
      <c r="D149" s="235" t="s">
        <v>382</v>
      </c>
      <c r="E149" s="236" t="s">
        <v>1097</v>
      </c>
      <c r="F149" s="237" t="s">
        <v>1098</v>
      </c>
      <c r="G149" s="238" t="s">
        <v>450</v>
      </c>
      <c r="H149" s="239">
        <v>0.34999999999999998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1.03704</v>
      </c>
      <c r="R149" s="245">
        <f>Q149*H149</f>
        <v>0.36296399999999995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1842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1100</v>
      </c>
      <c r="F150" s="256" t="s">
        <v>1101</v>
      </c>
      <c r="G150" s="257" t="s">
        <v>1102</v>
      </c>
      <c r="H150" s="258">
        <v>49.75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1843</v>
      </c>
    </row>
    <row r="151" s="2" customFormat="1" ht="16.30189" customHeight="1">
      <c r="A151" s="35"/>
      <c r="B151" s="36"/>
      <c r="C151" s="235" t="s">
        <v>475</v>
      </c>
      <c r="D151" s="235" t="s">
        <v>382</v>
      </c>
      <c r="E151" s="236" t="s">
        <v>1104</v>
      </c>
      <c r="F151" s="237" t="s">
        <v>1105</v>
      </c>
      <c r="G151" s="238" t="s">
        <v>430</v>
      </c>
      <c r="H151" s="239">
        <v>33.831000000000003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2.3225600000000002</v>
      </c>
      <c r="R151" s="245">
        <f>Q151*H151</f>
        <v>78.574527360000019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1949</v>
      </c>
    </row>
    <row r="152" s="2" customFormat="1" ht="23.4566" customHeight="1">
      <c r="A152" s="35"/>
      <c r="B152" s="36"/>
      <c r="C152" s="235" t="s">
        <v>479</v>
      </c>
      <c r="D152" s="235" t="s">
        <v>382</v>
      </c>
      <c r="E152" s="236" t="s">
        <v>1107</v>
      </c>
      <c r="F152" s="237" t="s">
        <v>1108</v>
      </c>
      <c r="G152" s="238" t="s">
        <v>419</v>
      </c>
      <c r="H152" s="239">
        <v>89.722999999999999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0.00346</v>
      </c>
      <c r="R152" s="245">
        <f>Q152*H152</f>
        <v>0.31044157999999999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1950</v>
      </c>
    </row>
    <row r="153" s="2" customFormat="1" ht="23.4566" customHeight="1">
      <c r="A153" s="35"/>
      <c r="B153" s="36"/>
      <c r="C153" s="235" t="s">
        <v>483</v>
      </c>
      <c r="D153" s="235" t="s">
        <v>382</v>
      </c>
      <c r="E153" s="236" t="s">
        <v>1110</v>
      </c>
      <c r="F153" s="237" t="s">
        <v>1111</v>
      </c>
      <c r="G153" s="238" t="s">
        <v>419</v>
      </c>
      <c r="H153" s="239">
        <v>89.722999999999999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5.0000000000000002E-05</v>
      </c>
      <c r="R153" s="245">
        <f>Q153*H153</f>
        <v>0.0044861500000000004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1951</v>
      </c>
    </row>
    <row r="154" s="2" customFormat="1" ht="23.4566" customHeight="1">
      <c r="A154" s="35"/>
      <c r="B154" s="36"/>
      <c r="C154" s="235" t="s">
        <v>487</v>
      </c>
      <c r="D154" s="235" t="s">
        <v>382</v>
      </c>
      <c r="E154" s="236" t="s">
        <v>1204</v>
      </c>
      <c r="F154" s="237" t="s">
        <v>1205</v>
      </c>
      <c r="G154" s="238" t="s">
        <v>426</v>
      </c>
      <c r="H154" s="239">
        <v>9.9499999999999993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0.00282</v>
      </c>
      <c r="R154" s="245">
        <f>Q154*H154</f>
        <v>0.028058999999999997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1206</v>
      </c>
    </row>
    <row r="155" s="2" customFormat="1" ht="23.4566" customHeight="1">
      <c r="A155" s="35"/>
      <c r="B155" s="36"/>
      <c r="C155" s="254" t="s">
        <v>491</v>
      </c>
      <c r="D155" s="254" t="s">
        <v>457</v>
      </c>
      <c r="E155" s="255" t="s">
        <v>1703</v>
      </c>
      <c r="F155" s="256" t="s">
        <v>1704</v>
      </c>
      <c r="G155" s="257" t="s">
        <v>426</v>
      </c>
      <c r="H155" s="258">
        <v>9.9499999999999993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0.017000000000000001</v>
      </c>
      <c r="R155" s="245">
        <f>Q155*H155</f>
        <v>0.16915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2821</v>
      </c>
    </row>
    <row r="156" s="2" customFormat="1" ht="16.30189" customHeight="1">
      <c r="A156" s="35"/>
      <c r="B156" s="36"/>
      <c r="C156" s="254" t="s">
        <v>7</v>
      </c>
      <c r="D156" s="254" t="s">
        <v>457</v>
      </c>
      <c r="E156" s="255" t="s">
        <v>1210</v>
      </c>
      <c r="F156" s="256" t="s">
        <v>1211</v>
      </c>
      <c r="G156" s="257" t="s">
        <v>1102</v>
      </c>
      <c r="H156" s="258">
        <v>25.120000000000001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1212</v>
      </c>
    </row>
    <row r="157" s="12" customFormat="1" ht="22.8" customHeight="1">
      <c r="A157" s="12"/>
      <c r="B157" s="219"/>
      <c r="C157" s="220"/>
      <c r="D157" s="221" t="s">
        <v>75</v>
      </c>
      <c r="E157" s="233" t="s">
        <v>396</v>
      </c>
      <c r="F157" s="233" t="s">
        <v>465</v>
      </c>
      <c r="G157" s="220"/>
      <c r="H157" s="220"/>
      <c r="I157" s="223"/>
      <c r="J157" s="234">
        <f>BK157</f>
        <v>0</v>
      </c>
      <c r="K157" s="220"/>
      <c r="L157" s="225"/>
      <c r="M157" s="226"/>
      <c r="N157" s="227"/>
      <c r="O157" s="227"/>
      <c r="P157" s="228">
        <f>SUM(P158:P164)</f>
        <v>0</v>
      </c>
      <c r="Q157" s="227"/>
      <c r="R157" s="228">
        <f>SUM(R158:R164)</f>
        <v>38.873406700000004</v>
      </c>
      <c r="S157" s="227"/>
      <c r="T157" s="229">
        <f>SUM(T158:T164)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0" t="s">
        <v>84</v>
      </c>
      <c r="AT157" s="231" t="s">
        <v>75</v>
      </c>
      <c r="AU157" s="231" t="s">
        <v>84</v>
      </c>
      <c r="AY157" s="230" t="s">
        <v>379</v>
      </c>
      <c r="BK157" s="232">
        <f>SUM(BK158:BK164)</f>
        <v>0</v>
      </c>
    </row>
    <row r="158" s="2" customFormat="1" ht="31.92453" customHeight="1">
      <c r="A158" s="35"/>
      <c r="B158" s="36"/>
      <c r="C158" s="235" t="s">
        <v>499</v>
      </c>
      <c r="D158" s="235" t="s">
        <v>382</v>
      </c>
      <c r="E158" s="236" t="s">
        <v>1113</v>
      </c>
      <c r="F158" s="237" t="s">
        <v>1114</v>
      </c>
      <c r="G158" s="238" t="s">
        <v>419</v>
      </c>
      <c r="H158" s="239">
        <v>28.75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0.23366999999999999</v>
      </c>
      <c r="R158" s="245">
        <f>Q158*H158</f>
        <v>6.7180124999999995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1115</v>
      </c>
    </row>
    <row r="159" s="2" customFormat="1" ht="23.4566" customHeight="1">
      <c r="A159" s="35"/>
      <c r="B159" s="36"/>
      <c r="C159" s="235" t="s">
        <v>504</v>
      </c>
      <c r="D159" s="235" t="s">
        <v>382</v>
      </c>
      <c r="E159" s="236" t="s">
        <v>1116</v>
      </c>
      <c r="F159" s="237" t="s">
        <v>1117</v>
      </c>
      <c r="G159" s="238" t="s">
        <v>430</v>
      </c>
      <c r="H159" s="239">
        <v>0.14399999999999999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1.7034</v>
      </c>
      <c r="R159" s="245">
        <f>Q159*H159</f>
        <v>0.2452896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2020</v>
      </c>
    </row>
    <row r="160" s="2" customFormat="1" ht="23.4566" customHeight="1">
      <c r="A160" s="35"/>
      <c r="B160" s="36"/>
      <c r="C160" s="235" t="s">
        <v>508</v>
      </c>
      <c r="D160" s="235" t="s">
        <v>382</v>
      </c>
      <c r="E160" s="236" t="s">
        <v>1119</v>
      </c>
      <c r="F160" s="237" t="s">
        <v>1120</v>
      </c>
      <c r="G160" s="238" t="s">
        <v>419</v>
      </c>
      <c r="H160" s="239">
        <v>12.5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0.30059999999999998</v>
      </c>
      <c r="R160" s="245">
        <f>Q160*H160</f>
        <v>3.7574999999999998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1121</v>
      </c>
    </row>
    <row r="161" s="2" customFormat="1" ht="23.4566" customHeight="1">
      <c r="A161" s="35"/>
      <c r="B161" s="36"/>
      <c r="C161" s="235" t="s">
        <v>512</v>
      </c>
      <c r="D161" s="235" t="s">
        <v>382</v>
      </c>
      <c r="E161" s="236" t="s">
        <v>800</v>
      </c>
      <c r="F161" s="237" t="s">
        <v>801</v>
      </c>
      <c r="G161" s="238" t="s">
        <v>430</v>
      </c>
      <c r="H161" s="239">
        <v>2.4220000000000002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2.1922799999999998</v>
      </c>
      <c r="R161" s="245">
        <f>Q161*H161</f>
        <v>5.3097021599999996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2021</v>
      </c>
    </row>
    <row r="162" s="2" customFormat="1" ht="31.92453" customHeight="1">
      <c r="A162" s="35"/>
      <c r="B162" s="36"/>
      <c r="C162" s="235" t="s">
        <v>516</v>
      </c>
      <c r="D162" s="235" t="s">
        <v>382</v>
      </c>
      <c r="E162" s="236" t="s">
        <v>1123</v>
      </c>
      <c r="F162" s="237" t="s">
        <v>1124</v>
      </c>
      <c r="G162" s="238" t="s">
        <v>430</v>
      </c>
      <c r="H162" s="239">
        <v>0.57599999999999996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2.2632400000000001</v>
      </c>
      <c r="R162" s="245">
        <f>Q162*H162</f>
        <v>1.3036262400000001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2022</v>
      </c>
    </row>
    <row r="163" s="2" customFormat="1" ht="23.4566" customHeight="1">
      <c r="A163" s="35"/>
      <c r="B163" s="36"/>
      <c r="C163" s="235" t="s">
        <v>520</v>
      </c>
      <c r="D163" s="235" t="s">
        <v>382</v>
      </c>
      <c r="E163" s="236" t="s">
        <v>1126</v>
      </c>
      <c r="F163" s="237" t="s">
        <v>1127</v>
      </c>
      <c r="G163" s="238" t="s">
        <v>419</v>
      </c>
      <c r="H163" s="239">
        <v>0.32000000000000001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0.02266</v>
      </c>
      <c r="R163" s="245">
        <f>Q163*H163</f>
        <v>0.0072512000000000002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1128</v>
      </c>
    </row>
    <row r="164" s="2" customFormat="1" ht="31.92453" customHeight="1">
      <c r="A164" s="35"/>
      <c r="B164" s="36"/>
      <c r="C164" s="235" t="s">
        <v>524</v>
      </c>
      <c r="D164" s="235" t="s">
        <v>382</v>
      </c>
      <c r="E164" s="236" t="s">
        <v>1129</v>
      </c>
      <c r="F164" s="237" t="s">
        <v>1130</v>
      </c>
      <c r="G164" s="238" t="s">
        <v>419</v>
      </c>
      <c r="H164" s="239">
        <v>28.75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0.74894000000000005</v>
      </c>
      <c r="R164" s="245">
        <f>Q164*H164</f>
        <v>21.532025000000001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1131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435</v>
      </c>
      <c r="F165" s="233" t="s">
        <v>1132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SUM(P166:P167)</f>
        <v>0</v>
      </c>
      <c r="Q165" s="227"/>
      <c r="R165" s="228">
        <f>SUM(R166:R167)</f>
        <v>1.22980494</v>
      </c>
      <c r="S165" s="227"/>
      <c r="T165" s="229">
        <f>SUM(T166:T167)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SUM(BK166:BK167)</f>
        <v>0</v>
      </c>
    </row>
    <row r="166" s="2" customFormat="1" ht="16.30189" customHeight="1">
      <c r="A166" s="35"/>
      <c r="B166" s="36"/>
      <c r="C166" s="235" t="s">
        <v>528</v>
      </c>
      <c r="D166" s="235" t="s">
        <v>382</v>
      </c>
      <c r="E166" s="236" t="s">
        <v>1136</v>
      </c>
      <c r="F166" s="237" t="s">
        <v>1137</v>
      </c>
      <c r="G166" s="238" t="s">
        <v>419</v>
      </c>
      <c r="H166" s="239">
        <v>29.379000000000001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0.00051000000000000004</v>
      </c>
      <c r="R166" s="245">
        <f>Q166*H166</f>
        <v>0.014983290000000002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1852</v>
      </c>
    </row>
    <row r="167" s="2" customFormat="1" ht="21.0566" customHeight="1">
      <c r="A167" s="35"/>
      <c r="B167" s="36"/>
      <c r="C167" s="235" t="s">
        <v>532</v>
      </c>
      <c r="D167" s="235" t="s">
        <v>382</v>
      </c>
      <c r="E167" s="236" t="s">
        <v>1139</v>
      </c>
      <c r="F167" s="237" t="s">
        <v>1140</v>
      </c>
      <c r="G167" s="238" t="s">
        <v>419</v>
      </c>
      <c r="H167" s="239">
        <v>29.379000000000001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0.041349999999999998</v>
      </c>
      <c r="R167" s="245">
        <f>Q167*H167</f>
        <v>1.21482165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1955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447</v>
      </c>
      <c r="F168" s="233" t="s">
        <v>560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SUM(P169:P183)</f>
        <v>0</v>
      </c>
      <c r="Q168" s="227"/>
      <c r="R168" s="228">
        <f>SUM(R169:R183)</f>
        <v>20.634041240000002</v>
      </c>
      <c r="S168" s="227"/>
      <c r="T168" s="229">
        <f>SUM(T169:T183)</f>
        <v>85.731558000000021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SUM(BK169:BK183)</f>
        <v>0</v>
      </c>
    </row>
    <row r="169" s="2" customFormat="1" ht="16.30189" customHeight="1">
      <c r="A169" s="35"/>
      <c r="B169" s="36"/>
      <c r="C169" s="235" t="s">
        <v>536</v>
      </c>
      <c r="D169" s="235" t="s">
        <v>382</v>
      </c>
      <c r="E169" s="236" t="s">
        <v>1151</v>
      </c>
      <c r="F169" s="237" t="s">
        <v>1152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0.077670000000000003</v>
      </c>
      <c r="R169" s="245">
        <f>Q169*H169</f>
        <v>0.077670000000000003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1153</v>
      </c>
    </row>
    <row r="170" s="2" customFormat="1" ht="21.0566" customHeight="1">
      <c r="A170" s="35"/>
      <c r="B170" s="36"/>
      <c r="C170" s="235" t="s">
        <v>540</v>
      </c>
      <c r="D170" s="235" t="s">
        <v>382</v>
      </c>
      <c r="E170" s="236" t="s">
        <v>2827</v>
      </c>
      <c r="F170" s="237" t="s">
        <v>2828</v>
      </c>
      <c r="G170" s="238" t="s">
        <v>426</v>
      </c>
      <c r="H170" s="239">
        <v>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3.28024</v>
      </c>
      <c r="R170" s="245">
        <f>Q170*H170</f>
        <v>13.12096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2024</v>
      </c>
    </row>
    <row r="171" s="2" customFormat="1" ht="23.4566" customHeight="1">
      <c r="A171" s="35"/>
      <c r="B171" s="36"/>
      <c r="C171" s="254" t="s">
        <v>544</v>
      </c>
      <c r="D171" s="254" t="s">
        <v>457</v>
      </c>
      <c r="E171" s="255" t="s">
        <v>2829</v>
      </c>
      <c r="F171" s="256" t="s">
        <v>2830</v>
      </c>
      <c r="G171" s="257" t="s">
        <v>502</v>
      </c>
      <c r="H171" s="258">
        <v>4.04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1.835</v>
      </c>
      <c r="R171" s="245">
        <f>Q171*H171</f>
        <v>7.4134000000000002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2025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1780</v>
      </c>
      <c r="F172" s="237" t="s">
        <v>1781</v>
      </c>
      <c r="G172" s="238" t="s">
        <v>419</v>
      </c>
      <c r="H172" s="239">
        <v>29.379000000000001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1956</v>
      </c>
    </row>
    <row r="173" s="2" customFormat="1" ht="31.92453" customHeight="1">
      <c r="A173" s="35"/>
      <c r="B173" s="36"/>
      <c r="C173" s="235" t="s">
        <v>552</v>
      </c>
      <c r="D173" s="235" t="s">
        <v>382</v>
      </c>
      <c r="E173" s="236" t="s">
        <v>1166</v>
      </c>
      <c r="F173" s="237" t="s">
        <v>1167</v>
      </c>
      <c r="G173" s="238" t="s">
        <v>426</v>
      </c>
      <c r="H173" s="239">
        <v>10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0.097299999999999998</v>
      </c>
      <c r="T173" s="246">
        <f>S173*H173</f>
        <v>0.97299999999999998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2028</v>
      </c>
    </row>
    <row r="174" s="2" customFormat="1" ht="23.4566" customHeight="1">
      <c r="A174" s="35"/>
      <c r="B174" s="36"/>
      <c r="C174" s="235" t="s">
        <v>556</v>
      </c>
      <c r="D174" s="235" t="s">
        <v>382</v>
      </c>
      <c r="E174" s="236" t="s">
        <v>2047</v>
      </c>
      <c r="F174" s="237" t="s">
        <v>2048</v>
      </c>
      <c r="G174" s="238" t="s">
        <v>426</v>
      </c>
      <c r="H174" s="239">
        <v>30.199999999999999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0.15229000000000001</v>
      </c>
      <c r="T174" s="246">
        <f>S174*H174</f>
        <v>4.5991580000000001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1171</v>
      </c>
    </row>
    <row r="175" s="2" customFormat="1" ht="36.72453" customHeight="1">
      <c r="A175" s="35"/>
      <c r="B175" s="36"/>
      <c r="C175" s="235" t="s">
        <v>561</v>
      </c>
      <c r="D175" s="235" t="s">
        <v>382</v>
      </c>
      <c r="E175" s="236" t="s">
        <v>1221</v>
      </c>
      <c r="F175" s="237" t="s">
        <v>1222</v>
      </c>
      <c r="G175" s="238" t="s">
        <v>502</v>
      </c>
      <c r="H175" s="239">
        <v>32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0.00016000000000000001</v>
      </c>
      <c r="R175" s="245">
        <f>Q175*H175</f>
        <v>0.0051200000000000004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1223</v>
      </c>
    </row>
    <row r="176" s="2" customFormat="1" ht="36.72453" customHeight="1">
      <c r="A176" s="35"/>
      <c r="B176" s="36"/>
      <c r="C176" s="235" t="s">
        <v>565</v>
      </c>
      <c r="D176" s="235" t="s">
        <v>382</v>
      </c>
      <c r="E176" s="236" t="s">
        <v>1863</v>
      </c>
      <c r="F176" s="237" t="s">
        <v>1173</v>
      </c>
      <c r="G176" s="238" t="s">
        <v>502</v>
      </c>
      <c r="H176" s="239">
        <v>11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0.00116</v>
      </c>
      <c r="R176" s="245">
        <f>Q176*H176</f>
        <v>0.012760000000000001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1864</v>
      </c>
    </row>
    <row r="177" s="2" customFormat="1" ht="31.92453" customHeight="1">
      <c r="A177" s="35"/>
      <c r="B177" s="36"/>
      <c r="C177" s="235" t="s">
        <v>569</v>
      </c>
      <c r="D177" s="235" t="s">
        <v>382</v>
      </c>
      <c r="E177" s="236" t="s">
        <v>1865</v>
      </c>
      <c r="F177" s="237" t="s">
        <v>1866</v>
      </c>
      <c r="G177" s="238" t="s">
        <v>430</v>
      </c>
      <c r="H177" s="239">
        <v>33.831000000000003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2.2000000000000002</v>
      </c>
      <c r="T177" s="246">
        <f>S177*H177</f>
        <v>74.428200000000018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2029</v>
      </c>
    </row>
    <row r="178" s="2" customFormat="1" ht="31.92453" customHeight="1">
      <c r="A178" s="35"/>
      <c r="B178" s="36"/>
      <c r="C178" s="235" t="s">
        <v>573</v>
      </c>
      <c r="D178" s="235" t="s">
        <v>382</v>
      </c>
      <c r="E178" s="236" t="s">
        <v>1175</v>
      </c>
      <c r="F178" s="237" t="s">
        <v>1176</v>
      </c>
      <c r="G178" s="238" t="s">
        <v>430</v>
      </c>
      <c r="H178" s="239">
        <v>2.3879999999999999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0.00173</v>
      </c>
      <c r="R178" s="245">
        <f>Q178*H178</f>
        <v>0.0041312399999999996</v>
      </c>
      <c r="S178" s="245">
        <v>2.3999999999999999</v>
      </c>
      <c r="T178" s="246">
        <f>S178*H178</f>
        <v>5.7311999999999994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1177</v>
      </c>
    </row>
    <row r="179" s="2" customFormat="1" ht="23.4566" customHeight="1">
      <c r="A179" s="35"/>
      <c r="B179" s="36"/>
      <c r="C179" s="235" t="s">
        <v>577</v>
      </c>
      <c r="D179" s="235" t="s">
        <v>382</v>
      </c>
      <c r="E179" s="236" t="s">
        <v>1178</v>
      </c>
      <c r="F179" s="237" t="s">
        <v>1179</v>
      </c>
      <c r="G179" s="238" t="s">
        <v>450</v>
      </c>
      <c r="H179" s="239">
        <v>80.159000000000006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1180</v>
      </c>
    </row>
    <row r="180" s="2" customFormat="1" ht="31.92453" customHeight="1">
      <c r="A180" s="35"/>
      <c r="B180" s="36"/>
      <c r="C180" s="235" t="s">
        <v>581</v>
      </c>
      <c r="D180" s="235" t="s">
        <v>382</v>
      </c>
      <c r="E180" s="236" t="s">
        <v>1181</v>
      </c>
      <c r="F180" s="237" t="s">
        <v>1182</v>
      </c>
      <c r="G180" s="238" t="s">
        <v>450</v>
      </c>
      <c r="H180" s="239">
        <v>1523.021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1183</v>
      </c>
    </row>
    <row r="181" s="2" customFormat="1" ht="23.4566" customHeight="1">
      <c r="A181" s="35"/>
      <c r="B181" s="36"/>
      <c r="C181" s="235" t="s">
        <v>585</v>
      </c>
      <c r="D181" s="235" t="s">
        <v>382</v>
      </c>
      <c r="E181" s="236" t="s">
        <v>710</v>
      </c>
      <c r="F181" s="237" t="s">
        <v>711</v>
      </c>
      <c r="G181" s="238" t="s">
        <v>450</v>
      </c>
      <c r="H181" s="239">
        <v>5.5599999999999996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1184</v>
      </c>
    </row>
    <row r="182" s="2" customFormat="1" ht="23.4566" customHeight="1">
      <c r="A182" s="35"/>
      <c r="B182" s="36"/>
      <c r="C182" s="235" t="s">
        <v>589</v>
      </c>
      <c r="D182" s="235" t="s">
        <v>382</v>
      </c>
      <c r="E182" s="236" t="s">
        <v>714</v>
      </c>
      <c r="F182" s="237" t="s">
        <v>715</v>
      </c>
      <c r="G182" s="238" t="s">
        <v>450</v>
      </c>
      <c r="H182" s="239">
        <v>50.039999999999999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1185</v>
      </c>
    </row>
    <row r="183" s="2" customFormat="1" ht="23.4566" customHeight="1">
      <c r="A183" s="35"/>
      <c r="B183" s="36"/>
      <c r="C183" s="235" t="s">
        <v>593</v>
      </c>
      <c r="D183" s="235" t="s">
        <v>382</v>
      </c>
      <c r="E183" s="236" t="s">
        <v>718</v>
      </c>
      <c r="F183" s="237" t="s">
        <v>719</v>
      </c>
      <c r="G183" s="238" t="s">
        <v>450</v>
      </c>
      <c r="H183" s="239">
        <v>80.159000000000006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1186</v>
      </c>
    </row>
    <row r="184" s="12" customFormat="1" ht="22.8" customHeight="1">
      <c r="A184" s="12"/>
      <c r="B184" s="219"/>
      <c r="C184" s="220"/>
      <c r="D184" s="221" t="s">
        <v>75</v>
      </c>
      <c r="E184" s="233" t="s">
        <v>721</v>
      </c>
      <c r="F184" s="233" t="s">
        <v>722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P185</f>
        <v>0</v>
      </c>
      <c r="Q184" s="227"/>
      <c r="R184" s="228">
        <f>R185</f>
        <v>0</v>
      </c>
      <c r="S184" s="227"/>
      <c r="T184" s="229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84</v>
      </c>
      <c r="AT184" s="231" t="s">
        <v>75</v>
      </c>
      <c r="AU184" s="231" t="s">
        <v>84</v>
      </c>
      <c r="AY184" s="230" t="s">
        <v>379</v>
      </c>
      <c r="BK184" s="232">
        <f>BK185</f>
        <v>0</v>
      </c>
    </row>
    <row r="185" s="2" customFormat="1" ht="23.4566" customHeight="1">
      <c r="A185" s="35"/>
      <c r="B185" s="36"/>
      <c r="C185" s="235" t="s">
        <v>597</v>
      </c>
      <c r="D185" s="235" t="s">
        <v>382</v>
      </c>
      <c r="E185" s="236" t="s">
        <v>724</v>
      </c>
      <c r="F185" s="237" t="s">
        <v>725</v>
      </c>
      <c r="G185" s="238" t="s">
        <v>450</v>
      </c>
      <c r="H185" s="239">
        <v>145.49100000000001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1187</v>
      </c>
    </row>
    <row r="186" s="12" customFormat="1" ht="25.92" customHeight="1">
      <c r="A186" s="12"/>
      <c r="B186" s="219"/>
      <c r="C186" s="220"/>
      <c r="D186" s="221" t="s">
        <v>75</v>
      </c>
      <c r="E186" s="222" t="s">
        <v>1040</v>
      </c>
      <c r="F186" s="222" t="s">
        <v>1041</v>
      </c>
      <c r="G186" s="220"/>
      <c r="H186" s="220"/>
      <c r="I186" s="223"/>
      <c r="J186" s="224">
        <f>BK186</f>
        <v>0</v>
      </c>
      <c r="K186" s="220"/>
      <c r="L186" s="225"/>
      <c r="M186" s="226"/>
      <c r="N186" s="227"/>
      <c r="O186" s="227"/>
      <c r="P186" s="228">
        <f>P187</f>
        <v>0</v>
      </c>
      <c r="Q186" s="227"/>
      <c r="R186" s="228">
        <f>R187</f>
        <v>0.41327258</v>
      </c>
      <c r="S186" s="227"/>
      <c r="T186" s="22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92</v>
      </c>
      <c r="AT186" s="231" t="s">
        <v>75</v>
      </c>
      <c r="AU186" s="231" t="s">
        <v>76</v>
      </c>
      <c r="AY186" s="230" t="s">
        <v>379</v>
      </c>
      <c r="BK186" s="232">
        <f>BK187</f>
        <v>0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1042</v>
      </c>
      <c r="F187" s="233" t="s">
        <v>1043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SUM(P188:P192)</f>
        <v>0</v>
      </c>
      <c r="Q187" s="227"/>
      <c r="R187" s="228">
        <f>SUM(R188:R192)</f>
        <v>0.41327258</v>
      </c>
      <c r="S187" s="227"/>
      <c r="T187" s="229">
        <f>SUM(T188:T192)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92</v>
      </c>
      <c r="AT187" s="231" t="s">
        <v>75</v>
      </c>
      <c r="AU187" s="231" t="s">
        <v>84</v>
      </c>
      <c r="AY187" s="230" t="s">
        <v>379</v>
      </c>
      <c r="BK187" s="232">
        <f>SUM(BK188:BK192)</f>
        <v>0</v>
      </c>
    </row>
    <row r="188" s="2" customFormat="1" ht="23.4566" customHeight="1">
      <c r="A188" s="35"/>
      <c r="B188" s="36"/>
      <c r="C188" s="235" t="s">
        <v>601</v>
      </c>
      <c r="D188" s="235" t="s">
        <v>382</v>
      </c>
      <c r="E188" s="236" t="s">
        <v>1188</v>
      </c>
      <c r="F188" s="237" t="s">
        <v>1189</v>
      </c>
      <c r="G188" s="238" t="s">
        <v>419</v>
      </c>
      <c r="H188" s="239">
        <v>89.722999999999999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479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479</v>
      </c>
      <c r="BM188" s="247" t="s">
        <v>2031</v>
      </c>
    </row>
    <row r="189" s="2" customFormat="1" ht="16.30189" customHeight="1">
      <c r="A189" s="35"/>
      <c r="B189" s="36"/>
      <c r="C189" s="254" t="s">
        <v>605</v>
      </c>
      <c r="D189" s="254" t="s">
        <v>457</v>
      </c>
      <c r="E189" s="255" t="s">
        <v>1191</v>
      </c>
      <c r="F189" s="256" t="s">
        <v>1192</v>
      </c>
      <c r="G189" s="257" t="s">
        <v>450</v>
      </c>
      <c r="H189" s="258">
        <v>0.031</v>
      </c>
      <c r="I189" s="259"/>
      <c r="J189" s="260">
        <f>ROUND(I189*H189,2)</f>
        <v>0</v>
      </c>
      <c r="K189" s="261"/>
      <c r="L189" s="262"/>
      <c r="M189" s="263" t="s">
        <v>1</v>
      </c>
      <c r="N189" s="264" t="s">
        <v>42</v>
      </c>
      <c r="O189" s="94"/>
      <c r="P189" s="245">
        <f>O189*H189</f>
        <v>0</v>
      </c>
      <c r="Q189" s="245">
        <v>1</v>
      </c>
      <c r="R189" s="245">
        <f>Q189*H189</f>
        <v>0.031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544</v>
      </c>
      <c r="AT189" s="247" t="s">
        <v>457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479</v>
      </c>
      <c r="BM189" s="247" t="s">
        <v>2032</v>
      </c>
    </row>
    <row r="190" s="2" customFormat="1" ht="23.4566" customHeight="1">
      <c r="A190" s="35"/>
      <c r="B190" s="36"/>
      <c r="C190" s="235" t="s">
        <v>609</v>
      </c>
      <c r="D190" s="235" t="s">
        <v>382</v>
      </c>
      <c r="E190" s="236" t="s">
        <v>1194</v>
      </c>
      <c r="F190" s="237" t="s">
        <v>1195</v>
      </c>
      <c r="G190" s="238" t="s">
        <v>419</v>
      </c>
      <c r="H190" s="239">
        <v>179.446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0.00023000000000000001</v>
      </c>
      <c r="R190" s="245">
        <f>Q190*H190</f>
        <v>0.041272580000000003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479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479</v>
      </c>
      <c r="BM190" s="247" t="s">
        <v>2033</v>
      </c>
    </row>
    <row r="191" s="2" customFormat="1" ht="16.30189" customHeight="1">
      <c r="A191" s="35"/>
      <c r="B191" s="36"/>
      <c r="C191" s="254" t="s">
        <v>613</v>
      </c>
      <c r="D191" s="254" t="s">
        <v>457</v>
      </c>
      <c r="E191" s="255" t="s">
        <v>1197</v>
      </c>
      <c r="F191" s="256" t="s">
        <v>1198</v>
      </c>
      <c r="G191" s="257" t="s">
        <v>450</v>
      </c>
      <c r="H191" s="258">
        <v>0.34100000000000003</v>
      </c>
      <c r="I191" s="259"/>
      <c r="J191" s="260">
        <f>ROUND(I191*H191,2)</f>
        <v>0</v>
      </c>
      <c r="K191" s="261"/>
      <c r="L191" s="262"/>
      <c r="M191" s="263" t="s">
        <v>1</v>
      </c>
      <c r="N191" s="264" t="s">
        <v>42</v>
      </c>
      <c r="O191" s="94"/>
      <c r="P191" s="245">
        <f>O191*H191</f>
        <v>0</v>
      </c>
      <c r="Q191" s="245">
        <v>1</v>
      </c>
      <c r="R191" s="245">
        <f>Q191*H191</f>
        <v>0.34100000000000003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544</v>
      </c>
      <c r="AT191" s="247" t="s">
        <v>457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2034</v>
      </c>
    </row>
    <row r="192" s="2" customFormat="1" ht="23.4566" customHeight="1">
      <c r="A192" s="35"/>
      <c r="B192" s="36"/>
      <c r="C192" s="235" t="s">
        <v>617</v>
      </c>
      <c r="D192" s="235" t="s">
        <v>382</v>
      </c>
      <c r="E192" s="236" t="s">
        <v>1200</v>
      </c>
      <c r="F192" s="237" t="s">
        <v>1201</v>
      </c>
      <c r="G192" s="238" t="s">
        <v>450</v>
      </c>
      <c r="H192" s="239">
        <v>0.41299999999999998</v>
      </c>
      <c r="I192" s="240"/>
      <c r="J192" s="241">
        <f>ROUND(I192*H192,2)</f>
        <v>0</v>
      </c>
      <c r="K192" s="242"/>
      <c r="L192" s="41"/>
      <c r="M192" s="249" t="s">
        <v>1</v>
      </c>
      <c r="N192" s="250" t="s">
        <v>42</v>
      </c>
      <c r="O192" s="251"/>
      <c r="P192" s="252">
        <f>O192*H192</f>
        <v>0</v>
      </c>
      <c r="Q192" s="252">
        <v>0</v>
      </c>
      <c r="R192" s="252">
        <f>Q192*H192</f>
        <v>0</v>
      </c>
      <c r="S192" s="252">
        <v>0</v>
      </c>
      <c r="T192" s="25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479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2035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4RuuX1KJ3Jivdx+44f779lNQR909HJbXeVkobOPXgHM2RnN1uJ+88gdtvuaG9o2APhl4eCqh3g9Vnx7U2F/Blg==" hashValue="zzdQ8fseCWaSW+C8uqmwV4FGa1arrGuv58uRVKk2inK2qExWpO6M1CAeiveCGl5TWKKrdm6eTixW2eTd7kOCgQ==" algorithmName="SHA-512" password="CC35"/>
  <autoFilter ref="C132:K1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2831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ROUND((SUM(BE133:BE181)),  2)</f>
        <v>0</v>
      </c>
      <c r="G37" s="169"/>
      <c r="H37" s="169"/>
      <c r="I37" s="170">
        <v>0.20000000000000001</v>
      </c>
      <c r="J37" s="168">
        <f>ROUND(((SUM(BE133:BE181))*I37),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ROUND((SUM(BF133:BF181)),  2)</f>
        <v>0</v>
      </c>
      <c r="G38" s="169"/>
      <c r="H38" s="169"/>
      <c r="I38" s="170">
        <v>0.20000000000000001</v>
      </c>
      <c r="J38" s="168">
        <f>ROUND(((SUM(BF133:BF181))*I38),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05644 - Priepust č.44 v km 14,384 - P19358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J158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2645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2785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05644 - Priepust č.44 v km 14,384 - P19358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</f>
        <v>0</v>
      </c>
      <c r="Q133" s="107"/>
      <c r="R133" s="216">
        <f>R134+R175</f>
        <v>70.00644951999999</v>
      </c>
      <c r="S133" s="107"/>
      <c r="T133" s="217">
        <f>T134+T175</f>
        <v>24.273325600000003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BK134+BK175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P135+P145+P152+P154+P158+P173</f>
        <v>0</v>
      </c>
      <c r="Q134" s="227"/>
      <c r="R134" s="228">
        <f>R135+R145+R152+R154+R158+R173</f>
        <v>69.916479519999996</v>
      </c>
      <c r="S134" s="227"/>
      <c r="T134" s="229">
        <f>T135+T145+T152+T154+T158+T173</f>
        <v>24.273325600000003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BK135+BK145+BK152+BK154+BK158+BK173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1.575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1070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0.47299999999999998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1071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31.858000000000001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9.5570000000000004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15.933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111.53100000000001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15.933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26.635000000000002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17.5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396</v>
      </c>
      <c r="F145" s="233" t="s">
        <v>465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SUM(P146:P151)</f>
        <v>0</v>
      </c>
      <c r="Q145" s="227"/>
      <c r="R145" s="228">
        <f>SUM(R146:R151)</f>
        <v>29.61368392</v>
      </c>
      <c r="S145" s="227"/>
      <c r="T145" s="229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SUM(BK146:BK151)</f>
        <v>0</v>
      </c>
    </row>
    <row r="146" s="2" customFormat="1" ht="31.92453" customHeight="1">
      <c r="A146" s="35"/>
      <c r="B146" s="36"/>
      <c r="C146" s="235" t="s">
        <v>452</v>
      </c>
      <c r="D146" s="235" t="s">
        <v>382</v>
      </c>
      <c r="E146" s="236" t="s">
        <v>1113</v>
      </c>
      <c r="F146" s="237" t="s">
        <v>1114</v>
      </c>
      <c r="G146" s="238" t="s">
        <v>419</v>
      </c>
      <c r="H146" s="239">
        <v>18.5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0.23366999999999999</v>
      </c>
      <c r="R146" s="245">
        <f>Q146*H146</f>
        <v>4.3228949999999999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1115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1116</v>
      </c>
      <c r="F147" s="237" t="s">
        <v>1117</v>
      </c>
      <c r="G147" s="238" t="s">
        <v>430</v>
      </c>
      <c r="H147" s="239">
        <v>0.315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1.7034</v>
      </c>
      <c r="R147" s="245">
        <f>Q147*H147</f>
        <v>0.53657100000000002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1118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1119</v>
      </c>
      <c r="F148" s="237" t="s">
        <v>1120</v>
      </c>
      <c r="G148" s="238" t="s">
        <v>419</v>
      </c>
      <c r="H148" s="239">
        <v>18.5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0.30059999999999998</v>
      </c>
      <c r="R148" s="245">
        <f>Q148*H148</f>
        <v>5.5610999999999997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1121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800</v>
      </c>
      <c r="F149" s="237" t="s">
        <v>801</v>
      </c>
      <c r="G149" s="238" t="s">
        <v>430</v>
      </c>
      <c r="H149" s="239">
        <v>1.1339999999999999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2.1922799999999998</v>
      </c>
      <c r="R149" s="245">
        <f>Q149*H149</f>
        <v>2.4860455199999993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1122</v>
      </c>
    </row>
    <row r="150" s="2" customFormat="1" ht="31.92453" customHeight="1">
      <c r="A150" s="35"/>
      <c r="B150" s="36"/>
      <c r="C150" s="235" t="s">
        <v>470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1.26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2.8516824000000001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1125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1129</v>
      </c>
      <c r="F151" s="237" t="s">
        <v>1130</v>
      </c>
      <c r="G151" s="238" t="s">
        <v>419</v>
      </c>
      <c r="H151" s="239">
        <v>18.5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0.74894000000000005</v>
      </c>
      <c r="R151" s="245">
        <f>Q151*H151</f>
        <v>13.855390000000002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1131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435</v>
      </c>
      <c r="F152" s="233" t="s">
        <v>1132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P153</f>
        <v>0</v>
      </c>
      <c r="Q152" s="227"/>
      <c r="R152" s="228">
        <f>R153</f>
        <v>0.0033455999999999998</v>
      </c>
      <c r="S152" s="227"/>
      <c r="T152" s="229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BK153</f>
        <v>0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1133</v>
      </c>
      <c r="F153" s="237" t="s">
        <v>1134</v>
      </c>
      <c r="G153" s="238" t="s">
        <v>419</v>
      </c>
      <c r="H153" s="239">
        <v>4.0800000000000001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0.00081999999999999998</v>
      </c>
      <c r="R153" s="245">
        <f>Q153*H153</f>
        <v>0.0033455999999999998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1135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443</v>
      </c>
      <c r="F154" s="233" t="s">
        <v>495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SUM(P155:P157)</f>
        <v>0</v>
      </c>
      <c r="Q154" s="227"/>
      <c r="R154" s="228">
        <f>SUM(R155:R157)</f>
        <v>0.031399999999999997</v>
      </c>
      <c r="S154" s="227"/>
      <c r="T154" s="229">
        <f>SUM(T155:T157)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SUM(BK155:BK157)</f>
        <v>0</v>
      </c>
    </row>
    <row r="155" s="2" customFormat="1" ht="31.92453" customHeight="1">
      <c r="A155" s="35"/>
      <c r="B155" s="36"/>
      <c r="C155" s="235" t="s">
        <v>483</v>
      </c>
      <c r="D155" s="235" t="s">
        <v>382</v>
      </c>
      <c r="E155" s="236" t="s">
        <v>1142</v>
      </c>
      <c r="F155" s="237" t="s">
        <v>1143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0.0083999999999999995</v>
      </c>
      <c r="R155" s="245">
        <f>Q155*H155</f>
        <v>0.0083999999999999995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1144</v>
      </c>
    </row>
    <row r="156" s="2" customFormat="1" ht="16.30189" customHeight="1">
      <c r="A156" s="35"/>
      <c r="B156" s="36"/>
      <c r="C156" s="254" t="s">
        <v>487</v>
      </c>
      <c r="D156" s="254" t="s">
        <v>457</v>
      </c>
      <c r="E156" s="255" t="s">
        <v>1145</v>
      </c>
      <c r="F156" s="256" t="s">
        <v>1146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0.012999999999999999</v>
      </c>
      <c r="R156" s="245">
        <f>Q156*H156</f>
        <v>0.012999999999999999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1147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1148</v>
      </c>
      <c r="F157" s="237" t="s">
        <v>1149</v>
      </c>
      <c r="G157" s="238" t="s">
        <v>502</v>
      </c>
      <c r="H157" s="239">
        <v>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0.002</v>
      </c>
      <c r="R157" s="245">
        <f>Q157*H157</f>
        <v>0.01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1150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447</v>
      </c>
      <c r="F158" s="233" t="s">
        <v>560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SUM(P159:P172)</f>
        <v>0</v>
      </c>
      <c r="Q158" s="227"/>
      <c r="R158" s="228">
        <f>SUM(R159:R172)</f>
        <v>40.268050000000002</v>
      </c>
      <c r="S158" s="227"/>
      <c r="T158" s="229">
        <f>SUM(T159:T172)</f>
        <v>24.273325600000003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SUM(BK159:BK172)</f>
        <v>0</v>
      </c>
    </row>
    <row r="159" s="2" customFormat="1" ht="16.30189" customHeight="1">
      <c r="A159" s="35"/>
      <c r="B159" s="36"/>
      <c r="C159" s="235" t="s">
        <v>7</v>
      </c>
      <c r="D159" s="235" t="s">
        <v>382</v>
      </c>
      <c r="E159" s="236" t="s">
        <v>1151</v>
      </c>
      <c r="F159" s="237" t="s">
        <v>1152</v>
      </c>
      <c r="G159" s="238" t="s">
        <v>502</v>
      </c>
      <c r="H159" s="239">
        <v>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0.077670000000000003</v>
      </c>
      <c r="R159" s="245">
        <f>Q159*H159</f>
        <v>0.077670000000000003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1153</v>
      </c>
    </row>
    <row r="160" s="2" customFormat="1" ht="23.4566" customHeight="1">
      <c r="A160" s="35"/>
      <c r="B160" s="36"/>
      <c r="C160" s="235" t="s">
        <v>499</v>
      </c>
      <c r="D160" s="235" t="s">
        <v>382</v>
      </c>
      <c r="E160" s="236" t="s">
        <v>1226</v>
      </c>
      <c r="F160" s="237" t="s">
        <v>1227</v>
      </c>
      <c r="G160" s="238" t="s">
        <v>502</v>
      </c>
      <c r="H160" s="239">
        <v>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14.55747</v>
      </c>
      <c r="R160" s="245">
        <f>Q160*H160</f>
        <v>29.114940000000001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1228</v>
      </c>
    </row>
    <row r="161" s="2" customFormat="1" ht="23.4566" customHeight="1">
      <c r="A161" s="35"/>
      <c r="B161" s="36"/>
      <c r="C161" s="235" t="s">
        <v>504</v>
      </c>
      <c r="D161" s="235" t="s">
        <v>382</v>
      </c>
      <c r="E161" s="236" t="s">
        <v>1154</v>
      </c>
      <c r="F161" s="237" t="s">
        <v>1155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9.6984899999999996</v>
      </c>
      <c r="R161" s="245">
        <f>Q161*H161</f>
        <v>9.6984899999999996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1156</v>
      </c>
    </row>
    <row r="162" s="2" customFormat="1" ht="21.0566" customHeight="1">
      <c r="A162" s="35"/>
      <c r="B162" s="36"/>
      <c r="C162" s="235" t="s">
        <v>508</v>
      </c>
      <c r="D162" s="235" t="s">
        <v>382</v>
      </c>
      <c r="E162" s="236" t="s">
        <v>1157</v>
      </c>
      <c r="F162" s="237" t="s">
        <v>1158</v>
      </c>
      <c r="G162" s="238" t="s">
        <v>426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0.90208999999999995</v>
      </c>
      <c r="R162" s="245">
        <f>Q162*H162</f>
        <v>0.90208999999999995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1159</v>
      </c>
    </row>
    <row r="163" s="2" customFormat="1" ht="23.4566" customHeight="1">
      <c r="A163" s="35"/>
      <c r="B163" s="36"/>
      <c r="C163" s="254" t="s">
        <v>512</v>
      </c>
      <c r="D163" s="254" t="s">
        <v>457</v>
      </c>
      <c r="E163" s="255" t="s">
        <v>1160</v>
      </c>
      <c r="F163" s="256" t="s">
        <v>1161</v>
      </c>
      <c r="G163" s="257" t="s">
        <v>502</v>
      </c>
      <c r="H163" s="258">
        <v>1.01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0.46999999999999997</v>
      </c>
      <c r="R163" s="245">
        <f>Q163*H163</f>
        <v>0.47469999999999996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1162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1166</v>
      </c>
      <c r="F164" s="237" t="s">
        <v>1167</v>
      </c>
      <c r="G164" s="238" t="s">
        <v>426</v>
      </c>
      <c r="H164" s="239">
        <v>10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0.097299999999999998</v>
      </c>
      <c r="T164" s="246">
        <f>S164*H164</f>
        <v>0.97299999999999998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1168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2832</v>
      </c>
      <c r="F165" s="237" t="s">
        <v>2833</v>
      </c>
      <c r="G165" s="238" t="s">
        <v>426</v>
      </c>
      <c r="H165" s="239">
        <v>10.32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0.17133000000000001</v>
      </c>
      <c r="T165" s="246">
        <f>S165*H165</f>
        <v>1.7681256000000001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1171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1865</v>
      </c>
      <c r="F166" s="237" t="s">
        <v>1866</v>
      </c>
      <c r="G166" s="238" t="s">
        <v>430</v>
      </c>
      <c r="H166" s="239">
        <v>9.7710000000000008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2.2000000000000002</v>
      </c>
      <c r="T166" s="246">
        <f>S166*H166</f>
        <v>21.496200000000002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1177</v>
      </c>
    </row>
    <row r="167" s="2" customFormat="1" ht="31.92453" customHeight="1">
      <c r="A167" s="35"/>
      <c r="B167" s="36"/>
      <c r="C167" s="235" t="s">
        <v>528</v>
      </c>
      <c r="D167" s="235" t="s">
        <v>382</v>
      </c>
      <c r="E167" s="236" t="s">
        <v>1806</v>
      </c>
      <c r="F167" s="237" t="s">
        <v>1807</v>
      </c>
      <c r="G167" s="238" t="s">
        <v>426</v>
      </c>
      <c r="H167" s="239">
        <v>2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8.0000000000000007E-05</v>
      </c>
      <c r="R167" s="245">
        <f>Q167*H167</f>
        <v>0.00016000000000000001</v>
      </c>
      <c r="S167" s="245">
        <v>0.017999999999999999</v>
      </c>
      <c r="T167" s="246">
        <f>S167*H167</f>
        <v>0.035999999999999997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2834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1178</v>
      </c>
      <c r="F168" s="237" t="s">
        <v>1179</v>
      </c>
      <c r="G168" s="238" t="s">
        <v>450</v>
      </c>
      <c r="H168" s="239">
        <v>21.532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1180</v>
      </c>
    </row>
    <row r="169" s="2" customFormat="1" ht="31.92453" customHeight="1">
      <c r="A169" s="35"/>
      <c r="B169" s="36"/>
      <c r="C169" s="235" t="s">
        <v>536</v>
      </c>
      <c r="D169" s="235" t="s">
        <v>382</v>
      </c>
      <c r="E169" s="236" t="s">
        <v>1181</v>
      </c>
      <c r="F169" s="237" t="s">
        <v>1182</v>
      </c>
      <c r="G169" s="238" t="s">
        <v>450</v>
      </c>
      <c r="H169" s="239">
        <v>408.428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1183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710</v>
      </c>
      <c r="F170" s="237" t="s">
        <v>711</v>
      </c>
      <c r="G170" s="238" t="s">
        <v>450</v>
      </c>
      <c r="H170" s="239">
        <v>2.7349999999999999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1184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714</v>
      </c>
      <c r="F171" s="237" t="s">
        <v>715</v>
      </c>
      <c r="G171" s="238" t="s">
        <v>450</v>
      </c>
      <c r="H171" s="239">
        <v>24.614999999999998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1185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718</v>
      </c>
      <c r="F172" s="237" t="s">
        <v>719</v>
      </c>
      <c r="G172" s="238" t="s">
        <v>450</v>
      </c>
      <c r="H172" s="239">
        <v>21.495999999999999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1186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721</v>
      </c>
      <c r="F173" s="233" t="s">
        <v>722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BK174</f>
        <v>0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724</v>
      </c>
      <c r="F174" s="237" t="s">
        <v>725</v>
      </c>
      <c r="G174" s="238" t="s">
        <v>450</v>
      </c>
      <c r="H174" s="239">
        <v>69.915999999999997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1187</v>
      </c>
    </row>
    <row r="175" s="12" customFormat="1" ht="25.92" customHeight="1">
      <c r="A175" s="12"/>
      <c r="B175" s="219"/>
      <c r="C175" s="220"/>
      <c r="D175" s="221" t="s">
        <v>75</v>
      </c>
      <c r="E175" s="222" t="s">
        <v>1040</v>
      </c>
      <c r="F175" s="222" t="s">
        <v>1041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0.089969999999999994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76</v>
      </c>
      <c r="AY175" s="230" t="s">
        <v>379</v>
      </c>
      <c r="BK175" s="232">
        <f>BK176</f>
        <v>0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1042</v>
      </c>
      <c r="F176" s="233" t="s">
        <v>1043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SUM(P177:P181)</f>
        <v>0</v>
      </c>
      <c r="Q176" s="227"/>
      <c r="R176" s="228">
        <f>SUM(R177:R181)</f>
        <v>0.089969999999999994</v>
      </c>
      <c r="S176" s="227"/>
      <c r="T176" s="229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92</v>
      </c>
      <c r="AT176" s="231" t="s">
        <v>75</v>
      </c>
      <c r="AU176" s="231" t="s">
        <v>84</v>
      </c>
      <c r="AY176" s="230" t="s">
        <v>379</v>
      </c>
      <c r="BK176" s="232">
        <f>SUM(BK177:BK181)</f>
        <v>0</v>
      </c>
    </row>
    <row r="177" s="2" customFormat="1" ht="23.4566" customHeight="1">
      <c r="A177" s="35"/>
      <c r="B177" s="36"/>
      <c r="C177" s="235" t="s">
        <v>556</v>
      </c>
      <c r="D177" s="235" t="s">
        <v>382</v>
      </c>
      <c r="E177" s="236" t="s">
        <v>1188</v>
      </c>
      <c r="F177" s="237" t="s">
        <v>1189</v>
      </c>
      <c r="G177" s="238" t="s">
        <v>419</v>
      </c>
      <c r="H177" s="239">
        <v>19.5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479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1190</v>
      </c>
    </row>
    <row r="178" s="2" customFormat="1" ht="16.30189" customHeight="1">
      <c r="A178" s="35"/>
      <c r="B178" s="36"/>
      <c r="C178" s="254" t="s">
        <v>561</v>
      </c>
      <c r="D178" s="254" t="s">
        <v>457</v>
      </c>
      <c r="E178" s="255" t="s">
        <v>1191</v>
      </c>
      <c r="F178" s="256" t="s">
        <v>1192</v>
      </c>
      <c r="G178" s="257" t="s">
        <v>450</v>
      </c>
      <c r="H178" s="258">
        <v>0.0070000000000000001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1</v>
      </c>
      <c r="R178" s="245">
        <f>Q178*H178</f>
        <v>0.0070000000000000001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544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1193</v>
      </c>
    </row>
    <row r="179" s="2" customFormat="1" ht="23.4566" customHeight="1">
      <c r="A179" s="35"/>
      <c r="B179" s="36"/>
      <c r="C179" s="235" t="s">
        <v>565</v>
      </c>
      <c r="D179" s="235" t="s">
        <v>382</v>
      </c>
      <c r="E179" s="236" t="s">
        <v>1194</v>
      </c>
      <c r="F179" s="237" t="s">
        <v>1195</v>
      </c>
      <c r="G179" s="238" t="s">
        <v>419</v>
      </c>
      <c r="H179" s="239">
        <v>39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0.00023000000000000001</v>
      </c>
      <c r="R179" s="245">
        <f>Q179*H179</f>
        <v>0.0089700000000000005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479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1196</v>
      </c>
    </row>
    <row r="180" s="2" customFormat="1" ht="16.30189" customHeight="1">
      <c r="A180" s="35"/>
      <c r="B180" s="36"/>
      <c r="C180" s="254" t="s">
        <v>569</v>
      </c>
      <c r="D180" s="254" t="s">
        <v>457</v>
      </c>
      <c r="E180" s="255" t="s">
        <v>1197</v>
      </c>
      <c r="F180" s="256" t="s">
        <v>1198</v>
      </c>
      <c r="G180" s="257" t="s">
        <v>450</v>
      </c>
      <c r="H180" s="258">
        <v>0.073999999999999996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1</v>
      </c>
      <c r="R180" s="245">
        <f>Q180*H180</f>
        <v>0.073999999999999996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544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1199</v>
      </c>
    </row>
    <row r="181" s="2" customFormat="1" ht="23.4566" customHeight="1">
      <c r="A181" s="35"/>
      <c r="B181" s="36"/>
      <c r="C181" s="235" t="s">
        <v>573</v>
      </c>
      <c r="D181" s="235" t="s">
        <v>382</v>
      </c>
      <c r="E181" s="236" t="s">
        <v>1200</v>
      </c>
      <c r="F181" s="237" t="s">
        <v>1201</v>
      </c>
      <c r="G181" s="238" t="s">
        <v>450</v>
      </c>
      <c r="H181" s="239">
        <v>0.089999999999999997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1202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KW+iZm4TxebFO55R9JM8liz6sKK1d/JZfMTBVhYnHwmMhOcCG78eXYxAA79g3qyq08f460urASeBLyKCEPNFuQ==" hashValue="K+HtnyGDK3z4yZ5tz0pwt3g+uwxjOPXJ3pA5I8s1Sv1Sln5CgeePs8VeupqpBmEN79ouDExjmGPEgQmVaxDSeA==" algorithmName="SHA-512" password="CC35"/>
  <autoFilter ref="C132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303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2835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ROUND((SUM(BE131:BE186)),  2)</f>
        <v>0</v>
      </c>
      <c r="G37" s="169"/>
      <c r="H37" s="169"/>
      <c r="I37" s="170">
        <v>0.20000000000000001</v>
      </c>
      <c r="J37" s="168">
        <f>ROUND(((SUM(BE131:BE186))*I37),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ROUND((SUM(BF131:BF186)),  2)</f>
        <v>0</v>
      </c>
      <c r="G38" s="169"/>
      <c r="H38" s="169"/>
      <c r="I38" s="170">
        <v>0.20000000000000001</v>
      </c>
      <c r="J38" s="168">
        <f>ROUND(((SUM(BF131:BF186))*I38),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05645 - Priepust č.45 v km 14,571 - P19359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2645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2785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05645 - Priepust č.45 v km 14,571 - P19359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34.926386860000008</v>
      </c>
      <c r="S131" s="107"/>
      <c r="T131" s="217">
        <f>T132</f>
        <v>4.7391540000000001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P133+P142+P154+P161+P165+P185</f>
        <v>0</v>
      </c>
      <c r="Q132" s="227"/>
      <c r="R132" s="228">
        <f>R133+R142+R154+R161+R165+R185</f>
        <v>34.926386860000008</v>
      </c>
      <c r="S132" s="227"/>
      <c r="T132" s="229">
        <f>T133+T142+T154+T161+T165+T185</f>
        <v>4.7391540000000001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BK133+BK142+BK154+BK161+BK165+BK185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2.363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2050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0.70899999999999996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2051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20.379999999999999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6.1139999999999999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22.742999999999999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159.20099999999999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22.742999999999999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35.621000000000002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SUM(P143:P153)</f>
        <v>0</v>
      </c>
      <c r="Q142" s="227"/>
      <c r="R142" s="228">
        <f>SUM(R143:R153)</f>
        <v>6.1051336799999998</v>
      </c>
      <c r="S142" s="227"/>
      <c r="T142" s="229">
        <f>SUM(T143:T153)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SUM(BK143:BK153)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1.548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3.6928313999999998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5.4470000000000001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0.20889245000000001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5.4470000000000001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5.4470000000000005E-05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0.25700000000000001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0.26651927999999997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36.5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0.76800000000000002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1.7837260800000001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2590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1107</v>
      </c>
      <c r="F149" s="237" t="s">
        <v>1108</v>
      </c>
      <c r="G149" s="238" t="s">
        <v>419</v>
      </c>
      <c r="H149" s="239">
        <v>2.3999999999999999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0.00346</v>
      </c>
      <c r="R149" s="245">
        <f>Q149*H149</f>
        <v>0.0083039999999999989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2591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1110</v>
      </c>
      <c r="F150" s="237" t="s">
        <v>1111</v>
      </c>
      <c r="G150" s="238" t="s">
        <v>419</v>
      </c>
      <c r="H150" s="239">
        <v>2.3999999999999999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5.0000000000000002E-05</v>
      </c>
      <c r="R150" s="245">
        <f>Q150*H150</f>
        <v>0.00012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2592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1204</v>
      </c>
      <c r="F151" s="237" t="s">
        <v>1205</v>
      </c>
      <c r="G151" s="238" t="s">
        <v>426</v>
      </c>
      <c r="H151" s="239">
        <v>7.2999999999999998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0.00282</v>
      </c>
      <c r="R151" s="245">
        <f>Q151*H151</f>
        <v>0.020586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1206</v>
      </c>
    </row>
    <row r="152" s="2" customFormat="1" ht="21.0566" customHeight="1">
      <c r="A152" s="35"/>
      <c r="B152" s="36"/>
      <c r="C152" s="254" t="s">
        <v>487</v>
      </c>
      <c r="D152" s="254" t="s">
        <v>457</v>
      </c>
      <c r="E152" s="255" t="s">
        <v>1207</v>
      </c>
      <c r="F152" s="256" t="s">
        <v>1208</v>
      </c>
      <c r="G152" s="257" t="s">
        <v>426</v>
      </c>
      <c r="H152" s="258">
        <v>7.2999999999999998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0.017000000000000001</v>
      </c>
      <c r="R152" s="245">
        <f>Q152*H152</f>
        <v>0.1241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1209</v>
      </c>
    </row>
    <row r="153" s="2" customFormat="1" ht="16.30189" customHeight="1">
      <c r="A153" s="35"/>
      <c r="B153" s="36"/>
      <c r="C153" s="254" t="s">
        <v>491</v>
      </c>
      <c r="D153" s="254" t="s">
        <v>457</v>
      </c>
      <c r="E153" s="255" t="s">
        <v>1210</v>
      </c>
      <c r="F153" s="256" t="s">
        <v>1211</v>
      </c>
      <c r="G153" s="257" t="s">
        <v>1102</v>
      </c>
      <c r="H153" s="258">
        <v>18.84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1212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396</v>
      </c>
      <c r="F154" s="233" t="s">
        <v>465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SUM(P155:P160)</f>
        <v>0</v>
      </c>
      <c r="Q154" s="227"/>
      <c r="R154" s="228">
        <f>SUM(R155:R160)</f>
        <v>28.186450200000003</v>
      </c>
      <c r="S154" s="227"/>
      <c r="T154" s="229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SUM(BK155:BK160)</f>
        <v>0</v>
      </c>
    </row>
    <row r="155" s="2" customFormat="1" ht="31.92453" customHeight="1">
      <c r="A155" s="35"/>
      <c r="B155" s="36"/>
      <c r="C155" s="235" t="s">
        <v>7</v>
      </c>
      <c r="D155" s="235" t="s">
        <v>382</v>
      </c>
      <c r="E155" s="236" t="s">
        <v>1113</v>
      </c>
      <c r="F155" s="237" t="s">
        <v>1114</v>
      </c>
      <c r="G155" s="238" t="s">
        <v>419</v>
      </c>
      <c r="H155" s="239">
        <v>18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0.23366999999999999</v>
      </c>
      <c r="R155" s="245">
        <f>Q155*H155</f>
        <v>4.2060599999999999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1115</v>
      </c>
    </row>
    <row r="156" s="2" customFormat="1" ht="23.4566" customHeight="1">
      <c r="A156" s="35"/>
      <c r="B156" s="36"/>
      <c r="C156" s="235" t="s">
        <v>499</v>
      </c>
      <c r="D156" s="235" t="s">
        <v>382</v>
      </c>
      <c r="E156" s="236" t="s">
        <v>1116</v>
      </c>
      <c r="F156" s="237" t="s">
        <v>1117</v>
      </c>
      <c r="G156" s="238" t="s">
        <v>430</v>
      </c>
      <c r="H156" s="239">
        <v>0.47299999999999998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1.7034</v>
      </c>
      <c r="R156" s="245">
        <f>Q156*H156</f>
        <v>0.80570819999999999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2052</v>
      </c>
    </row>
    <row r="157" s="2" customFormat="1" ht="23.4566" customHeight="1">
      <c r="A157" s="35"/>
      <c r="B157" s="36"/>
      <c r="C157" s="235" t="s">
        <v>504</v>
      </c>
      <c r="D157" s="235" t="s">
        <v>382</v>
      </c>
      <c r="E157" s="236" t="s">
        <v>1119</v>
      </c>
      <c r="F157" s="237" t="s">
        <v>1120</v>
      </c>
      <c r="G157" s="238" t="s">
        <v>419</v>
      </c>
      <c r="H157" s="239">
        <v>18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0.30059999999999998</v>
      </c>
      <c r="R157" s="245">
        <f>Q157*H157</f>
        <v>5.4108000000000001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1121</v>
      </c>
    </row>
    <row r="158" s="2" customFormat="1" ht="31.92453" customHeight="1">
      <c r="A158" s="35"/>
      <c r="B158" s="36"/>
      <c r="C158" s="235" t="s">
        <v>508</v>
      </c>
      <c r="D158" s="235" t="s">
        <v>382</v>
      </c>
      <c r="E158" s="236" t="s">
        <v>1123</v>
      </c>
      <c r="F158" s="237" t="s">
        <v>1124</v>
      </c>
      <c r="G158" s="238" t="s">
        <v>430</v>
      </c>
      <c r="H158" s="239">
        <v>1.8899999999999999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2.2632400000000001</v>
      </c>
      <c r="R158" s="245">
        <f>Q158*H158</f>
        <v>4.2775236000000003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2053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1126</v>
      </c>
      <c r="F159" s="237" t="s">
        <v>1127</v>
      </c>
      <c r="G159" s="238" t="s">
        <v>419</v>
      </c>
      <c r="H159" s="239">
        <v>0.23999999999999999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0.02266</v>
      </c>
      <c r="R159" s="245">
        <f>Q159*H159</f>
        <v>0.0054383999999999995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1128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1129</v>
      </c>
      <c r="F160" s="237" t="s">
        <v>1130</v>
      </c>
      <c r="G160" s="238" t="s">
        <v>419</v>
      </c>
      <c r="H160" s="239">
        <v>18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0.74894000000000005</v>
      </c>
      <c r="R160" s="245">
        <f>Q160*H160</f>
        <v>13.480920000000001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1131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435</v>
      </c>
      <c r="F161" s="233" t="s">
        <v>1132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SUM(P162:P164)</f>
        <v>0</v>
      </c>
      <c r="Q161" s="227"/>
      <c r="R161" s="228">
        <f>SUM(R162:R164)</f>
        <v>0.53373175999999989</v>
      </c>
      <c r="S161" s="227"/>
      <c r="T161" s="229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SUM(BK162:BK164)</f>
        <v>0</v>
      </c>
    </row>
    <row r="162" s="2" customFormat="1" ht="23.4566" customHeight="1">
      <c r="A162" s="35"/>
      <c r="B162" s="36"/>
      <c r="C162" s="235" t="s">
        <v>520</v>
      </c>
      <c r="D162" s="235" t="s">
        <v>382</v>
      </c>
      <c r="E162" s="236" t="s">
        <v>1133</v>
      </c>
      <c r="F162" s="237" t="s">
        <v>1134</v>
      </c>
      <c r="G162" s="238" t="s">
        <v>419</v>
      </c>
      <c r="H162" s="239">
        <v>5.8399999999999999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0.00081999999999999998</v>
      </c>
      <c r="R162" s="245">
        <f>Q162*H162</f>
        <v>0.0047888000000000002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1135</v>
      </c>
    </row>
    <row r="163" s="2" customFormat="1" ht="16.30189" customHeight="1">
      <c r="A163" s="35"/>
      <c r="B163" s="36"/>
      <c r="C163" s="235" t="s">
        <v>524</v>
      </c>
      <c r="D163" s="235" t="s">
        <v>382</v>
      </c>
      <c r="E163" s="236" t="s">
        <v>1136</v>
      </c>
      <c r="F163" s="237" t="s">
        <v>1137</v>
      </c>
      <c r="G163" s="238" t="s">
        <v>419</v>
      </c>
      <c r="H163" s="239">
        <v>12.635999999999999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0.00051000000000000004</v>
      </c>
      <c r="R163" s="245">
        <f>Q163*H163</f>
        <v>0.0064443599999999997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1852</v>
      </c>
    </row>
    <row r="164" s="2" customFormat="1" ht="21.0566" customHeight="1">
      <c r="A164" s="35"/>
      <c r="B164" s="36"/>
      <c r="C164" s="235" t="s">
        <v>528</v>
      </c>
      <c r="D164" s="235" t="s">
        <v>382</v>
      </c>
      <c r="E164" s="236" t="s">
        <v>1139</v>
      </c>
      <c r="F164" s="237" t="s">
        <v>1140</v>
      </c>
      <c r="G164" s="238" t="s">
        <v>419</v>
      </c>
      <c r="H164" s="239">
        <v>12.635999999999999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0.041349999999999998</v>
      </c>
      <c r="R164" s="245">
        <f>Q164*H164</f>
        <v>0.52249859999999992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1955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447</v>
      </c>
      <c r="F165" s="233" t="s">
        <v>560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SUM(P166:P184)</f>
        <v>0</v>
      </c>
      <c r="Q165" s="227"/>
      <c r="R165" s="228">
        <f>SUM(R166:R184)</f>
        <v>0.10107122</v>
      </c>
      <c r="S165" s="227"/>
      <c r="T165" s="229">
        <f>SUM(T166:T184)</f>
        <v>4.7391540000000001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SUM(BK166:BK184)</f>
        <v>0</v>
      </c>
    </row>
    <row r="166" s="2" customFormat="1" ht="23.4566" customHeight="1">
      <c r="A166" s="35"/>
      <c r="B166" s="36"/>
      <c r="C166" s="235" t="s">
        <v>532</v>
      </c>
      <c r="D166" s="235" t="s">
        <v>382</v>
      </c>
      <c r="E166" s="236" t="s">
        <v>866</v>
      </c>
      <c r="F166" s="237" t="s">
        <v>867</v>
      </c>
      <c r="G166" s="238" t="s">
        <v>502</v>
      </c>
      <c r="H166" s="239">
        <v>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0.00025000000000000001</v>
      </c>
      <c r="R166" s="245">
        <f>Q166*H166</f>
        <v>0.001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1213</v>
      </c>
    </row>
    <row r="167" s="2" customFormat="1" ht="31.92453" customHeight="1">
      <c r="A167" s="35"/>
      <c r="B167" s="36"/>
      <c r="C167" s="254" t="s">
        <v>536</v>
      </c>
      <c r="D167" s="254" t="s">
        <v>457</v>
      </c>
      <c r="E167" s="255" t="s">
        <v>870</v>
      </c>
      <c r="F167" s="256" t="s">
        <v>871</v>
      </c>
      <c r="G167" s="257" t="s">
        <v>502</v>
      </c>
      <c r="H167" s="258">
        <v>4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0.00084999999999999995</v>
      </c>
      <c r="R167" s="245">
        <f>Q167*H167</f>
        <v>0.0033999999999999998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1214</v>
      </c>
    </row>
    <row r="168" s="2" customFormat="1" ht="16.30189" customHeight="1">
      <c r="A168" s="35"/>
      <c r="B168" s="36"/>
      <c r="C168" s="235" t="s">
        <v>540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16.30189" customHeight="1">
      <c r="A169" s="35"/>
      <c r="B169" s="36"/>
      <c r="C169" s="235" t="s">
        <v>544</v>
      </c>
      <c r="D169" s="235" t="s">
        <v>382</v>
      </c>
      <c r="E169" s="236" t="s">
        <v>1215</v>
      </c>
      <c r="F169" s="237" t="s">
        <v>1216</v>
      </c>
      <c r="G169" s="238" t="s">
        <v>502</v>
      </c>
      <c r="H169" s="239">
        <v>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1217</v>
      </c>
    </row>
    <row r="170" s="2" customFormat="1" ht="23.4566" customHeight="1">
      <c r="A170" s="35"/>
      <c r="B170" s="36"/>
      <c r="C170" s="254" t="s">
        <v>548</v>
      </c>
      <c r="D170" s="254" t="s">
        <v>457</v>
      </c>
      <c r="E170" s="255" t="s">
        <v>1218</v>
      </c>
      <c r="F170" s="256" t="s">
        <v>1219</v>
      </c>
      <c r="G170" s="257" t="s">
        <v>502</v>
      </c>
      <c r="H170" s="258">
        <v>2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0.00029999999999999997</v>
      </c>
      <c r="R170" s="245">
        <f>Q170*H170</f>
        <v>0.00059999999999999995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1220</v>
      </c>
    </row>
    <row r="171" s="2" customFormat="1" ht="23.4566" customHeight="1">
      <c r="A171" s="35"/>
      <c r="B171" s="36"/>
      <c r="C171" s="235" t="s">
        <v>552</v>
      </c>
      <c r="D171" s="235" t="s">
        <v>382</v>
      </c>
      <c r="E171" s="236" t="s">
        <v>1780</v>
      </c>
      <c r="F171" s="237" t="s">
        <v>1781</v>
      </c>
      <c r="G171" s="238" t="s">
        <v>419</v>
      </c>
      <c r="H171" s="239">
        <v>12.635999999999999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1956</v>
      </c>
    </row>
    <row r="172" s="2" customFormat="1" ht="31.92453" customHeight="1">
      <c r="A172" s="35"/>
      <c r="B172" s="36"/>
      <c r="C172" s="235" t="s">
        <v>556</v>
      </c>
      <c r="D172" s="235" t="s">
        <v>382</v>
      </c>
      <c r="E172" s="236" t="s">
        <v>1166</v>
      </c>
      <c r="F172" s="237" t="s">
        <v>1167</v>
      </c>
      <c r="G172" s="238" t="s">
        <v>426</v>
      </c>
      <c r="H172" s="239">
        <v>10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0.097299999999999998</v>
      </c>
      <c r="T172" s="246">
        <f>S172*H172</f>
        <v>0.97299999999999998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2054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1169</v>
      </c>
      <c r="F173" s="237" t="s">
        <v>1170</v>
      </c>
      <c r="G173" s="238" t="s">
        <v>426</v>
      </c>
      <c r="H173" s="239">
        <v>9.4000000000000004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0.057110000000000001</v>
      </c>
      <c r="T173" s="246">
        <f>S173*H173</f>
        <v>0.53683400000000003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2055</v>
      </c>
    </row>
    <row r="174" s="2" customFormat="1" ht="36.72453" customHeight="1">
      <c r="A174" s="35"/>
      <c r="B174" s="36"/>
      <c r="C174" s="235" t="s">
        <v>565</v>
      </c>
      <c r="D174" s="235" t="s">
        <v>382</v>
      </c>
      <c r="E174" s="236" t="s">
        <v>1221</v>
      </c>
      <c r="F174" s="237" t="s">
        <v>1222</v>
      </c>
      <c r="G174" s="238" t="s">
        <v>502</v>
      </c>
      <c r="H174" s="239">
        <v>24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0.00016000000000000001</v>
      </c>
      <c r="R174" s="245">
        <f>Q174*H174</f>
        <v>0.0038400000000000005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1223</v>
      </c>
    </row>
    <row r="175" s="2" customFormat="1" ht="36.72453" customHeight="1">
      <c r="A175" s="35"/>
      <c r="B175" s="36"/>
      <c r="C175" s="235" t="s">
        <v>569</v>
      </c>
      <c r="D175" s="235" t="s">
        <v>382</v>
      </c>
      <c r="E175" s="236" t="s">
        <v>1863</v>
      </c>
      <c r="F175" s="237" t="s">
        <v>1173</v>
      </c>
      <c r="G175" s="238" t="s">
        <v>502</v>
      </c>
      <c r="H175" s="239">
        <v>7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0.00116</v>
      </c>
      <c r="R175" s="245">
        <f>Q175*H175</f>
        <v>0.0081200000000000005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1864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1175</v>
      </c>
      <c r="F176" s="237" t="s">
        <v>1176</v>
      </c>
      <c r="G176" s="238" t="s">
        <v>430</v>
      </c>
      <c r="H176" s="239">
        <v>1.3140000000000001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0.00173</v>
      </c>
      <c r="R176" s="245">
        <f>Q176*H176</f>
        <v>0.0022732200000000003</v>
      </c>
      <c r="S176" s="245">
        <v>2.3999999999999999</v>
      </c>
      <c r="T176" s="246">
        <f>S176*H176</f>
        <v>3.1536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1177</v>
      </c>
    </row>
    <row r="177" s="2" customFormat="1" ht="31.92453" customHeight="1">
      <c r="A177" s="35"/>
      <c r="B177" s="36"/>
      <c r="C177" s="235" t="s">
        <v>577</v>
      </c>
      <c r="D177" s="235" t="s">
        <v>382</v>
      </c>
      <c r="E177" s="236" t="s">
        <v>1806</v>
      </c>
      <c r="F177" s="237" t="s">
        <v>1807</v>
      </c>
      <c r="G177" s="238" t="s">
        <v>426</v>
      </c>
      <c r="H177" s="239">
        <v>4.0999999999999996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8.0000000000000007E-05</v>
      </c>
      <c r="R177" s="245">
        <f>Q177*H177</f>
        <v>0.000328</v>
      </c>
      <c r="S177" s="245">
        <v>0.017999999999999999</v>
      </c>
      <c r="T177" s="246">
        <f>S177*H177</f>
        <v>0.073799999999999991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2836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1973</v>
      </c>
      <c r="F178" s="237" t="s">
        <v>1974</v>
      </c>
      <c r="G178" s="238" t="s">
        <v>1817</v>
      </c>
      <c r="H178" s="239">
        <v>192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2.0000000000000002E-05</v>
      </c>
      <c r="R178" s="245">
        <f>Q178*H178</f>
        <v>0.0038400000000000005</v>
      </c>
      <c r="S178" s="245">
        <v>1.0000000000000001E-05</v>
      </c>
      <c r="T178" s="246">
        <f>S178*H178</f>
        <v>0.0019200000000000003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2837</v>
      </c>
    </row>
    <row r="179" s="2" customFormat="1" ht="16.30189" customHeight="1">
      <c r="A179" s="35"/>
      <c r="B179" s="36"/>
      <c r="C179" s="254" t="s">
        <v>585</v>
      </c>
      <c r="D179" s="254" t="s">
        <v>457</v>
      </c>
      <c r="E179" s="255" t="s">
        <v>1976</v>
      </c>
      <c r="F179" s="256" t="s">
        <v>1977</v>
      </c>
      <c r="G179" s="257" t="s">
        <v>502</v>
      </c>
      <c r="H179" s="258">
        <v>12.800000000000001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2838</v>
      </c>
    </row>
    <row r="180" s="2" customFormat="1" ht="23.4566" customHeight="1">
      <c r="A180" s="35"/>
      <c r="B180" s="36"/>
      <c r="C180" s="235" t="s">
        <v>589</v>
      </c>
      <c r="D180" s="235" t="s">
        <v>382</v>
      </c>
      <c r="E180" s="236" t="s">
        <v>1178</v>
      </c>
      <c r="F180" s="237" t="s">
        <v>1179</v>
      </c>
      <c r="G180" s="238" t="s">
        <v>450</v>
      </c>
      <c r="H180" s="239">
        <v>3.2280000000000002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1180</v>
      </c>
    </row>
    <row r="181" s="2" customFormat="1" ht="31.92453" customHeight="1">
      <c r="A181" s="35"/>
      <c r="B181" s="36"/>
      <c r="C181" s="235" t="s">
        <v>593</v>
      </c>
      <c r="D181" s="235" t="s">
        <v>382</v>
      </c>
      <c r="E181" s="236" t="s">
        <v>1181</v>
      </c>
      <c r="F181" s="237" t="s">
        <v>1182</v>
      </c>
      <c r="G181" s="238" t="s">
        <v>450</v>
      </c>
      <c r="H181" s="239">
        <v>61.332000000000001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1183</v>
      </c>
    </row>
    <row r="182" s="2" customFormat="1" ht="23.4566" customHeight="1">
      <c r="A182" s="35"/>
      <c r="B182" s="36"/>
      <c r="C182" s="235" t="s">
        <v>597</v>
      </c>
      <c r="D182" s="235" t="s">
        <v>382</v>
      </c>
      <c r="E182" s="236" t="s">
        <v>710</v>
      </c>
      <c r="F182" s="237" t="s">
        <v>711</v>
      </c>
      <c r="G182" s="238" t="s">
        <v>450</v>
      </c>
      <c r="H182" s="239">
        <v>1.506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1184</v>
      </c>
    </row>
    <row r="183" s="2" customFormat="1" ht="23.4566" customHeight="1">
      <c r="A183" s="35"/>
      <c r="B183" s="36"/>
      <c r="C183" s="235" t="s">
        <v>601</v>
      </c>
      <c r="D183" s="235" t="s">
        <v>382</v>
      </c>
      <c r="E183" s="236" t="s">
        <v>714</v>
      </c>
      <c r="F183" s="237" t="s">
        <v>715</v>
      </c>
      <c r="G183" s="238" t="s">
        <v>450</v>
      </c>
      <c r="H183" s="239">
        <v>13.554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1185</v>
      </c>
    </row>
    <row r="184" s="2" customFormat="1" ht="23.4566" customHeight="1">
      <c r="A184" s="35"/>
      <c r="B184" s="36"/>
      <c r="C184" s="235" t="s">
        <v>605</v>
      </c>
      <c r="D184" s="235" t="s">
        <v>382</v>
      </c>
      <c r="E184" s="236" t="s">
        <v>718</v>
      </c>
      <c r="F184" s="237" t="s">
        <v>719</v>
      </c>
      <c r="G184" s="238" t="s">
        <v>450</v>
      </c>
      <c r="H184" s="239">
        <v>3.1539999999999999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1186</v>
      </c>
    </row>
    <row r="185" s="12" customFormat="1" ht="22.8" customHeight="1">
      <c r="A185" s="12"/>
      <c r="B185" s="219"/>
      <c r="C185" s="220"/>
      <c r="D185" s="221" t="s">
        <v>75</v>
      </c>
      <c r="E185" s="233" t="s">
        <v>721</v>
      </c>
      <c r="F185" s="233" t="s">
        <v>722</v>
      </c>
      <c r="G185" s="220"/>
      <c r="H185" s="220"/>
      <c r="I185" s="223"/>
      <c r="J185" s="234">
        <f>BK185</f>
        <v>0</v>
      </c>
      <c r="K185" s="220"/>
      <c r="L185" s="225"/>
      <c r="M185" s="226"/>
      <c r="N185" s="227"/>
      <c r="O185" s="227"/>
      <c r="P185" s="228">
        <f>P186</f>
        <v>0</v>
      </c>
      <c r="Q185" s="227"/>
      <c r="R185" s="228">
        <f>R186</f>
        <v>0</v>
      </c>
      <c r="S185" s="227"/>
      <c r="T185" s="22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84</v>
      </c>
      <c r="AT185" s="231" t="s">
        <v>75</v>
      </c>
      <c r="AU185" s="231" t="s">
        <v>84</v>
      </c>
      <c r="AY185" s="230" t="s">
        <v>379</v>
      </c>
      <c r="BK185" s="232">
        <f>BK186</f>
        <v>0</v>
      </c>
    </row>
    <row r="186" s="2" customFormat="1" ht="23.4566" customHeight="1">
      <c r="A186" s="35"/>
      <c r="B186" s="36"/>
      <c r="C186" s="235" t="s">
        <v>609</v>
      </c>
      <c r="D186" s="235" t="s">
        <v>382</v>
      </c>
      <c r="E186" s="236" t="s">
        <v>724</v>
      </c>
      <c r="F186" s="237" t="s">
        <v>725</v>
      </c>
      <c r="G186" s="238" t="s">
        <v>450</v>
      </c>
      <c r="H186" s="239">
        <v>34.926000000000002</v>
      </c>
      <c r="I186" s="240"/>
      <c r="J186" s="241">
        <f>ROUND(I186*H186,2)</f>
        <v>0</v>
      </c>
      <c r="K186" s="242"/>
      <c r="L186" s="41"/>
      <c r="M186" s="249" t="s">
        <v>1</v>
      </c>
      <c r="N186" s="250" t="s">
        <v>42</v>
      </c>
      <c r="O186" s="251"/>
      <c r="P186" s="252">
        <f>O186*H186</f>
        <v>0</v>
      </c>
      <c r="Q186" s="252">
        <v>0</v>
      </c>
      <c r="R186" s="252">
        <f>Q186*H186</f>
        <v>0</v>
      </c>
      <c r="S186" s="252">
        <v>0</v>
      </c>
      <c r="T186" s="25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1187</v>
      </c>
    </row>
    <row r="187" s="2" customFormat="1" ht="6.96" customHeight="1">
      <c r="A187" s="35"/>
      <c r="B187" s="69"/>
      <c r="C187" s="70"/>
      <c r="D187" s="70"/>
      <c r="E187" s="70"/>
      <c r="F187" s="70"/>
      <c r="G187" s="70"/>
      <c r="H187" s="70"/>
      <c r="I187" s="70"/>
      <c r="J187" s="70"/>
      <c r="K187" s="70"/>
      <c r="L187" s="41"/>
      <c r="M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</sheetData>
  <sheetProtection sheet="1" autoFilter="0" formatColumns="0" formatRows="0" objects="1" scenarios="1" spinCount="100000" saltValue="uUoJKTMd2fGAUiRBtIsnhtQxBNB7fmu/wbzfJ1VZ2byG2z3mqjH3qCcxHTFnIoUBCtZhnkxZEshhQCSW/f4fjQ==" hashValue="dZu22bisHxN4zy1EEq5rAD8tpXJM0N30C1OZbdbhaerpQoMkPLnCFWD7ZE0Ge9rDMZ/YwISA29YwWIYdSXJ2rQ==" algorithmName="SHA-512" password="CC35"/>
  <autoFilter ref="C130:K18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306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2839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ROUND((SUM(BE134:BE201)),  2)</f>
        <v>0</v>
      </c>
      <c r="G37" s="169"/>
      <c r="H37" s="169"/>
      <c r="I37" s="170">
        <v>0.20000000000000001</v>
      </c>
      <c r="J37" s="168">
        <f>ROUND(((SUM(BE134:BE201))*I37),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ROUND((SUM(BF134:BF201)),  2)</f>
        <v>0</v>
      </c>
      <c r="G38" s="169"/>
      <c r="H38" s="169"/>
      <c r="I38" s="170">
        <v>0.20000000000000001</v>
      </c>
      <c r="J38" s="168">
        <f>ROUND(((SUM(BF134:BF201))*I38),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ROUND((SUM(BG134:BG201)),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ROUND((SUM(BH134:BH201)),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ROUND((SUM(BI134:BI201)),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05646 - Priepust č.46 v km 15,068 - P19360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J193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J195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J196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2645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2785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05646 - Priepust č.46 v km 15,068 - P19360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P135+P195</f>
        <v>0</v>
      </c>
      <c r="Q134" s="107"/>
      <c r="R134" s="216">
        <f>R135+R195</f>
        <v>50.405409519999999</v>
      </c>
      <c r="S134" s="107"/>
      <c r="T134" s="217">
        <f>T135+T195</f>
        <v>11.237177500000001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BK135+BK195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P136+P146+P155+P163+P167+P171+P193</f>
        <v>0</v>
      </c>
      <c r="Q135" s="227"/>
      <c r="R135" s="228">
        <f>R136+R146+R155+R163+R167+R171+R193</f>
        <v>50.344337519999996</v>
      </c>
      <c r="S135" s="227"/>
      <c r="T135" s="229">
        <f>T136+T146+T155+T163+T167+T171+T193</f>
        <v>11.237177500000001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BK136+BK146+BK155+BK163+BK167+BK171+BK193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SUM(P137:P145)</f>
        <v>0</v>
      </c>
      <c r="Q136" s="227"/>
      <c r="R136" s="228">
        <f>SUM(R137:R145)</f>
        <v>0</v>
      </c>
      <c r="S136" s="227"/>
      <c r="T136" s="229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SUM(BK137:BK145)</f>
        <v>0</v>
      </c>
    </row>
    <row r="137" s="2" customFormat="1" ht="21.0566" customHeight="1">
      <c r="A137" s="35"/>
      <c r="B137" s="36"/>
      <c r="C137" s="235" t="s">
        <v>84</v>
      </c>
      <c r="D137" s="235" t="s">
        <v>382</v>
      </c>
      <c r="E137" s="236" t="s">
        <v>1068</v>
      </c>
      <c r="F137" s="237" t="s">
        <v>1069</v>
      </c>
      <c r="G137" s="238" t="s">
        <v>430</v>
      </c>
      <c r="H137" s="239">
        <v>1.8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1947</v>
      </c>
    </row>
    <row r="138" s="2" customFormat="1" ht="36.72453" customHeight="1">
      <c r="A138" s="35"/>
      <c r="B138" s="36"/>
      <c r="C138" s="235" t="s">
        <v>92</v>
      </c>
      <c r="D138" s="235" t="s">
        <v>382</v>
      </c>
      <c r="E138" s="236" t="s">
        <v>741</v>
      </c>
      <c r="F138" s="237" t="s">
        <v>742</v>
      </c>
      <c r="G138" s="238" t="s">
        <v>430</v>
      </c>
      <c r="H138" s="239">
        <v>0.54000000000000004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1948</v>
      </c>
    </row>
    <row r="139" s="2" customFormat="1" ht="16.30189" customHeight="1">
      <c r="A139" s="35"/>
      <c r="B139" s="36"/>
      <c r="C139" s="235" t="s">
        <v>102</v>
      </c>
      <c r="D139" s="235" t="s">
        <v>382</v>
      </c>
      <c r="E139" s="236" t="s">
        <v>428</v>
      </c>
      <c r="F139" s="237" t="s">
        <v>429</v>
      </c>
      <c r="G139" s="238" t="s">
        <v>430</v>
      </c>
      <c r="H139" s="239">
        <v>25.41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1072</v>
      </c>
    </row>
    <row r="140" s="2" customFormat="1" ht="36.72453" customHeight="1">
      <c r="A140" s="35"/>
      <c r="B140" s="36"/>
      <c r="C140" s="235" t="s">
        <v>396</v>
      </c>
      <c r="D140" s="235" t="s">
        <v>382</v>
      </c>
      <c r="E140" s="236" t="s">
        <v>432</v>
      </c>
      <c r="F140" s="237" t="s">
        <v>433</v>
      </c>
      <c r="G140" s="238" t="s">
        <v>430</v>
      </c>
      <c r="H140" s="239">
        <v>7.6230000000000002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1073</v>
      </c>
    </row>
    <row r="141" s="2" customFormat="1" ht="31.92453" customHeight="1">
      <c r="A141" s="35"/>
      <c r="B141" s="36"/>
      <c r="C141" s="235" t="s">
        <v>378</v>
      </c>
      <c r="D141" s="235" t="s">
        <v>382</v>
      </c>
      <c r="E141" s="236" t="s">
        <v>1074</v>
      </c>
      <c r="F141" s="237" t="s">
        <v>1075</v>
      </c>
      <c r="G141" s="238" t="s">
        <v>430</v>
      </c>
      <c r="H141" s="239">
        <v>16.440000000000001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1076</v>
      </c>
    </row>
    <row r="142" s="2" customFormat="1" ht="36.72453" customHeight="1">
      <c r="A142" s="35"/>
      <c r="B142" s="36"/>
      <c r="C142" s="235" t="s">
        <v>435</v>
      </c>
      <c r="D142" s="235" t="s">
        <v>382</v>
      </c>
      <c r="E142" s="236" t="s">
        <v>1077</v>
      </c>
      <c r="F142" s="237" t="s">
        <v>1078</v>
      </c>
      <c r="G142" s="238" t="s">
        <v>430</v>
      </c>
      <c r="H142" s="239">
        <v>115.08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1079</v>
      </c>
    </row>
    <row r="143" s="2" customFormat="1" ht="16.30189" customHeight="1">
      <c r="A143" s="35"/>
      <c r="B143" s="36"/>
      <c r="C143" s="235" t="s">
        <v>439</v>
      </c>
      <c r="D143" s="235" t="s">
        <v>382</v>
      </c>
      <c r="E143" s="236" t="s">
        <v>1080</v>
      </c>
      <c r="F143" s="237" t="s">
        <v>1081</v>
      </c>
      <c r="G143" s="238" t="s">
        <v>430</v>
      </c>
      <c r="H143" s="239">
        <v>16.440000000000001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1082</v>
      </c>
    </row>
    <row r="144" s="2" customFormat="1" ht="23.4566" customHeight="1">
      <c r="A144" s="35"/>
      <c r="B144" s="36"/>
      <c r="C144" s="235" t="s">
        <v>443</v>
      </c>
      <c r="D144" s="235" t="s">
        <v>382</v>
      </c>
      <c r="E144" s="236" t="s">
        <v>1083</v>
      </c>
      <c r="F144" s="237" t="s">
        <v>449</v>
      </c>
      <c r="G144" s="238" t="s">
        <v>450</v>
      </c>
      <c r="H144" s="239">
        <v>26.213999999999999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1084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1085</v>
      </c>
      <c r="F145" s="237" t="s">
        <v>454</v>
      </c>
      <c r="G145" s="238" t="s">
        <v>430</v>
      </c>
      <c r="H145" s="239">
        <v>10.77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2840</v>
      </c>
    </row>
    <row r="146" s="12" customFormat="1" ht="22.8" customHeight="1">
      <c r="A146" s="12"/>
      <c r="B146" s="219"/>
      <c r="C146" s="220"/>
      <c r="D146" s="221" t="s">
        <v>75</v>
      </c>
      <c r="E146" s="233" t="s">
        <v>102</v>
      </c>
      <c r="F146" s="233" t="s">
        <v>1087</v>
      </c>
      <c r="G146" s="220"/>
      <c r="H146" s="220"/>
      <c r="I146" s="223"/>
      <c r="J146" s="234">
        <f>BK146</f>
        <v>0</v>
      </c>
      <c r="K146" s="220"/>
      <c r="L146" s="225"/>
      <c r="M146" s="226"/>
      <c r="N146" s="227"/>
      <c r="O146" s="227"/>
      <c r="P146" s="228">
        <f>SUM(P147:P154)</f>
        <v>0</v>
      </c>
      <c r="Q146" s="227"/>
      <c r="R146" s="228">
        <f>SUM(R147:R154)</f>
        <v>4.0663349200000001</v>
      </c>
      <c r="S146" s="227"/>
      <c r="T146" s="229">
        <f>SUM(T147:T154)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30" t="s">
        <v>84</v>
      </c>
      <c r="AT146" s="231" t="s">
        <v>75</v>
      </c>
      <c r="AU146" s="231" t="s">
        <v>84</v>
      </c>
      <c r="AY146" s="230" t="s">
        <v>379</v>
      </c>
      <c r="BK146" s="232">
        <f>SUM(BK147:BK154)</f>
        <v>0</v>
      </c>
    </row>
    <row r="147" s="2" customFormat="1" ht="21.0566" customHeight="1">
      <c r="A147" s="35"/>
      <c r="B147" s="36"/>
      <c r="C147" s="235" t="s">
        <v>452</v>
      </c>
      <c r="D147" s="235" t="s">
        <v>382</v>
      </c>
      <c r="E147" s="236" t="s">
        <v>1088</v>
      </c>
      <c r="F147" s="237" t="s">
        <v>1089</v>
      </c>
      <c r="G147" s="238" t="s">
        <v>430</v>
      </c>
      <c r="H147" s="239">
        <v>1.484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2.3855499999999998</v>
      </c>
      <c r="R147" s="245">
        <f>Q147*H147</f>
        <v>3.5401561999999998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1839</v>
      </c>
    </row>
    <row r="148" s="2" customFormat="1" ht="21.0566" customHeight="1">
      <c r="A148" s="35"/>
      <c r="B148" s="36"/>
      <c r="C148" s="235" t="s">
        <v>456</v>
      </c>
      <c r="D148" s="235" t="s">
        <v>382</v>
      </c>
      <c r="E148" s="236" t="s">
        <v>1091</v>
      </c>
      <c r="F148" s="237" t="s">
        <v>1092</v>
      </c>
      <c r="G148" s="238" t="s">
        <v>419</v>
      </c>
      <c r="H148" s="239">
        <v>5.258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0.038350000000000002</v>
      </c>
      <c r="R148" s="245">
        <f>Q148*H148</f>
        <v>0.2016443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1840</v>
      </c>
    </row>
    <row r="149" s="2" customFormat="1" ht="21.0566" customHeight="1">
      <c r="A149" s="35"/>
      <c r="B149" s="36"/>
      <c r="C149" s="235" t="s">
        <v>461</v>
      </c>
      <c r="D149" s="235" t="s">
        <v>382</v>
      </c>
      <c r="E149" s="236" t="s">
        <v>1094</v>
      </c>
      <c r="F149" s="237" t="s">
        <v>1095</v>
      </c>
      <c r="G149" s="238" t="s">
        <v>419</v>
      </c>
      <c r="H149" s="239">
        <v>5.258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1.0000000000000001E-05</v>
      </c>
      <c r="R149" s="245">
        <f>Q149*H149</f>
        <v>5.2580000000000001E-05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1841</v>
      </c>
    </row>
    <row r="150" s="2" customFormat="1" ht="21.0566" customHeight="1">
      <c r="A150" s="35"/>
      <c r="B150" s="36"/>
      <c r="C150" s="235" t="s">
        <v>466</v>
      </c>
      <c r="D150" s="235" t="s">
        <v>382</v>
      </c>
      <c r="E150" s="236" t="s">
        <v>1097</v>
      </c>
      <c r="F150" s="237" t="s">
        <v>1098</v>
      </c>
      <c r="G150" s="238" t="s">
        <v>450</v>
      </c>
      <c r="H150" s="239">
        <v>0.246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1.03704</v>
      </c>
      <c r="R150" s="245">
        <f>Q150*H150</f>
        <v>0.25511183999999998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1842</v>
      </c>
    </row>
    <row r="151" s="2" customFormat="1" ht="16.30189" customHeight="1">
      <c r="A151" s="35"/>
      <c r="B151" s="36"/>
      <c r="C151" s="254" t="s">
        <v>470</v>
      </c>
      <c r="D151" s="254" t="s">
        <v>457</v>
      </c>
      <c r="E151" s="255" t="s">
        <v>1100</v>
      </c>
      <c r="F151" s="256" t="s">
        <v>1101</v>
      </c>
      <c r="G151" s="257" t="s">
        <v>1102</v>
      </c>
      <c r="H151" s="258">
        <v>35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1843</v>
      </c>
    </row>
    <row r="152" s="2" customFormat="1" ht="23.4566" customHeight="1">
      <c r="A152" s="35"/>
      <c r="B152" s="36"/>
      <c r="C152" s="235" t="s">
        <v>475</v>
      </c>
      <c r="D152" s="235" t="s">
        <v>382</v>
      </c>
      <c r="E152" s="236" t="s">
        <v>1204</v>
      </c>
      <c r="F152" s="237" t="s">
        <v>1205</v>
      </c>
      <c r="G152" s="238" t="s">
        <v>426</v>
      </c>
      <c r="H152" s="239">
        <v>3.5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0.00282</v>
      </c>
      <c r="R152" s="245">
        <f>Q152*H152</f>
        <v>0.0098700000000000003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1206</v>
      </c>
    </row>
    <row r="153" s="2" customFormat="1" ht="21.0566" customHeight="1">
      <c r="A153" s="35"/>
      <c r="B153" s="36"/>
      <c r="C153" s="254" t="s">
        <v>479</v>
      </c>
      <c r="D153" s="254" t="s">
        <v>457</v>
      </c>
      <c r="E153" s="255" t="s">
        <v>1207</v>
      </c>
      <c r="F153" s="256" t="s">
        <v>1208</v>
      </c>
      <c r="G153" s="257" t="s">
        <v>426</v>
      </c>
      <c r="H153" s="258">
        <v>3.5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0.017000000000000001</v>
      </c>
      <c r="R153" s="245">
        <f>Q153*H153</f>
        <v>0.059500000000000004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1209</v>
      </c>
    </row>
    <row r="154" s="2" customFormat="1" ht="16.30189" customHeight="1">
      <c r="A154" s="35"/>
      <c r="B154" s="36"/>
      <c r="C154" s="254" t="s">
        <v>483</v>
      </c>
      <c r="D154" s="254" t="s">
        <v>457</v>
      </c>
      <c r="E154" s="255" t="s">
        <v>1210</v>
      </c>
      <c r="F154" s="256" t="s">
        <v>1211</v>
      </c>
      <c r="G154" s="257" t="s">
        <v>1102</v>
      </c>
      <c r="H154" s="258">
        <v>9.4199999999999999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1212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396</v>
      </c>
      <c r="F155" s="233" t="s">
        <v>465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SUM(P156:P162)</f>
        <v>0</v>
      </c>
      <c r="Q155" s="227"/>
      <c r="R155" s="228">
        <f>SUM(R156:R162)</f>
        <v>34.756821520000003</v>
      </c>
      <c r="S155" s="227"/>
      <c r="T155" s="229">
        <f>SUM(T156:T162)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SUM(BK156:BK162)</f>
        <v>0</v>
      </c>
    </row>
    <row r="156" s="2" customFormat="1" ht="31.92453" customHeight="1">
      <c r="A156" s="35"/>
      <c r="B156" s="36"/>
      <c r="C156" s="235" t="s">
        <v>487</v>
      </c>
      <c r="D156" s="235" t="s">
        <v>382</v>
      </c>
      <c r="E156" s="236" t="s">
        <v>1113</v>
      </c>
      <c r="F156" s="237" t="s">
        <v>1114</v>
      </c>
      <c r="G156" s="238" t="s">
        <v>419</v>
      </c>
      <c r="H156" s="239">
        <v>23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0.23366999999999999</v>
      </c>
      <c r="R156" s="245">
        <f>Q156*H156</f>
        <v>5.3744100000000001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1115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1116</v>
      </c>
      <c r="F157" s="237" t="s">
        <v>1117</v>
      </c>
      <c r="G157" s="238" t="s">
        <v>430</v>
      </c>
      <c r="H157" s="239">
        <v>0.35999999999999999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1.7034</v>
      </c>
      <c r="R157" s="245">
        <f>Q157*H157</f>
        <v>0.61322399999999999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1952</v>
      </c>
    </row>
    <row r="158" s="2" customFormat="1" ht="23.4566" customHeight="1">
      <c r="A158" s="35"/>
      <c r="B158" s="36"/>
      <c r="C158" s="235" t="s">
        <v>7</v>
      </c>
      <c r="D158" s="235" t="s">
        <v>382</v>
      </c>
      <c r="E158" s="236" t="s">
        <v>1119</v>
      </c>
      <c r="F158" s="237" t="s">
        <v>1120</v>
      </c>
      <c r="G158" s="238" t="s">
        <v>419</v>
      </c>
      <c r="H158" s="239">
        <v>23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0.30059999999999998</v>
      </c>
      <c r="R158" s="245">
        <f>Q158*H158</f>
        <v>6.9137999999999993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1121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800</v>
      </c>
      <c r="F159" s="237" t="s">
        <v>801</v>
      </c>
      <c r="G159" s="238" t="s">
        <v>430</v>
      </c>
      <c r="H159" s="239">
        <v>0.624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2.1922799999999998</v>
      </c>
      <c r="R159" s="245">
        <f>Q159*H159</f>
        <v>1.3679827199999999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2841</v>
      </c>
    </row>
    <row r="160" s="2" customFormat="1" ht="31.92453" customHeight="1">
      <c r="A160" s="35"/>
      <c r="B160" s="36"/>
      <c r="C160" s="235" t="s">
        <v>504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1.44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3.2590656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1953</v>
      </c>
    </row>
    <row r="161" s="2" customFormat="1" ht="23.4566" customHeight="1">
      <c r="A161" s="35"/>
      <c r="B161" s="36"/>
      <c r="C161" s="235" t="s">
        <v>508</v>
      </c>
      <c r="D161" s="235" t="s">
        <v>382</v>
      </c>
      <c r="E161" s="236" t="s">
        <v>1126</v>
      </c>
      <c r="F161" s="237" t="s">
        <v>1127</v>
      </c>
      <c r="G161" s="238" t="s">
        <v>419</v>
      </c>
      <c r="H161" s="239">
        <v>0.12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0.02266</v>
      </c>
      <c r="R161" s="245">
        <f>Q161*H161</f>
        <v>0.0027191999999999997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1128</v>
      </c>
    </row>
    <row r="162" s="2" customFormat="1" ht="31.92453" customHeight="1">
      <c r="A162" s="35"/>
      <c r="B162" s="36"/>
      <c r="C162" s="235" t="s">
        <v>512</v>
      </c>
      <c r="D162" s="235" t="s">
        <v>382</v>
      </c>
      <c r="E162" s="236" t="s">
        <v>1129</v>
      </c>
      <c r="F162" s="237" t="s">
        <v>1130</v>
      </c>
      <c r="G162" s="238" t="s">
        <v>419</v>
      </c>
      <c r="H162" s="239">
        <v>23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0.74894000000000005</v>
      </c>
      <c r="R162" s="245">
        <f>Q162*H162</f>
        <v>17.225620000000003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2842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435</v>
      </c>
      <c r="F163" s="233" t="s">
        <v>1132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0.32055127999999999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23.4566" customHeight="1">
      <c r="A164" s="35"/>
      <c r="B164" s="36"/>
      <c r="C164" s="235" t="s">
        <v>516</v>
      </c>
      <c r="D164" s="235" t="s">
        <v>382</v>
      </c>
      <c r="E164" s="236" t="s">
        <v>1133</v>
      </c>
      <c r="F164" s="237" t="s">
        <v>1134</v>
      </c>
      <c r="G164" s="238" t="s">
        <v>419</v>
      </c>
      <c r="H164" s="239">
        <v>5.5999999999999996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0.00081999999999999998</v>
      </c>
      <c r="R164" s="245">
        <f>Q164*H164</f>
        <v>0.0045919999999999997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1135</v>
      </c>
    </row>
    <row r="165" s="2" customFormat="1" ht="16.30189" customHeight="1">
      <c r="A165" s="35"/>
      <c r="B165" s="36"/>
      <c r="C165" s="235" t="s">
        <v>520</v>
      </c>
      <c r="D165" s="235" t="s">
        <v>382</v>
      </c>
      <c r="E165" s="236" t="s">
        <v>1136</v>
      </c>
      <c r="F165" s="237" t="s">
        <v>1137</v>
      </c>
      <c r="G165" s="238" t="s">
        <v>419</v>
      </c>
      <c r="H165" s="239">
        <v>7.548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0.00051000000000000004</v>
      </c>
      <c r="R165" s="245">
        <f>Q165*H165</f>
        <v>0.0038494800000000002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1852</v>
      </c>
    </row>
    <row r="166" s="2" customFormat="1" ht="21.0566" customHeight="1">
      <c r="A166" s="35"/>
      <c r="B166" s="36"/>
      <c r="C166" s="235" t="s">
        <v>524</v>
      </c>
      <c r="D166" s="235" t="s">
        <v>382</v>
      </c>
      <c r="E166" s="236" t="s">
        <v>1139</v>
      </c>
      <c r="F166" s="237" t="s">
        <v>1140</v>
      </c>
      <c r="G166" s="238" t="s">
        <v>419</v>
      </c>
      <c r="H166" s="239">
        <v>7.548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0.041349999999999998</v>
      </c>
      <c r="R166" s="245">
        <f>Q166*H166</f>
        <v>0.31210979999999999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1955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443</v>
      </c>
      <c r="F167" s="233" t="s">
        <v>495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SUM(P168:P170)</f>
        <v>0</v>
      </c>
      <c r="Q167" s="227"/>
      <c r="R167" s="228">
        <f>SUM(R168:R170)</f>
        <v>0.031399999999999997</v>
      </c>
      <c r="S167" s="227"/>
      <c r="T167" s="22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SUM(BK168:BK170)</f>
        <v>0</v>
      </c>
    </row>
    <row r="168" s="2" customFormat="1" ht="31.92453" customHeight="1">
      <c r="A168" s="35"/>
      <c r="B168" s="36"/>
      <c r="C168" s="235" t="s">
        <v>528</v>
      </c>
      <c r="D168" s="235" t="s">
        <v>382</v>
      </c>
      <c r="E168" s="236" t="s">
        <v>1142</v>
      </c>
      <c r="F168" s="237" t="s">
        <v>1143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0.0083999999999999995</v>
      </c>
      <c r="R168" s="245">
        <f>Q168*H168</f>
        <v>0.0083999999999999995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2843</v>
      </c>
    </row>
    <row r="169" s="2" customFormat="1" ht="16.30189" customHeight="1">
      <c r="A169" s="35"/>
      <c r="B169" s="36"/>
      <c r="C169" s="254" t="s">
        <v>532</v>
      </c>
      <c r="D169" s="254" t="s">
        <v>457</v>
      </c>
      <c r="E169" s="255" t="s">
        <v>1145</v>
      </c>
      <c r="F169" s="256" t="s">
        <v>1146</v>
      </c>
      <c r="G169" s="257" t="s">
        <v>502</v>
      </c>
      <c r="H169" s="258">
        <v>1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0.012999999999999999</v>
      </c>
      <c r="R169" s="245">
        <f>Q169*H169</f>
        <v>0.012999999999999999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2844</v>
      </c>
    </row>
    <row r="170" s="2" customFormat="1" ht="23.4566" customHeight="1">
      <c r="A170" s="35"/>
      <c r="B170" s="36"/>
      <c r="C170" s="235" t="s">
        <v>536</v>
      </c>
      <c r="D170" s="235" t="s">
        <v>382</v>
      </c>
      <c r="E170" s="236" t="s">
        <v>1148</v>
      </c>
      <c r="F170" s="237" t="s">
        <v>1149</v>
      </c>
      <c r="G170" s="238" t="s">
        <v>502</v>
      </c>
      <c r="H170" s="239">
        <v>5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0.002</v>
      </c>
      <c r="R170" s="245">
        <f>Q170*H170</f>
        <v>0.01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2845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447</v>
      </c>
      <c r="F171" s="233" t="s">
        <v>560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SUM(P172:P192)</f>
        <v>0</v>
      </c>
      <c r="Q171" s="227"/>
      <c r="R171" s="228">
        <f>SUM(R172:R192)</f>
        <v>11.169229799999998</v>
      </c>
      <c r="S171" s="227"/>
      <c r="T171" s="229">
        <f>SUM(T172:T192)</f>
        <v>11.237177500000001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SUM(BK172:BK192)</f>
        <v>0</v>
      </c>
    </row>
    <row r="172" s="2" customFormat="1" ht="23.4566" customHeight="1">
      <c r="A172" s="35"/>
      <c r="B172" s="36"/>
      <c r="C172" s="235" t="s">
        <v>540</v>
      </c>
      <c r="D172" s="235" t="s">
        <v>382</v>
      </c>
      <c r="E172" s="236" t="s">
        <v>866</v>
      </c>
      <c r="F172" s="237" t="s">
        <v>867</v>
      </c>
      <c r="G172" s="238" t="s">
        <v>502</v>
      </c>
      <c r="H172" s="239">
        <v>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0.00025000000000000001</v>
      </c>
      <c r="R172" s="245">
        <f>Q172*H172</f>
        <v>0.00050000000000000001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1213</v>
      </c>
    </row>
    <row r="173" s="2" customFormat="1" ht="31.92453" customHeight="1">
      <c r="A173" s="35"/>
      <c r="B173" s="36"/>
      <c r="C173" s="254" t="s">
        <v>544</v>
      </c>
      <c r="D173" s="254" t="s">
        <v>457</v>
      </c>
      <c r="E173" s="255" t="s">
        <v>870</v>
      </c>
      <c r="F173" s="256" t="s">
        <v>871</v>
      </c>
      <c r="G173" s="257" t="s">
        <v>502</v>
      </c>
      <c r="H173" s="258">
        <v>2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0.00084999999999999995</v>
      </c>
      <c r="R173" s="245">
        <f>Q173*H173</f>
        <v>0.0016999999999999999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1214</v>
      </c>
    </row>
    <row r="174" s="2" customFormat="1" ht="16.30189" customHeight="1">
      <c r="A174" s="35"/>
      <c r="B174" s="36"/>
      <c r="C174" s="235" t="s">
        <v>548</v>
      </c>
      <c r="D174" s="235" t="s">
        <v>382</v>
      </c>
      <c r="E174" s="236" t="s">
        <v>1151</v>
      </c>
      <c r="F174" s="237" t="s">
        <v>1152</v>
      </c>
      <c r="G174" s="238" t="s">
        <v>502</v>
      </c>
      <c r="H174" s="239">
        <v>1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0.077670000000000003</v>
      </c>
      <c r="R174" s="245">
        <f>Q174*H174</f>
        <v>0.077670000000000003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1153</v>
      </c>
    </row>
    <row r="175" s="2" customFormat="1" ht="16.30189" customHeight="1">
      <c r="A175" s="35"/>
      <c r="B175" s="36"/>
      <c r="C175" s="235" t="s">
        <v>552</v>
      </c>
      <c r="D175" s="235" t="s">
        <v>382</v>
      </c>
      <c r="E175" s="236" t="s">
        <v>1215</v>
      </c>
      <c r="F175" s="237" t="s">
        <v>1216</v>
      </c>
      <c r="G175" s="238" t="s">
        <v>502</v>
      </c>
      <c r="H175" s="239">
        <v>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1217</v>
      </c>
    </row>
    <row r="176" s="2" customFormat="1" ht="23.4566" customHeight="1">
      <c r="A176" s="35"/>
      <c r="B176" s="36"/>
      <c r="C176" s="254" t="s">
        <v>556</v>
      </c>
      <c r="D176" s="254" t="s">
        <v>457</v>
      </c>
      <c r="E176" s="255" t="s">
        <v>1218</v>
      </c>
      <c r="F176" s="256" t="s">
        <v>1219</v>
      </c>
      <c r="G176" s="257" t="s">
        <v>502</v>
      </c>
      <c r="H176" s="258">
        <v>0.999999999999999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0.00029999999999999997</v>
      </c>
      <c r="R176" s="245">
        <f>Q176*H176</f>
        <v>0.00029999999999999965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1220</v>
      </c>
    </row>
    <row r="177" s="2" customFormat="1" ht="23.4566" customHeight="1">
      <c r="A177" s="35"/>
      <c r="B177" s="36"/>
      <c r="C177" s="235" t="s">
        <v>561</v>
      </c>
      <c r="D177" s="235" t="s">
        <v>382</v>
      </c>
      <c r="E177" s="236" t="s">
        <v>1154</v>
      </c>
      <c r="F177" s="237" t="s">
        <v>1155</v>
      </c>
      <c r="G177" s="238" t="s">
        <v>502</v>
      </c>
      <c r="H177" s="239">
        <v>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9.6984899999999996</v>
      </c>
      <c r="R177" s="245">
        <f>Q177*H177</f>
        <v>9.6984899999999996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2846</v>
      </c>
    </row>
    <row r="178" s="2" customFormat="1" ht="21.0566" customHeight="1">
      <c r="A178" s="35"/>
      <c r="B178" s="36"/>
      <c r="C178" s="235" t="s">
        <v>565</v>
      </c>
      <c r="D178" s="235" t="s">
        <v>382</v>
      </c>
      <c r="E178" s="236" t="s">
        <v>1157</v>
      </c>
      <c r="F178" s="237" t="s">
        <v>1158</v>
      </c>
      <c r="G178" s="238" t="s">
        <v>426</v>
      </c>
      <c r="H178" s="239">
        <v>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0.90208999999999995</v>
      </c>
      <c r="R178" s="245">
        <f>Q178*H178</f>
        <v>0.90208999999999995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2847</v>
      </c>
    </row>
    <row r="179" s="2" customFormat="1" ht="23.4566" customHeight="1">
      <c r="A179" s="35"/>
      <c r="B179" s="36"/>
      <c r="C179" s="254" t="s">
        <v>569</v>
      </c>
      <c r="D179" s="254" t="s">
        <v>457</v>
      </c>
      <c r="E179" s="255" t="s">
        <v>1160</v>
      </c>
      <c r="F179" s="256" t="s">
        <v>1161</v>
      </c>
      <c r="G179" s="257" t="s">
        <v>502</v>
      </c>
      <c r="H179" s="258">
        <v>1.01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0.46999999999999997</v>
      </c>
      <c r="R179" s="245">
        <f>Q179*H179</f>
        <v>0.47469999999999996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2848</v>
      </c>
    </row>
    <row r="180" s="2" customFormat="1" ht="23.4566" customHeight="1">
      <c r="A180" s="35"/>
      <c r="B180" s="36"/>
      <c r="C180" s="235" t="s">
        <v>573</v>
      </c>
      <c r="D180" s="235" t="s">
        <v>382</v>
      </c>
      <c r="E180" s="236" t="s">
        <v>1858</v>
      </c>
      <c r="F180" s="237" t="s">
        <v>1859</v>
      </c>
      <c r="G180" s="238" t="s">
        <v>419</v>
      </c>
      <c r="H180" s="239">
        <v>7.548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1956</v>
      </c>
    </row>
    <row r="181" s="2" customFormat="1" ht="31.92453" customHeight="1">
      <c r="A181" s="35"/>
      <c r="B181" s="36"/>
      <c r="C181" s="235" t="s">
        <v>577</v>
      </c>
      <c r="D181" s="235" t="s">
        <v>382</v>
      </c>
      <c r="E181" s="236" t="s">
        <v>1166</v>
      </c>
      <c r="F181" s="237" t="s">
        <v>1167</v>
      </c>
      <c r="G181" s="238" t="s">
        <v>426</v>
      </c>
      <c r="H181" s="239">
        <v>10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0.097299999999999998</v>
      </c>
      <c r="T181" s="246">
        <f>S181*H181</f>
        <v>0.97299999999999998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2849</v>
      </c>
    </row>
    <row r="182" s="2" customFormat="1" ht="23.4566" customHeight="1">
      <c r="A182" s="35"/>
      <c r="B182" s="36"/>
      <c r="C182" s="235" t="s">
        <v>581</v>
      </c>
      <c r="D182" s="235" t="s">
        <v>382</v>
      </c>
      <c r="E182" s="236" t="s">
        <v>1169</v>
      </c>
      <c r="F182" s="237" t="s">
        <v>1170</v>
      </c>
      <c r="G182" s="238" t="s">
        <v>426</v>
      </c>
      <c r="H182" s="239">
        <v>10.25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0.057110000000000001</v>
      </c>
      <c r="T182" s="246">
        <f>S182*H182</f>
        <v>0.5853775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1171</v>
      </c>
    </row>
    <row r="183" s="2" customFormat="1" ht="36.72453" customHeight="1">
      <c r="A183" s="35"/>
      <c r="B183" s="36"/>
      <c r="C183" s="235" t="s">
        <v>585</v>
      </c>
      <c r="D183" s="235" t="s">
        <v>382</v>
      </c>
      <c r="E183" s="236" t="s">
        <v>1221</v>
      </c>
      <c r="F183" s="237" t="s">
        <v>1222</v>
      </c>
      <c r="G183" s="238" t="s">
        <v>502</v>
      </c>
      <c r="H183" s="239">
        <v>12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0.00016000000000000001</v>
      </c>
      <c r="R183" s="245">
        <f>Q183*H183</f>
        <v>0.0019200000000000003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1223</v>
      </c>
    </row>
    <row r="184" s="2" customFormat="1" ht="36.72453" customHeight="1">
      <c r="A184" s="35"/>
      <c r="B184" s="36"/>
      <c r="C184" s="235" t="s">
        <v>589</v>
      </c>
      <c r="D184" s="235" t="s">
        <v>382</v>
      </c>
      <c r="E184" s="236" t="s">
        <v>1863</v>
      </c>
      <c r="F184" s="237" t="s">
        <v>1173</v>
      </c>
      <c r="G184" s="238" t="s">
        <v>502</v>
      </c>
      <c r="H184" s="239">
        <v>8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0.00116</v>
      </c>
      <c r="R184" s="245">
        <f>Q184*H184</f>
        <v>0.0092800000000000001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1864</v>
      </c>
    </row>
    <row r="185" s="2" customFormat="1" ht="31.92453" customHeight="1">
      <c r="A185" s="35"/>
      <c r="B185" s="36"/>
      <c r="C185" s="235" t="s">
        <v>593</v>
      </c>
      <c r="D185" s="235" t="s">
        <v>382</v>
      </c>
      <c r="E185" s="236" t="s">
        <v>1865</v>
      </c>
      <c r="F185" s="237" t="s">
        <v>1866</v>
      </c>
      <c r="G185" s="238" t="s">
        <v>430</v>
      </c>
      <c r="H185" s="239">
        <v>2.984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2.2000000000000002</v>
      </c>
      <c r="T185" s="246">
        <f>S185*H185</f>
        <v>6.5648000000000009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2850</v>
      </c>
    </row>
    <row r="186" s="2" customFormat="1" ht="31.92453" customHeight="1">
      <c r="A186" s="35"/>
      <c r="B186" s="36"/>
      <c r="C186" s="235" t="s">
        <v>597</v>
      </c>
      <c r="D186" s="235" t="s">
        <v>382</v>
      </c>
      <c r="E186" s="236" t="s">
        <v>1175</v>
      </c>
      <c r="F186" s="237" t="s">
        <v>1176</v>
      </c>
      <c r="G186" s="238" t="s">
        <v>430</v>
      </c>
      <c r="H186" s="239">
        <v>1.26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0.00173</v>
      </c>
      <c r="R186" s="245">
        <f>Q186*H186</f>
        <v>0.0021798</v>
      </c>
      <c r="S186" s="245">
        <v>2.3999999999999999</v>
      </c>
      <c r="T186" s="246">
        <f>S186*H186</f>
        <v>3.024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1177</v>
      </c>
    </row>
    <row r="187" s="2" customFormat="1" ht="31.92453" customHeight="1">
      <c r="A187" s="35"/>
      <c r="B187" s="36"/>
      <c r="C187" s="235" t="s">
        <v>601</v>
      </c>
      <c r="D187" s="235" t="s">
        <v>382</v>
      </c>
      <c r="E187" s="236" t="s">
        <v>1806</v>
      </c>
      <c r="F187" s="237" t="s">
        <v>1807</v>
      </c>
      <c r="G187" s="238" t="s">
        <v>426</v>
      </c>
      <c r="H187" s="239">
        <v>5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8.0000000000000007E-05</v>
      </c>
      <c r="R187" s="245">
        <f>Q187*H187</f>
        <v>0.00040000000000000002</v>
      </c>
      <c r="S187" s="245">
        <v>0.017999999999999999</v>
      </c>
      <c r="T187" s="246">
        <f>S187*H187</f>
        <v>0.089999999999999997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2851</v>
      </c>
    </row>
    <row r="188" s="2" customFormat="1" ht="23.4566" customHeight="1">
      <c r="A188" s="35"/>
      <c r="B188" s="36"/>
      <c r="C188" s="235" t="s">
        <v>605</v>
      </c>
      <c r="D188" s="235" t="s">
        <v>382</v>
      </c>
      <c r="E188" s="236" t="s">
        <v>1178</v>
      </c>
      <c r="F188" s="237" t="s">
        <v>1179</v>
      </c>
      <c r="G188" s="238" t="s">
        <v>450</v>
      </c>
      <c r="H188" s="239">
        <v>9.5890000000000004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1180</v>
      </c>
    </row>
    <row r="189" s="2" customFormat="1" ht="31.92453" customHeight="1">
      <c r="A189" s="35"/>
      <c r="B189" s="36"/>
      <c r="C189" s="235" t="s">
        <v>609</v>
      </c>
      <c r="D189" s="235" t="s">
        <v>382</v>
      </c>
      <c r="E189" s="236" t="s">
        <v>1181</v>
      </c>
      <c r="F189" s="237" t="s">
        <v>1182</v>
      </c>
      <c r="G189" s="238" t="s">
        <v>450</v>
      </c>
      <c r="H189" s="239">
        <v>182.191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1183</v>
      </c>
    </row>
    <row r="190" s="2" customFormat="1" ht="23.4566" customHeight="1">
      <c r="A190" s="35"/>
      <c r="B190" s="36"/>
      <c r="C190" s="235" t="s">
        <v>613</v>
      </c>
      <c r="D190" s="235" t="s">
        <v>382</v>
      </c>
      <c r="E190" s="236" t="s">
        <v>710</v>
      </c>
      <c r="F190" s="237" t="s">
        <v>711</v>
      </c>
      <c r="G190" s="238" t="s">
        <v>450</v>
      </c>
      <c r="H190" s="239">
        <v>1.5540000000000001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1184</v>
      </c>
    </row>
    <row r="191" s="2" customFormat="1" ht="23.4566" customHeight="1">
      <c r="A191" s="35"/>
      <c r="B191" s="36"/>
      <c r="C191" s="235" t="s">
        <v>617</v>
      </c>
      <c r="D191" s="235" t="s">
        <v>382</v>
      </c>
      <c r="E191" s="236" t="s">
        <v>714</v>
      </c>
      <c r="F191" s="237" t="s">
        <v>715</v>
      </c>
      <c r="G191" s="238" t="s">
        <v>450</v>
      </c>
      <c r="H191" s="239">
        <v>13.986000000000001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1185</v>
      </c>
    </row>
    <row r="192" s="2" customFormat="1" ht="23.4566" customHeight="1">
      <c r="A192" s="35"/>
      <c r="B192" s="36"/>
      <c r="C192" s="235" t="s">
        <v>621</v>
      </c>
      <c r="D192" s="235" t="s">
        <v>382</v>
      </c>
      <c r="E192" s="236" t="s">
        <v>718</v>
      </c>
      <c r="F192" s="237" t="s">
        <v>719</v>
      </c>
      <c r="G192" s="238" t="s">
        <v>450</v>
      </c>
      <c r="H192" s="239">
        <v>9.5890000000000004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1186</v>
      </c>
    </row>
    <row r="193" s="12" customFormat="1" ht="22.8" customHeight="1">
      <c r="A193" s="12"/>
      <c r="B193" s="219"/>
      <c r="C193" s="220"/>
      <c r="D193" s="221" t="s">
        <v>75</v>
      </c>
      <c r="E193" s="233" t="s">
        <v>721</v>
      </c>
      <c r="F193" s="233" t="s">
        <v>722</v>
      </c>
      <c r="G193" s="220"/>
      <c r="H193" s="220"/>
      <c r="I193" s="223"/>
      <c r="J193" s="234">
        <f>BK193</f>
        <v>0</v>
      </c>
      <c r="K193" s="220"/>
      <c r="L193" s="225"/>
      <c r="M193" s="226"/>
      <c r="N193" s="227"/>
      <c r="O193" s="227"/>
      <c r="P193" s="228">
        <f>P194</f>
        <v>0</v>
      </c>
      <c r="Q193" s="227"/>
      <c r="R193" s="228">
        <f>R194</f>
        <v>0</v>
      </c>
      <c r="S193" s="227"/>
      <c r="T193" s="229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0" t="s">
        <v>84</v>
      </c>
      <c r="AT193" s="231" t="s">
        <v>75</v>
      </c>
      <c r="AU193" s="231" t="s">
        <v>84</v>
      </c>
      <c r="AY193" s="230" t="s">
        <v>379</v>
      </c>
      <c r="BK193" s="232">
        <f>BK194</f>
        <v>0</v>
      </c>
    </row>
    <row r="194" s="2" customFormat="1" ht="23.4566" customHeight="1">
      <c r="A194" s="35"/>
      <c r="B194" s="36"/>
      <c r="C194" s="235" t="s">
        <v>625</v>
      </c>
      <c r="D194" s="235" t="s">
        <v>382</v>
      </c>
      <c r="E194" s="236" t="s">
        <v>724</v>
      </c>
      <c r="F194" s="237" t="s">
        <v>725</v>
      </c>
      <c r="G194" s="238" t="s">
        <v>450</v>
      </c>
      <c r="H194" s="239">
        <v>50.344000000000001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1187</v>
      </c>
    </row>
    <row r="195" s="12" customFormat="1" ht="25.92" customHeight="1">
      <c r="A195" s="12"/>
      <c r="B195" s="219"/>
      <c r="C195" s="220"/>
      <c r="D195" s="221" t="s">
        <v>75</v>
      </c>
      <c r="E195" s="222" t="s">
        <v>1040</v>
      </c>
      <c r="F195" s="222" t="s">
        <v>1041</v>
      </c>
      <c r="G195" s="220"/>
      <c r="H195" s="220"/>
      <c r="I195" s="223"/>
      <c r="J195" s="224">
        <f>BK195</f>
        <v>0</v>
      </c>
      <c r="K195" s="220"/>
      <c r="L195" s="225"/>
      <c r="M195" s="226"/>
      <c r="N195" s="227"/>
      <c r="O195" s="227"/>
      <c r="P195" s="228">
        <f>P196</f>
        <v>0</v>
      </c>
      <c r="Q195" s="227"/>
      <c r="R195" s="228">
        <f>R196</f>
        <v>0.061072000000000001</v>
      </c>
      <c r="S195" s="227"/>
      <c r="T195" s="229">
        <f>T196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0" t="s">
        <v>92</v>
      </c>
      <c r="AT195" s="231" t="s">
        <v>75</v>
      </c>
      <c r="AU195" s="231" t="s">
        <v>76</v>
      </c>
      <c r="AY195" s="230" t="s">
        <v>379</v>
      </c>
      <c r="BK195" s="232">
        <f>BK196</f>
        <v>0</v>
      </c>
    </row>
    <row r="196" s="12" customFormat="1" ht="22.8" customHeight="1">
      <c r="A196" s="12"/>
      <c r="B196" s="219"/>
      <c r="C196" s="220"/>
      <c r="D196" s="221" t="s">
        <v>75</v>
      </c>
      <c r="E196" s="233" t="s">
        <v>1042</v>
      </c>
      <c r="F196" s="233" t="s">
        <v>1043</v>
      </c>
      <c r="G196" s="220"/>
      <c r="H196" s="220"/>
      <c r="I196" s="223"/>
      <c r="J196" s="234">
        <f>BK196</f>
        <v>0</v>
      </c>
      <c r="K196" s="220"/>
      <c r="L196" s="225"/>
      <c r="M196" s="226"/>
      <c r="N196" s="227"/>
      <c r="O196" s="227"/>
      <c r="P196" s="228">
        <f>SUM(P197:P201)</f>
        <v>0</v>
      </c>
      <c r="Q196" s="227"/>
      <c r="R196" s="228">
        <f>SUM(R197:R201)</f>
        <v>0.061072000000000001</v>
      </c>
      <c r="S196" s="227"/>
      <c r="T196" s="229">
        <f>SUM(T197:T201)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0" t="s">
        <v>92</v>
      </c>
      <c r="AT196" s="231" t="s">
        <v>75</v>
      </c>
      <c r="AU196" s="231" t="s">
        <v>84</v>
      </c>
      <c r="AY196" s="230" t="s">
        <v>379</v>
      </c>
      <c r="BK196" s="232">
        <f>SUM(BK197:BK201)</f>
        <v>0</v>
      </c>
    </row>
    <row r="197" s="2" customFormat="1" ht="23.4566" customHeight="1">
      <c r="A197" s="35"/>
      <c r="B197" s="36"/>
      <c r="C197" s="235" t="s">
        <v>629</v>
      </c>
      <c r="D197" s="235" t="s">
        <v>382</v>
      </c>
      <c r="E197" s="236" t="s">
        <v>1188</v>
      </c>
      <c r="F197" s="237" t="s">
        <v>1189</v>
      </c>
      <c r="G197" s="238" t="s">
        <v>419</v>
      </c>
      <c r="H197" s="239">
        <v>13.199999999999999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479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479</v>
      </c>
      <c r="BM197" s="247" t="s">
        <v>2852</v>
      </c>
    </row>
    <row r="198" s="2" customFormat="1" ht="16.30189" customHeight="1">
      <c r="A198" s="35"/>
      <c r="B198" s="36"/>
      <c r="C198" s="254" t="s">
        <v>633</v>
      </c>
      <c r="D198" s="254" t="s">
        <v>457</v>
      </c>
      <c r="E198" s="255" t="s">
        <v>1191</v>
      </c>
      <c r="F198" s="256" t="s">
        <v>1192</v>
      </c>
      <c r="G198" s="257" t="s">
        <v>450</v>
      </c>
      <c r="H198" s="258">
        <v>0.0050000000000000001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1</v>
      </c>
      <c r="R198" s="245">
        <f>Q198*H198</f>
        <v>0.0050000000000000001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544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479</v>
      </c>
      <c r="BM198" s="247" t="s">
        <v>2853</v>
      </c>
    </row>
    <row r="199" s="2" customFormat="1" ht="23.4566" customHeight="1">
      <c r="A199" s="35"/>
      <c r="B199" s="36"/>
      <c r="C199" s="235" t="s">
        <v>637</v>
      </c>
      <c r="D199" s="235" t="s">
        <v>382</v>
      </c>
      <c r="E199" s="236" t="s">
        <v>1194</v>
      </c>
      <c r="F199" s="237" t="s">
        <v>1195</v>
      </c>
      <c r="G199" s="238" t="s">
        <v>419</v>
      </c>
      <c r="H199" s="239">
        <v>26.399999999999999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0.00023000000000000001</v>
      </c>
      <c r="R199" s="245">
        <f>Q199*H199</f>
        <v>0.0060720000000000001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479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479</v>
      </c>
      <c r="BM199" s="247" t="s">
        <v>2854</v>
      </c>
    </row>
    <row r="200" s="2" customFormat="1" ht="16.30189" customHeight="1">
      <c r="A200" s="35"/>
      <c r="B200" s="36"/>
      <c r="C200" s="254" t="s">
        <v>641</v>
      </c>
      <c r="D200" s="254" t="s">
        <v>457</v>
      </c>
      <c r="E200" s="255" t="s">
        <v>1197</v>
      </c>
      <c r="F200" s="256" t="s">
        <v>1198</v>
      </c>
      <c r="G200" s="257" t="s">
        <v>450</v>
      </c>
      <c r="H200" s="258">
        <v>0.050000000000000003</v>
      </c>
      <c r="I200" s="259"/>
      <c r="J200" s="260">
        <f>ROUND(I200*H200,2)</f>
        <v>0</v>
      </c>
      <c r="K200" s="261"/>
      <c r="L200" s="262"/>
      <c r="M200" s="263" t="s">
        <v>1</v>
      </c>
      <c r="N200" s="264" t="s">
        <v>42</v>
      </c>
      <c r="O200" s="94"/>
      <c r="P200" s="245">
        <f>O200*H200</f>
        <v>0</v>
      </c>
      <c r="Q200" s="245">
        <v>1</v>
      </c>
      <c r="R200" s="245">
        <f>Q200*H200</f>
        <v>0.050000000000000003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544</v>
      </c>
      <c r="AT200" s="247" t="s">
        <v>457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479</v>
      </c>
      <c r="BM200" s="247" t="s">
        <v>2855</v>
      </c>
    </row>
    <row r="201" s="2" customFormat="1" ht="23.4566" customHeight="1">
      <c r="A201" s="35"/>
      <c r="B201" s="36"/>
      <c r="C201" s="235" t="s">
        <v>645</v>
      </c>
      <c r="D201" s="235" t="s">
        <v>382</v>
      </c>
      <c r="E201" s="236" t="s">
        <v>1200</v>
      </c>
      <c r="F201" s="237" t="s">
        <v>1201</v>
      </c>
      <c r="G201" s="238" t="s">
        <v>450</v>
      </c>
      <c r="H201" s="239">
        <v>0.060999999999999999</v>
      </c>
      <c r="I201" s="240"/>
      <c r="J201" s="241">
        <f>ROUND(I201*H201,2)</f>
        <v>0</v>
      </c>
      <c r="K201" s="242"/>
      <c r="L201" s="41"/>
      <c r="M201" s="249" t="s">
        <v>1</v>
      </c>
      <c r="N201" s="250" t="s">
        <v>42</v>
      </c>
      <c r="O201" s="251"/>
      <c r="P201" s="252">
        <f>O201*H201</f>
        <v>0</v>
      </c>
      <c r="Q201" s="252">
        <v>0</v>
      </c>
      <c r="R201" s="252">
        <f>Q201*H201</f>
        <v>0</v>
      </c>
      <c r="S201" s="252">
        <v>0</v>
      </c>
      <c r="T201" s="25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479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479</v>
      </c>
      <c r="BM201" s="247" t="s">
        <v>2856</v>
      </c>
    </row>
    <row r="202" s="2" customFormat="1" ht="6.96" customHeight="1">
      <c r="A202" s="35"/>
      <c r="B202" s="69"/>
      <c r="C202" s="70"/>
      <c r="D202" s="70"/>
      <c r="E202" s="70"/>
      <c r="F202" s="70"/>
      <c r="G202" s="70"/>
      <c r="H202" s="70"/>
      <c r="I202" s="70"/>
      <c r="J202" s="70"/>
      <c r="K202" s="70"/>
      <c r="L202" s="41"/>
      <c r="M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</row>
  </sheetData>
  <sheetProtection sheet="1" autoFilter="0" formatColumns="0" formatRows="0" objects="1" scenarios="1" spinCount="100000" saltValue="VhvKl94yDyoSOk1YaS8CmcJkxuyrepJ2tfWdwD/p2G7gCNggQn9wsmu4vgkNd3ctOJzD08grzvHqq6Jt66ePPQ==" hashValue="guadaIox4S4mR24FzulxF7LqE5MqVj4U+o2bvg+EfqNEnzJqgubFjr9Cs4JZIE772wGkglMP7fjBEVgO7aEz2g==" algorithmName="SHA-512" password="CC35"/>
  <autoFilter ref="C133:K20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309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2857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ROUND((SUM(BE131:BE186)),  2)</f>
        <v>0</v>
      </c>
      <c r="G37" s="169"/>
      <c r="H37" s="169"/>
      <c r="I37" s="170">
        <v>0.20000000000000001</v>
      </c>
      <c r="J37" s="168">
        <f>ROUND(((SUM(BE131:BE186))*I37),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ROUND((SUM(BF131:BF186)),  2)</f>
        <v>0</v>
      </c>
      <c r="G38" s="169"/>
      <c r="H38" s="169"/>
      <c r="I38" s="170">
        <v>0.20000000000000001</v>
      </c>
      <c r="J38" s="168">
        <f>ROUND(((SUM(BF131:BF186))*I38),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05647 - Priepust č.47 v km 15,202 - P19361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2645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2785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05647 - Priepust č.47 v km 15,202 - P19361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42.116769040000001</v>
      </c>
      <c r="S131" s="107"/>
      <c r="T131" s="217">
        <f>T132</f>
        <v>4.3311919999999997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P133+P142+P154+P161+P165+P185</f>
        <v>0</v>
      </c>
      <c r="Q132" s="227"/>
      <c r="R132" s="228">
        <f>R133+R142+R154+R161+R165+R185</f>
        <v>42.116769040000001</v>
      </c>
      <c r="S132" s="227"/>
      <c r="T132" s="229">
        <f>T133+T142+T154+T161+T165+T185</f>
        <v>4.3311919999999997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BK133+BK142+BK154+BK161+BK165+BK185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1.575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2050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0.47299999999999998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2051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25.914999999999999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7.7750000000000004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27.489999999999998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192.43000000000001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27.489999999999998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42.304000000000002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SUM(P143:P153)</f>
        <v>0</v>
      </c>
      <c r="Q142" s="227"/>
      <c r="R142" s="228">
        <f>SUM(R143:R153)</f>
        <v>5.9723710799999994</v>
      </c>
      <c r="S142" s="227"/>
      <c r="T142" s="229">
        <f>SUM(T143:T153)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SUM(BK143:BK153)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1.484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3.5401561999999998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5.258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0.2016443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5.258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5.2580000000000001E-05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0.246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0.25511183999999998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35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16.30189" customHeight="1">
      <c r="A148" s="35"/>
      <c r="B148" s="36"/>
      <c r="C148" s="235" t="s">
        <v>470</v>
      </c>
      <c r="D148" s="235" t="s">
        <v>382</v>
      </c>
      <c r="E148" s="236" t="s">
        <v>1104</v>
      </c>
      <c r="F148" s="237" t="s">
        <v>1105</v>
      </c>
      <c r="G148" s="238" t="s">
        <v>430</v>
      </c>
      <c r="H148" s="239">
        <v>0.81599999999999995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1.8952089599999999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2590</v>
      </c>
    </row>
    <row r="149" s="2" customFormat="1" ht="23.4566" customHeight="1">
      <c r="A149" s="35"/>
      <c r="B149" s="36"/>
      <c r="C149" s="235" t="s">
        <v>475</v>
      </c>
      <c r="D149" s="235" t="s">
        <v>382</v>
      </c>
      <c r="E149" s="236" t="s">
        <v>1107</v>
      </c>
      <c r="F149" s="237" t="s">
        <v>1108</v>
      </c>
      <c r="G149" s="238" t="s">
        <v>419</v>
      </c>
      <c r="H149" s="239">
        <v>2.52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0.00346</v>
      </c>
      <c r="R149" s="245">
        <f>Q149*H149</f>
        <v>0.0087191999999999999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2591</v>
      </c>
    </row>
    <row r="150" s="2" customFormat="1" ht="23.4566" customHeight="1">
      <c r="A150" s="35"/>
      <c r="B150" s="36"/>
      <c r="C150" s="235" t="s">
        <v>479</v>
      </c>
      <c r="D150" s="235" t="s">
        <v>382</v>
      </c>
      <c r="E150" s="236" t="s">
        <v>1110</v>
      </c>
      <c r="F150" s="237" t="s">
        <v>1111</v>
      </c>
      <c r="G150" s="238" t="s">
        <v>419</v>
      </c>
      <c r="H150" s="239">
        <v>2.52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5.0000000000000002E-05</v>
      </c>
      <c r="R150" s="245">
        <f>Q150*H150</f>
        <v>0.000126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2592</v>
      </c>
    </row>
    <row r="151" s="2" customFormat="1" ht="23.4566" customHeight="1">
      <c r="A151" s="35"/>
      <c r="B151" s="36"/>
      <c r="C151" s="235" t="s">
        <v>483</v>
      </c>
      <c r="D151" s="235" t="s">
        <v>382</v>
      </c>
      <c r="E151" s="236" t="s">
        <v>1204</v>
      </c>
      <c r="F151" s="237" t="s">
        <v>1205</v>
      </c>
      <c r="G151" s="238" t="s">
        <v>426</v>
      </c>
      <c r="H151" s="239">
        <v>3.6000000000000001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0.00282</v>
      </c>
      <c r="R151" s="245">
        <f>Q151*H151</f>
        <v>0.010152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1206</v>
      </c>
    </row>
    <row r="152" s="2" customFormat="1" ht="16.30189" customHeight="1">
      <c r="A152" s="35"/>
      <c r="B152" s="36"/>
      <c r="C152" s="254" t="s">
        <v>487</v>
      </c>
      <c r="D152" s="254" t="s">
        <v>457</v>
      </c>
      <c r="E152" s="255" t="s">
        <v>1210</v>
      </c>
      <c r="F152" s="256" t="s">
        <v>1211</v>
      </c>
      <c r="G152" s="257" t="s">
        <v>1102</v>
      </c>
      <c r="H152" s="258">
        <v>9.4199999999999999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1212</v>
      </c>
    </row>
    <row r="153" s="2" customFormat="1" ht="23.4566" customHeight="1">
      <c r="A153" s="35"/>
      <c r="B153" s="36"/>
      <c r="C153" s="254" t="s">
        <v>491</v>
      </c>
      <c r="D153" s="254" t="s">
        <v>457</v>
      </c>
      <c r="E153" s="255" t="s">
        <v>1703</v>
      </c>
      <c r="F153" s="256" t="s">
        <v>1704</v>
      </c>
      <c r="G153" s="257" t="s">
        <v>426</v>
      </c>
      <c r="H153" s="258">
        <v>3.6000000000000001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0.017000000000000001</v>
      </c>
      <c r="R153" s="245">
        <f>Q153*H153</f>
        <v>0.061200000000000004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2858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396</v>
      </c>
      <c r="F154" s="233" t="s">
        <v>465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SUM(P155:P160)</f>
        <v>0</v>
      </c>
      <c r="Q154" s="227"/>
      <c r="R154" s="228">
        <f>SUM(R155:R160)</f>
        <v>35.471222600000004</v>
      </c>
      <c r="S154" s="227"/>
      <c r="T154" s="229">
        <f>SUM(T155:T160)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SUM(BK155:BK160)</f>
        <v>0</v>
      </c>
    </row>
    <row r="155" s="2" customFormat="1" ht="31.92453" customHeight="1">
      <c r="A155" s="35"/>
      <c r="B155" s="36"/>
      <c r="C155" s="235" t="s">
        <v>7</v>
      </c>
      <c r="D155" s="235" t="s">
        <v>382</v>
      </c>
      <c r="E155" s="236" t="s">
        <v>1113</v>
      </c>
      <c r="F155" s="237" t="s">
        <v>1114</v>
      </c>
      <c r="G155" s="238" t="s">
        <v>419</v>
      </c>
      <c r="H155" s="239">
        <v>25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0.23366999999999999</v>
      </c>
      <c r="R155" s="245">
        <f>Q155*H155</f>
        <v>5.8417499999999993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1115</v>
      </c>
    </row>
    <row r="156" s="2" customFormat="1" ht="23.4566" customHeight="1">
      <c r="A156" s="35"/>
      <c r="B156" s="36"/>
      <c r="C156" s="235" t="s">
        <v>499</v>
      </c>
      <c r="D156" s="235" t="s">
        <v>382</v>
      </c>
      <c r="E156" s="236" t="s">
        <v>1116</v>
      </c>
      <c r="F156" s="237" t="s">
        <v>1117</v>
      </c>
      <c r="G156" s="238" t="s">
        <v>430</v>
      </c>
      <c r="H156" s="239">
        <v>0.315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1.7034</v>
      </c>
      <c r="R156" s="245">
        <f>Q156*H156</f>
        <v>0.53657100000000002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2052</v>
      </c>
    </row>
    <row r="157" s="2" customFormat="1" ht="23.4566" customHeight="1">
      <c r="A157" s="35"/>
      <c r="B157" s="36"/>
      <c r="C157" s="235" t="s">
        <v>504</v>
      </c>
      <c r="D157" s="235" t="s">
        <v>382</v>
      </c>
      <c r="E157" s="236" t="s">
        <v>1119</v>
      </c>
      <c r="F157" s="237" t="s">
        <v>1120</v>
      </c>
      <c r="G157" s="238" t="s">
        <v>419</v>
      </c>
      <c r="H157" s="239">
        <v>25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0.30059999999999998</v>
      </c>
      <c r="R157" s="245">
        <f>Q157*H157</f>
        <v>7.5149999999999997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1121</v>
      </c>
    </row>
    <row r="158" s="2" customFormat="1" ht="31.92453" customHeight="1">
      <c r="A158" s="35"/>
      <c r="B158" s="36"/>
      <c r="C158" s="235" t="s">
        <v>508</v>
      </c>
      <c r="D158" s="235" t="s">
        <v>382</v>
      </c>
      <c r="E158" s="236" t="s">
        <v>1123</v>
      </c>
      <c r="F158" s="237" t="s">
        <v>1124</v>
      </c>
      <c r="G158" s="238" t="s">
        <v>430</v>
      </c>
      <c r="H158" s="239">
        <v>1.26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2.2632400000000001</v>
      </c>
      <c r="R158" s="245">
        <f>Q158*H158</f>
        <v>2.8516824000000001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2053</v>
      </c>
    </row>
    <row r="159" s="2" customFormat="1" ht="23.4566" customHeight="1">
      <c r="A159" s="35"/>
      <c r="B159" s="36"/>
      <c r="C159" s="235" t="s">
        <v>512</v>
      </c>
      <c r="D159" s="235" t="s">
        <v>382</v>
      </c>
      <c r="E159" s="236" t="s">
        <v>1126</v>
      </c>
      <c r="F159" s="237" t="s">
        <v>1127</v>
      </c>
      <c r="G159" s="238" t="s">
        <v>419</v>
      </c>
      <c r="H159" s="239">
        <v>0.12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0.02266</v>
      </c>
      <c r="R159" s="245">
        <f>Q159*H159</f>
        <v>0.0027191999999999997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1128</v>
      </c>
    </row>
    <row r="160" s="2" customFormat="1" ht="31.92453" customHeight="1">
      <c r="A160" s="35"/>
      <c r="B160" s="36"/>
      <c r="C160" s="235" t="s">
        <v>516</v>
      </c>
      <c r="D160" s="235" t="s">
        <v>382</v>
      </c>
      <c r="E160" s="236" t="s">
        <v>1129</v>
      </c>
      <c r="F160" s="237" t="s">
        <v>1130</v>
      </c>
      <c r="G160" s="238" t="s">
        <v>419</v>
      </c>
      <c r="H160" s="239">
        <v>25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0.74894000000000005</v>
      </c>
      <c r="R160" s="245">
        <f>Q160*H160</f>
        <v>18.723500000000001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1131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435</v>
      </c>
      <c r="F161" s="233" t="s">
        <v>1132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SUM(P162:P164)</f>
        <v>0</v>
      </c>
      <c r="Q161" s="227"/>
      <c r="R161" s="228">
        <f>SUM(R162:R164)</f>
        <v>0.57525755999999995</v>
      </c>
      <c r="S161" s="227"/>
      <c r="T161" s="229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SUM(BK162:BK164)</f>
        <v>0</v>
      </c>
    </row>
    <row r="162" s="2" customFormat="1" ht="23.4566" customHeight="1">
      <c r="A162" s="35"/>
      <c r="B162" s="36"/>
      <c r="C162" s="235" t="s">
        <v>520</v>
      </c>
      <c r="D162" s="235" t="s">
        <v>382</v>
      </c>
      <c r="E162" s="236" t="s">
        <v>1133</v>
      </c>
      <c r="F162" s="237" t="s">
        <v>1134</v>
      </c>
      <c r="G162" s="238" t="s">
        <v>419</v>
      </c>
      <c r="H162" s="239">
        <v>2.8799999999999999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0.00081999999999999998</v>
      </c>
      <c r="R162" s="245">
        <f>Q162*H162</f>
        <v>0.0023615999999999997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1135</v>
      </c>
    </row>
    <row r="163" s="2" customFormat="1" ht="16.30189" customHeight="1">
      <c r="A163" s="35"/>
      <c r="B163" s="36"/>
      <c r="C163" s="235" t="s">
        <v>524</v>
      </c>
      <c r="D163" s="235" t="s">
        <v>382</v>
      </c>
      <c r="E163" s="236" t="s">
        <v>1136</v>
      </c>
      <c r="F163" s="237" t="s">
        <v>1137</v>
      </c>
      <c r="G163" s="238" t="s">
        <v>419</v>
      </c>
      <c r="H163" s="239">
        <v>13.686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0.00051000000000000004</v>
      </c>
      <c r="R163" s="245">
        <f>Q163*H163</f>
        <v>0.0069798600000000001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1852</v>
      </c>
    </row>
    <row r="164" s="2" customFormat="1" ht="21.0566" customHeight="1">
      <c r="A164" s="35"/>
      <c r="B164" s="36"/>
      <c r="C164" s="235" t="s">
        <v>528</v>
      </c>
      <c r="D164" s="235" t="s">
        <v>382</v>
      </c>
      <c r="E164" s="236" t="s">
        <v>1139</v>
      </c>
      <c r="F164" s="237" t="s">
        <v>1140</v>
      </c>
      <c r="G164" s="238" t="s">
        <v>419</v>
      </c>
      <c r="H164" s="239">
        <v>13.686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0.041349999999999998</v>
      </c>
      <c r="R164" s="245">
        <f>Q164*H164</f>
        <v>0.56591609999999992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1955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447</v>
      </c>
      <c r="F165" s="233" t="s">
        <v>560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SUM(P166:P184)</f>
        <v>0</v>
      </c>
      <c r="Q165" s="227"/>
      <c r="R165" s="228">
        <f>SUM(R166:R184)</f>
        <v>0.097917799999999999</v>
      </c>
      <c r="S165" s="227"/>
      <c r="T165" s="229">
        <f>SUM(T166:T184)</f>
        <v>4.3311919999999997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SUM(BK166:BK184)</f>
        <v>0</v>
      </c>
    </row>
    <row r="166" s="2" customFormat="1" ht="23.4566" customHeight="1">
      <c r="A166" s="35"/>
      <c r="B166" s="36"/>
      <c r="C166" s="235" t="s">
        <v>532</v>
      </c>
      <c r="D166" s="235" t="s">
        <v>382</v>
      </c>
      <c r="E166" s="236" t="s">
        <v>866</v>
      </c>
      <c r="F166" s="237" t="s">
        <v>867</v>
      </c>
      <c r="G166" s="238" t="s">
        <v>502</v>
      </c>
      <c r="H166" s="239">
        <v>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0.00025000000000000001</v>
      </c>
      <c r="R166" s="245">
        <f>Q166*H166</f>
        <v>0.00050000000000000001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1213</v>
      </c>
    </row>
    <row r="167" s="2" customFormat="1" ht="31.92453" customHeight="1">
      <c r="A167" s="35"/>
      <c r="B167" s="36"/>
      <c r="C167" s="254" t="s">
        <v>536</v>
      </c>
      <c r="D167" s="254" t="s">
        <v>457</v>
      </c>
      <c r="E167" s="255" t="s">
        <v>870</v>
      </c>
      <c r="F167" s="256" t="s">
        <v>871</v>
      </c>
      <c r="G167" s="257" t="s">
        <v>502</v>
      </c>
      <c r="H167" s="258">
        <v>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0.00084999999999999995</v>
      </c>
      <c r="R167" s="245">
        <f>Q167*H167</f>
        <v>0.0016999999999999999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1214</v>
      </c>
    </row>
    <row r="168" s="2" customFormat="1" ht="16.30189" customHeight="1">
      <c r="A168" s="35"/>
      <c r="B168" s="36"/>
      <c r="C168" s="235" t="s">
        <v>540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16.30189" customHeight="1">
      <c r="A169" s="35"/>
      <c r="B169" s="36"/>
      <c r="C169" s="235" t="s">
        <v>544</v>
      </c>
      <c r="D169" s="235" t="s">
        <v>382</v>
      </c>
      <c r="E169" s="236" t="s">
        <v>1215</v>
      </c>
      <c r="F169" s="237" t="s">
        <v>1216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1217</v>
      </c>
    </row>
    <row r="170" s="2" customFormat="1" ht="23.4566" customHeight="1">
      <c r="A170" s="35"/>
      <c r="B170" s="36"/>
      <c r="C170" s="254" t="s">
        <v>548</v>
      </c>
      <c r="D170" s="254" t="s">
        <v>457</v>
      </c>
      <c r="E170" s="255" t="s">
        <v>1218</v>
      </c>
      <c r="F170" s="256" t="s">
        <v>1219</v>
      </c>
      <c r="G170" s="257" t="s">
        <v>502</v>
      </c>
      <c r="H170" s="258">
        <v>1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0.00029999999999999997</v>
      </c>
      <c r="R170" s="245">
        <f>Q170*H170</f>
        <v>0.00029999999999999997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1220</v>
      </c>
    </row>
    <row r="171" s="2" customFormat="1" ht="23.4566" customHeight="1">
      <c r="A171" s="35"/>
      <c r="B171" s="36"/>
      <c r="C171" s="235" t="s">
        <v>552</v>
      </c>
      <c r="D171" s="235" t="s">
        <v>382</v>
      </c>
      <c r="E171" s="236" t="s">
        <v>1780</v>
      </c>
      <c r="F171" s="237" t="s">
        <v>1781</v>
      </c>
      <c r="G171" s="238" t="s">
        <v>419</v>
      </c>
      <c r="H171" s="239">
        <v>13.686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1956</v>
      </c>
    </row>
    <row r="172" s="2" customFormat="1" ht="31.92453" customHeight="1">
      <c r="A172" s="35"/>
      <c r="B172" s="36"/>
      <c r="C172" s="235" t="s">
        <v>556</v>
      </c>
      <c r="D172" s="235" t="s">
        <v>382</v>
      </c>
      <c r="E172" s="236" t="s">
        <v>1166</v>
      </c>
      <c r="F172" s="237" t="s">
        <v>1167</v>
      </c>
      <c r="G172" s="238" t="s">
        <v>426</v>
      </c>
      <c r="H172" s="239">
        <v>5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0.097299999999999998</v>
      </c>
      <c r="T172" s="246">
        <f>S172*H172</f>
        <v>0.48649999999999999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2054</v>
      </c>
    </row>
    <row r="173" s="2" customFormat="1" ht="23.4566" customHeight="1">
      <c r="A173" s="35"/>
      <c r="B173" s="36"/>
      <c r="C173" s="235" t="s">
        <v>561</v>
      </c>
      <c r="D173" s="235" t="s">
        <v>382</v>
      </c>
      <c r="E173" s="236" t="s">
        <v>1169</v>
      </c>
      <c r="F173" s="237" t="s">
        <v>1170</v>
      </c>
      <c r="G173" s="238" t="s">
        <v>426</v>
      </c>
      <c r="H173" s="239">
        <v>13.199999999999999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0.057110000000000001</v>
      </c>
      <c r="T173" s="246">
        <f>S173*H173</f>
        <v>0.75385199999999997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2055</v>
      </c>
    </row>
    <row r="174" s="2" customFormat="1" ht="36.72453" customHeight="1">
      <c r="A174" s="35"/>
      <c r="B174" s="36"/>
      <c r="C174" s="235" t="s">
        <v>565</v>
      </c>
      <c r="D174" s="235" t="s">
        <v>382</v>
      </c>
      <c r="E174" s="236" t="s">
        <v>1221</v>
      </c>
      <c r="F174" s="237" t="s">
        <v>1222</v>
      </c>
      <c r="G174" s="238" t="s">
        <v>502</v>
      </c>
      <c r="H174" s="239">
        <v>12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0.00016000000000000001</v>
      </c>
      <c r="R174" s="245">
        <f>Q174*H174</f>
        <v>0.0019200000000000003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1223</v>
      </c>
    </row>
    <row r="175" s="2" customFormat="1" ht="36.72453" customHeight="1">
      <c r="A175" s="35"/>
      <c r="B175" s="36"/>
      <c r="C175" s="235" t="s">
        <v>569</v>
      </c>
      <c r="D175" s="235" t="s">
        <v>382</v>
      </c>
      <c r="E175" s="236" t="s">
        <v>1863</v>
      </c>
      <c r="F175" s="237" t="s">
        <v>1173</v>
      </c>
      <c r="G175" s="238" t="s">
        <v>502</v>
      </c>
      <c r="H175" s="239">
        <v>8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0.00116</v>
      </c>
      <c r="R175" s="245">
        <f>Q175*H175</f>
        <v>0.0092800000000000001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1864</v>
      </c>
    </row>
    <row r="176" s="2" customFormat="1" ht="31.92453" customHeight="1">
      <c r="A176" s="35"/>
      <c r="B176" s="36"/>
      <c r="C176" s="235" t="s">
        <v>573</v>
      </c>
      <c r="D176" s="235" t="s">
        <v>382</v>
      </c>
      <c r="E176" s="236" t="s">
        <v>1175</v>
      </c>
      <c r="F176" s="237" t="s">
        <v>1176</v>
      </c>
      <c r="G176" s="238" t="s">
        <v>430</v>
      </c>
      <c r="H176" s="239">
        <v>1.26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0.00173</v>
      </c>
      <c r="R176" s="245">
        <f>Q176*H176</f>
        <v>0.0021798</v>
      </c>
      <c r="S176" s="245">
        <v>2.3999999999999999</v>
      </c>
      <c r="T176" s="246">
        <f>S176*H176</f>
        <v>3.024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1177</v>
      </c>
    </row>
    <row r="177" s="2" customFormat="1" ht="31.92453" customHeight="1">
      <c r="A177" s="35"/>
      <c r="B177" s="36"/>
      <c r="C177" s="235" t="s">
        <v>577</v>
      </c>
      <c r="D177" s="235" t="s">
        <v>382</v>
      </c>
      <c r="E177" s="236" t="s">
        <v>1806</v>
      </c>
      <c r="F177" s="237" t="s">
        <v>1807</v>
      </c>
      <c r="G177" s="238" t="s">
        <v>426</v>
      </c>
      <c r="H177" s="239">
        <v>3.6000000000000001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8.0000000000000007E-05</v>
      </c>
      <c r="R177" s="245">
        <f>Q177*H177</f>
        <v>0.00028800000000000001</v>
      </c>
      <c r="S177" s="245">
        <v>0.017999999999999999</v>
      </c>
      <c r="T177" s="246">
        <f>S177*H177</f>
        <v>0.064799999999999996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2836</v>
      </c>
    </row>
    <row r="178" s="2" customFormat="1" ht="23.4566" customHeight="1">
      <c r="A178" s="35"/>
      <c r="B178" s="36"/>
      <c r="C178" s="235" t="s">
        <v>581</v>
      </c>
      <c r="D178" s="235" t="s">
        <v>382</v>
      </c>
      <c r="E178" s="236" t="s">
        <v>1973</v>
      </c>
      <c r="F178" s="237" t="s">
        <v>1974</v>
      </c>
      <c r="G178" s="238" t="s">
        <v>1817</v>
      </c>
      <c r="H178" s="239">
        <v>204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2.0000000000000002E-05</v>
      </c>
      <c r="R178" s="245">
        <f>Q178*H178</f>
        <v>0.0040800000000000003</v>
      </c>
      <c r="S178" s="245">
        <v>1.0000000000000001E-05</v>
      </c>
      <c r="T178" s="246">
        <f>S178*H178</f>
        <v>0.0020400000000000001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2859</v>
      </c>
    </row>
    <row r="179" s="2" customFormat="1" ht="16.30189" customHeight="1">
      <c r="A179" s="35"/>
      <c r="B179" s="36"/>
      <c r="C179" s="254" t="s">
        <v>585</v>
      </c>
      <c r="D179" s="254" t="s">
        <v>457</v>
      </c>
      <c r="E179" s="255" t="s">
        <v>1976</v>
      </c>
      <c r="F179" s="256" t="s">
        <v>1977</v>
      </c>
      <c r="G179" s="257" t="s">
        <v>502</v>
      </c>
      <c r="H179" s="258">
        <v>13.6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2860</v>
      </c>
    </row>
    <row r="180" s="2" customFormat="1" ht="23.4566" customHeight="1">
      <c r="A180" s="35"/>
      <c r="B180" s="36"/>
      <c r="C180" s="235" t="s">
        <v>589</v>
      </c>
      <c r="D180" s="235" t="s">
        <v>382</v>
      </c>
      <c r="E180" s="236" t="s">
        <v>1178</v>
      </c>
      <c r="F180" s="237" t="s">
        <v>1179</v>
      </c>
      <c r="G180" s="238" t="s">
        <v>450</v>
      </c>
      <c r="H180" s="239">
        <v>3.089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1180</v>
      </c>
    </row>
    <row r="181" s="2" customFormat="1" ht="31.92453" customHeight="1">
      <c r="A181" s="35"/>
      <c r="B181" s="36"/>
      <c r="C181" s="235" t="s">
        <v>593</v>
      </c>
      <c r="D181" s="235" t="s">
        <v>382</v>
      </c>
      <c r="E181" s="236" t="s">
        <v>1181</v>
      </c>
      <c r="F181" s="237" t="s">
        <v>1182</v>
      </c>
      <c r="G181" s="238" t="s">
        <v>450</v>
      </c>
      <c r="H181" s="239">
        <v>58.691000000000002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1183</v>
      </c>
    </row>
    <row r="182" s="2" customFormat="1" ht="23.4566" customHeight="1">
      <c r="A182" s="35"/>
      <c r="B182" s="36"/>
      <c r="C182" s="235" t="s">
        <v>597</v>
      </c>
      <c r="D182" s="235" t="s">
        <v>382</v>
      </c>
      <c r="E182" s="236" t="s">
        <v>710</v>
      </c>
      <c r="F182" s="237" t="s">
        <v>711</v>
      </c>
      <c r="G182" s="238" t="s">
        <v>450</v>
      </c>
      <c r="H182" s="239">
        <v>1.2370000000000001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1184</v>
      </c>
    </row>
    <row r="183" s="2" customFormat="1" ht="23.4566" customHeight="1">
      <c r="A183" s="35"/>
      <c r="B183" s="36"/>
      <c r="C183" s="235" t="s">
        <v>601</v>
      </c>
      <c r="D183" s="235" t="s">
        <v>382</v>
      </c>
      <c r="E183" s="236" t="s">
        <v>714</v>
      </c>
      <c r="F183" s="237" t="s">
        <v>715</v>
      </c>
      <c r="G183" s="238" t="s">
        <v>450</v>
      </c>
      <c r="H183" s="239">
        <v>11.132999999999999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1185</v>
      </c>
    </row>
    <row r="184" s="2" customFormat="1" ht="23.4566" customHeight="1">
      <c r="A184" s="35"/>
      <c r="B184" s="36"/>
      <c r="C184" s="235" t="s">
        <v>605</v>
      </c>
      <c r="D184" s="235" t="s">
        <v>382</v>
      </c>
      <c r="E184" s="236" t="s">
        <v>718</v>
      </c>
      <c r="F184" s="237" t="s">
        <v>719</v>
      </c>
      <c r="G184" s="238" t="s">
        <v>450</v>
      </c>
      <c r="H184" s="239">
        <v>3.024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1186</v>
      </c>
    </row>
    <row r="185" s="12" customFormat="1" ht="22.8" customHeight="1">
      <c r="A185" s="12"/>
      <c r="B185" s="219"/>
      <c r="C185" s="220"/>
      <c r="D185" s="221" t="s">
        <v>75</v>
      </c>
      <c r="E185" s="233" t="s">
        <v>721</v>
      </c>
      <c r="F185" s="233" t="s">
        <v>722</v>
      </c>
      <c r="G185" s="220"/>
      <c r="H185" s="220"/>
      <c r="I185" s="223"/>
      <c r="J185" s="234">
        <f>BK185</f>
        <v>0</v>
      </c>
      <c r="K185" s="220"/>
      <c r="L185" s="225"/>
      <c r="M185" s="226"/>
      <c r="N185" s="227"/>
      <c r="O185" s="227"/>
      <c r="P185" s="228">
        <f>P186</f>
        <v>0</v>
      </c>
      <c r="Q185" s="227"/>
      <c r="R185" s="228">
        <f>R186</f>
        <v>0</v>
      </c>
      <c r="S185" s="227"/>
      <c r="T185" s="22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84</v>
      </c>
      <c r="AT185" s="231" t="s">
        <v>75</v>
      </c>
      <c r="AU185" s="231" t="s">
        <v>84</v>
      </c>
      <c r="AY185" s="230" t="s">
        <v>379</v>
      </c>
      <c r="BK185" s="232">
        <f>BK186</f>
        <v>0</v>
      </c>
    </row>
    <row r="186" s="2" customFormat="1" ht="23.4566" customHeight="1">
      <c r="A186" s="35"/>
      <c r="B186" s="36"/>
      <c r="C186" s="235" t="s">
        <v>609</v>
      </c>
      <c r="D186" s="235" t="s">
        <v>382</v>
      </c>
      <c r="E186" s="236" t="s">
        <v>724</v>
      </c>
      <c r="F186" s="237" t="s">
        <v>725</v>
      </c>
      <c r="G186" s="238" t="s">
        <v>450</v>
      </c>
      <c r="H186" s="239">
        <v>42.116999999999997</v>
      </c>
      <c r="I186" s="240"/>
      <c r="J186" s="241">
        <f>ROUND(I186*H186,2)</f>
        <v>0</v>
      </c>
      <c r="K186" s="242"/>
      <c r="L186" s="41"/>
      <c r="M186" s="249" t="s">
        <v>1</v>
      </c>
      <c r="N186" s="250" t="s">
        <v>42</v>
      </c>
      <c r="O186" s="251"/>
      <c r="P186" s="252">
        <f>O186*H186</f>
        <v>0</v>
      </c>
      <c r="Q186" s="252">
        <v>0</v>
      </c>
      <c r="R186" s="252">
        <f>Q186*H186</f>
        <v>0</v>
      </c>
      <c r="S186" s="252">
        <v>0</v>
      </c>
      <c r="T186" s="25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1187</v>
      </c>
    </row>
    <row r="187" s="2" customFormat="1" ht="6.96" customHeight="1">
      <c r="A187" s="35"/>
      <c r="B187" s="69"/>
      <c r="C187" s="70"/>
      <c r="D187" s="70"/>
      <c r="E187" s="70"/>
      <c r="F187" s="70"/>
      <c r="G187" s="70"/>
      <c r="H187" s="70"/>
      <c r="I187" s="70"/>
      <c r="J187" s="70"/>
      <c r="K187" s="70"/>
      <c r="L187" s="41"/>
      <c r="M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</sheetData>
  <sheetProtection sheet="1" autoFilter="0" formatColumns="0" formatRows="0" objects="1" scenarios="1" spinCount="100000" saltValue="99HeTRAy6hYUFTVDfhoPYuLImNmGYLyVUznrjRRXbV8/RGRRWwagTeq3mRPllYKw2Ybl6XAmPhx+56DEEuvLIg==" hashValue="C5Y+B7hRUl2KpQKNUXoj1K8P9azaMgKlowTLTVl3Gu96jrw1IPtkTdN7x/DWMLv+wmMldgpif6qthapGwpISVg==" algorithmName="SHA-512" password="CC35"/>
  <autoFilter ref="C130:K18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312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2861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ROUND((SUM(BE131:BE186)),  2)</f>
        <v>0</v>
      </c>
      <c r="G37" s="169"/>
      <c r="H37" s="169"/>
      <c r="I37" s="170">
        <v>0.20000000000000001</v>
      </c>
      <c r="J37" s="168">
        <f>ROUND(((SUM(BE131:BE186))*I37),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ROUND((SUM(BF131:BF186)),  2)</f>
        <v>0</v>
      </c>
      <c r="G38" s="169"/>
      <c r="H38" s="169"/>
      <c r="I38" s="170">
        <v>0.20000000000000001</v>
      </c>
      <c r="J38" s="168">
        <f>ROUND(((SUM(BF131:BF186))*I38),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ROUND((SUM(BG131:BG186)),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ROUND((SUM(BH131:BH186)),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ROUND((SUM(BI131:BI186)),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05648 - Priepust č.48 v km 15,411 - P19362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J185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364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7.84906" customHeight="1">
      <c r="A117" s="35"/>
      <c r="B117" s="36"/>
      <c r="C117" s="37"/>
      <c r="D117" s="37"/>
      <c r="E117" s="191" t="str">
        <f>E7</f>
        <v>Rekonštrukcia cesty a mostov II/591 Banská Bystrica - hr. okr. BB/ZV - Zvolenská Slatina , I. etapa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353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30189" customHeight="1">
      <c r="B119" s="18"/>
      <c r="C119" s="19"/>
      <c r="D119" s="19"/>
      <c r="E119" s="191" t="s">
        <v>2645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404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30189" customHeight="1">
      <c r="A121" s="35"/>
      <c r="B121" s="36"/>
      <c r="C121" s="37"/>
      <c r="D121" s="37"/>
      <c r="E121" s="267" t="s">
        <v>2785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1061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30189" customHeight="1">
      <c r="A123" s="35"/>
      <c r="B123" s="36"/>
      <c r="C123" s="37"/>
      <c r="D123" s="37"/>
      <c r="E123" s="79" t="str">
        <f>E13</f>
        <v>05648 - Priepust č.48 v km 15,411 - P19362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19</v>
      </c>
      <c r="D125" s="37"/>
      <c r="E125" s="37"/>
      <c r="F125" s="24" t="str">
        <f>F16</f>
        <v>k. ú. Banská Bystrica</v>
      </c>
      <c r="G125" s="37"/>
      <c r="H125" s="37"/>
      <c r="I125" s="29" t="s">
        <v>21</v>
      </c>
      <c r="J125" s="82" t="str">
        <f>IF(J16="","",J16)</f>
        <v>30. 12. 2020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24.81509" customHeight="1">
      <c r="A127" s="35"/>
      <c r="B127" s="36"/>
      <c r="C127" s="29" t="s">
        <v>23</v>
      </c>
      <c r="D127" s="37"/>
      <c r="E127" s="37"/>
      <c r="F127" s="24" t="str">
        <f>E19</f>
        <v xml:space="preserve">BANSKOBYSTRICKÝ SAMOSPRÁVNY KRAJ </v>
      </c>
      <c r="G127" s="37"/>
      <c r="H127" s="37"/>
      <c r="I127" s="29" t="s">
        <v>29</v>
      </c>
      <c r="J127" s="33" t="str">
        <f>E25</f>
        <v>ISPO spol.s r.o. , Prešov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30566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Macura M.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365</v>
      </c>
      <c r="D130" s="210" t="s">
        <v>61</v>
      </c>
      <c r="E130" s="210" t="s">
        <v>57</v>
      </c>
      <c r="F130" s="210" t="s">
        <v>58</v>
      </c>
      <c r="G130" s="210" t="s">
        <v>366</v>
      </c>
      <c r="H130" s="210" t="s">
        <v>367</v>
      </c>
      <c r="I130" s="210" t="s">
        <v>368</v>
      </c>
      <c r="J130" s="211" t="s">
        <v>358</v>
      </c>
      <c r="K130" s="212" t="s">
        <v>369</v>
      </c>
      <c r="L130" s="213"/>
      <c r="M130" s="103" t="s">
        <v>1</v>
      </c>
      <c r="N130" s="104" t="s">
        <v>40</v>
      </c>
      <c r="O130" s="104" t="s">
        <v>370</v>
      </c>
      <c r="P130" s="104" t="s">
        <v>371</v>
      </c>
      <c r="Q130" s="104" t="s">
        <v>372</v>
      </c>
      <c r="R130" s="104" t="s">
        <v>373</v>
      </c>
      <c r="S130" s="104" t="s">
        <v>374</v>
      </c>
      <c r="T130" s="105" t="s">
        <v>375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359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</f>
        <v>0</v>
      </c>
      <c r="Q131" s="107"/>
      <c r="R131" s="216">
        <f>R132</f>
        <v>53.598978079999995</v>
      </c>
      <c r="S131" s="107"/>
      <c r="T131" s="217">
        <f>T132</f>
        <v>5.9333304999999994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75</v>
      </c>
      <c r="AU131" s="14" t="s">
        <v>360</v>
      </c>
      <c r="BK131" s="218">
        <f>BK132</f>
        <v>0</v>
      </c>
    </row>
    <row r="132" s="12" customFormat="1" ht="25.92" customHeight="1">
      <c r="A132" s="12"/>
      <c r="B132" s="219"/>
      <c r="C132" s="220"/>
      <c r="D132" s="221" t="s">
        <v>75</v>
      </c>
      <c r="E132" s="222" t="s">
        <v>414</v>
      </c>
      <c r="F132" s="222" t="s">
        <v>415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P133+P142+P155+P162+P165+P185</f>
        <v>0</v>
      </c>
      <c r="Q132" s="227"/>
      <c r="R132" s="228">
        <f>R133+R142+R155+R162+R165+R185</f>
        <v>53.598978079999995</v>
      </c>
      <c r="S132" s="227"/>
      <c r="T132" s="229">
        <f>T133+T142+T155+T162+T165+T185</f>
        <v>5.9333304999999994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76</v>
      </c>
      <c r="AY132" s="230" t="s">
        <v>379</v>
      </c>
      <c r="BK132" s="232">
        <f>BK133+BK142+BK155+BK162+BK165+BK185</f>
        <v>0</v>
      </c>
    </row>
    <row r="133" s="12" customFormat="1" ht="22.8" customHeight="1">
      <c r="A133" s="12"/>
      <c r="B133" s="219"/>
      <c r="C133" s="220"/>
      <c r="D133" s="221" t="s">
        <v>75</v>
      </c>
      <c r="E133" s="233" t="s">
        <v>84</v>
      </c>
      <c r="F133" s="233" t="s">
        <v>416</v>
      </c>
      <c r="G133" s="220"/>
      <c r="H133" s="220"/>
      <c r="I133" s="223"/>
      <c r="J133" s="234">
        <f>BK133</f>
        <v>0</v>
      </c>
      <c r="K133" s="220"/>
      <c r="L133" s="225"/>
      <c r="M133" s="226"/>
      <c r="N133" s="227"/>
      <c r="O133" s="227"/>
      <c r="P133" s="228">
        <f>SUM(P134:P141)</f>
        <v>0</v>
      </c>
      <c r="Q133" s="227"/>
      <c r="R133" s="228">
        <f>SUM(R134:R141)</f>
        <v>0</v>
      </c>
      <c r="S133" s="227"/>
      <c r="T133" s="229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84</v>
      </c>
      <c r="AT133" s="231" t="s">
        <v>75</v>
      </c>
      <c r="AU133" s="231" t="s">
        <v>84</v>
      </c>
      <c r="AY133" s="230" t="s">
        <v>379</v>
      </c>
      <c r="BK133" s="232">
        <f>SUM(BK134:BK141)</f>
        <v>0</v>
      </c>
    </row>
    <row r="134" s="2" customFormat="1" ht="21.0566" customHeight="1">
      <c r="A134" s="35"/>
      <c r="B134" s="36"/>
      <c r="C134" s="235" t="s">
        <v>84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1.4630000000000001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2039</v>
      </c>
    </row>
    <row r="135" s="2" customFormat="1" ht="36.72453" customHeight="1">
      <c r="A135" s="35"/>
      <c r="B135" s="36"/>
      <c r="C135" s="235" t="s">
        <v>92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0.439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2040</v>
      </c>
    </row>
    <row r="136" s="2" customFormat="1" ht="16.30189" customHeight="1">
      <c r="A136" s="35"/>
      <c r="B136" s="36"/>
      <c r="C136" s="235" t="s">
        <v>102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14.972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1072</v>
      </c>
    </row>
    <row r="137" s="2" customFormat="1" ht="36.72453" customHeight="1">
      <c r="A137" s="35"/>
      <c r="B137" s="36"/>
      <c r="C137" s="235" t="s">
        <v>396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4.492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1073</v>
      </c>
    </row>
    <row r="138" s="2" customFormat="1" ht="31.92453" customHeight="1">
      <c r="A138" s="35"/>
      <c r="B138" s="36"/>
      <c r="C138" s="235" t="s">
        <v>378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16.434999999999999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1076</v>
      </c>
    </row>
    <row r="139" s="2" customFormat="1" ht="36.72453" customHeight="1">
      <c r="A139" s="35"/>
      <c r="B139" s="36"/>
      <c r="C139" s="235" t="s">
        <v>435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115.045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1079</v>
      </c>
    </row>
    <row r="140" s="2" customFormat="1" ht="16.30189" customHeight="1">
      <c r="A140" s="35"/>
      <c r="B140" s="36"/>
      <c r="C140" s="235" t="s">
        <v>439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16.434999999999999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1082</v>
      </c>
    </row>
    <row r="141" s="2" customFormat="1" ht="23.4566" customHeight="1">
      <c r="A141" s="35"/>
      <c r="B141" s="36"/>
      <c r="C141" s="235" t="s">
        <v>443</v>
      </c>
      <c r="D141" s="235" t="s">
        <v>382</v>
      </c>
      <c r="E141" s="236" t="s">
        <v>1083</v>
      </c>
      <c r="F141" s="237" t="s">
        <v>449</v>
      </c>
      <c r="G141" s="238" t="s">
        <v>450</v>
      </c>
      <c r="H141" s="239">
        <v>26.152999999999999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1084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102</v>
      </c>
      <c r="F142" s="233" t="s">
        <v>1087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SUM(P143:P154)</f>
        <v>0</v>
      </c>
      <c r="Q142" s="227"/>
      <c r="R142" s="228">
        <f>SUM(R143:R154)</f>
        <v>18.208054239999999</v>
      </c>
      <c r="S142" s="227"/>
      <c r="T142" s="229">
        <f>SUM(T143:T154)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SUM(BK143:BK154)</f>
        <v>0</v>
      </c>
    </row>
    <row r="143" s="2" customFormat="1" ht="21.0566" customHeight="1">
      <c r="A143" s="35"/>
      <c r="B143" s="36"/>
      <c r="C143" s="235" t="s">
        <v>447</v>
      </c>
      <c r="D143" s="235" t="s">
        <v>382</v>
      </c>
      <c r="E143" s="236" t="s">
        <v>1088</v>
      </c>
      <c r="F143" s="237" t="s">
        <v>1089</v>
      </c>
      <c r="G143" s="238" t="s">
        <v>430</v>
      </c>
      <c r="H143" s="239">
        <v>2.512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2.3855499999999998</v>
      </c>
      <c r="R143" s="245">
        <f>Q143*H143</f>
        <v>5.9925015999999998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1839</v>
      </c>
    </row>
    <row r="144" s="2" customFormat="1" ht="21.0566" customHeight="1">
      <c r="A144" s="35"/>
      <c r="B144" s="36"/>
      <c r="C144" s="235" t="s">
        <v>452</v>
      </c>
      <c r="D144" s="235" t="s">
        <v>382</v>
      </c>
      <c r="E144" s="236" t="s">
        <v>1091</v>
      </c>
      <c r="F144" s="237" t="s">
        <v>1092</v>
      </c>
      <c r="G144" s="238" t="s">
        <v>419</v>
      </c>
      <c r="H144" s="239">
        <v>8.3140000000000001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0.038350000000000002</v>
      </c>
      <c r="R144" s="245">
        <f>Q144*H144</f>
        <v>0.31884190000000001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1840</v>
      </c>
    </row>
    <row r="145" s="2" customFormat="1" ht="21.0566" customHeight="1">
      <c r="A145" s="35"/>
      <c r="B145" s="36"/>
      <c r="C145" s="235" t="s">
        <v>456</v>
      </c>
      <c r="D145" s="235" t="s">
        <v>382</v>
      </c>
      <c r="E145" s="236" t="s">
        <v>1094</v>
      </c>
      <c r="F145" s="237" t="s">
        <v>1095</v>
      </c>
      <c r="G145" s="238" t="s">
        <v>419</v>
      </c>
      <c r="H145" s="239">
        <v>8.3140000000000001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1.0000000000000001E-05</v>
      </c>
      <c r="R145" s="245">
        <f>Q145*H145</f>
        <v>8.3140000000000007E-05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1841</v>
      </c>
    </row>
    <row r="146" s="2" customFormat="1" ht="21.0566" customHeight="1">
      <c r="A146" s="35"/>
      <c r="B146" s="36"/>
      <c r="C146" s="235" t="s">
        <v>461</v>
      </c>
      <c r="D146" s="235" t="s">
        <v>382</v>
      </c>
      <c r="E146" s="236" t="s">
        <v>1097</v>
      </c>
      <c r="F146" s="237" t="s">
        <v>1098</v>
      </c>
      <c r="G146" s="238" t="s">
        <v>450</v>
      </c>
      <c r="H146" s="239">
        <v>0.41699999999999998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1.03704</v>
      </c>
      <c r="R146" s="245">
        <f>Q146*H146</f>
        <v>0.43244567999999994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1842</v>
      </c>
    </row>
    <row r="147" s="2" customFormat="1" ht="16.30189" customHeight="1">
      <c r="A147" s="35"/>
      <c r="B147" s="36"/>
      <c r="C147" s="254" t="s">
        <v>466</v>
      </c>
      <c r="D147" s="254" t="s">
        <v>457</v>
      </c>
      <c r="E147" s="255" t="s">
        <v>1100</v>
      </c>
      <c r="F147" s="256" t="s">
        <v>1101</v>
      </c>
      <c r="G147" s="257" t="s">
        <v>1102</v>
      </c>
      <c r="H147" s="258">
        <v>59.25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443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1843</v>
      </c>
    </row>
    <row r="148" s="2" customFormat="1" ht="23.4566" customHeight="1">
      <c r="A148" s="35"/>
      <c r="B148" s="36"/>
      <c r="C148" s="235" t="s">
        <v>475</v>
      </c>
      <c r="D148" s="235" t="s">
        <v>382</v>
      </c>
      <c r="E148" s="236" t="s">
        <v>1964</v>
      </c>
      <c r="F148" s="237" t="s">
        <v>1965</v>
      </c>
      <c r="G148" s="238" t="s">
        <v>430</v>
      </c>
      <c r="H148" s="239">
        <v>4.8019999999999996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2.3225600000000002</v>
      </c>
      <c r="R148" s="245">
        <f>Q148*H148</f>
        <v>11.15293312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1949</v>
      </c>
    </row>
    <row r="149" s="2" customFormat="1" ht="23.4566" customHeight="1">
      <c r="A149" s="35"/>
      <c r="B149" s="36"/>
      <c r="C149" s="235" t="s">
        <v>479</v>
      </c>
      <c r="D149" s="235" t="s">
        <v>382</v>
      </c>
      <c r="E149" s="236" t="s">
        <v>1107</v>
      </c>
      <c r="F149" s="237" t="s">
        <v>1108</v>
      </c>
      <c r="G149" s="238" t="s">
        <v>419</v>
      </c>
      <c r="H149" s="239">
        <v>24.010000000000002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0.00346</v>
      </c>
      <c r="R149" s="245">
        <f>Q149*H149</f>
        <v>0.083074599999999998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1950</v>
      </c>
    </row>
    <row r="150" s="2" customFormat="1" ht="23.4566" customHeight="1">
      <c r="A150" s="35"/>
      <c r="B150" s="36"/>
      <c r="C150" s="235" t="s">
        <v>483</v>
      </c>
      <c r="D150" s="235" t="s">
        <v>382</v>
      </c>
      <c r="E150" s="236" t="s">
        <v>1110</v>
      </c>
      <c r="F150" s="237" t="s">
        <v>1111</v>
      </c>
      <c r="G150" s="238" t="s">
        <v>419</v>
      </c>
      <c r="H150" s="239">
        <v>24.010000000000002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5.0000000000000002E-05</v>
      </c>
      <c r="R150" s="245">
        <f>Q150*H150</f>
        <v>0.0012005000000000002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1951</v>
      </c>
    </row>
    <row r="151" s="2" customFormat="1" ht="31.92453" customHeight="1">
      <c r="A151" s="35"/>
      <c r="B151" s="36"/>
      <c r="C151" s="235" t="s">
        <v>487</v>
      </c>
      <c r="D151" s="235" t="s">
        <v>382</v>
      </c>
      <c r="E151" s="236" t="s">
        <v>1966</v>
      </c>
      <c r="F151" s="237" t="s">
        <v>1967</v>
      </c>
      <c r="G151" s="238" t="s">
        <v>450</v>
      </c>
      <c r="H151" s="239">
        <v>0.126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1.0504500000000001</v>
      </c>
      <c r="R151" s="245">
        <f>Q151*H151</f>
        <v>0.13235670000000002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1968</v>
      </c>
    </row>
    <row r="152" s="2" customFormat="1" ht="23.4566" customHeight="1">
      <c r="A152" s="35"/>
      <c r="B152" s="36"/>
      <c r="C152" s="235" t="s">
        <v>491</v>
      </c>
      <c r="D152" s="235" t="s">
        <v>382</v>
      </c>
      <c r="E152" s="236" t="s">
        <v>1204</v>
      </c>
      <c r="F152" s="237" t="s">
        <v>1205</v>
      </c>
      <c r="G152" s="238" t="s">
        <v>426</v>
      </c>
      <c r="H152" s="239">
        <v>11.85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0.00282</v>
      </c>
      <c r="R152" s="245">
        <f>Q152*H152</f>
        <v>0.033417000000000002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1206</v>
      </c>
    </row>
    <row r="153" s="2" customFormat="1" ht="16.30189" customHeight="1">
      <c r="A153" s="35"/>
      <c r="B153" s="36"/>
      <c r="C153" s="254" t="s">
        <v>499</v>
      </c>
      <c r="D153" s="254" t="s">
        <v>457</v>
      </c>
      <c r="E153" s="255" t="s">
        <v>1210</v>
      </c>
      <c r="F153" s="256" t="s">
        <v>1211</v>
      </c>
      <c r="G153" s="257" t="s">
        <v>1102</v>
      </c>
      <c r="H153" s="258">
        <v>25.120000000000001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1212</v>
      </c>
    </row>
    <row r="154" s="2" customFormat="1" ht="23.4566" customHeight="1">
      <c r="A154" s="35"/>
      <c r="B154" s="36"/>
      <c r="C154" s="254" t="s">
        <v>633</v>
      </c>
      <c r="D154" s="254" t="s">
        <v>457</v>
      </c>
      <c r="E154" s="255" t="s">
        <v>1703</v>
      </c>
      <c r="F154" s="256" t="s">
        <v>1704</v>
      </c>
      <c r="G154" s="257" t="s">
        <v>426</v>
      </c>
      <c r="H154" s="258">
        <v>3.6000000000000001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0.017000000000000001</v>
      </c>
      <c r="R154" s="245">
        <f>Q154*H154</f>
        <v>0.061200000000000004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443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2862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396</v>
      </c>
      <c r="F155" s="233" t="s">
        <v>465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SUM(P156:P161)</f>
        <v>0</v>
      </c>
      <c r="Q155" s="227"/>
      <c r="R155" s="228">
        <f>SUM(R156:R161)</f>
        <v>35.234588199999997</v>
      </c>
      <c r="S155" s="227"/>
      <c r="T155" s="229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SUM(BK156:BK161)</f>
        <v>0</v>
      </c>
    </row>
    <row r="156" s="2" customFormat="1" ht="31.92453" customHeight="1">
      <c r="A156" s="35"/>
      <c r="B156" s="36"/>
      <c r="C156" s="235" t="s">
        <v>504</v>
      </c>
      <c r="D156" s="235" t="s">
        <v>382</v>
      </c>
      <c r="E156" s="236" t="s">
        <v>1113</v>
      </c>
      <c r="F156" s="237" t="s">
        <v>1114</v>
      </c>
      <c r="G156" s="238" t="s">
        <v>419</v>
      </c>
      <c r="H156" s="239">
        <v>25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0.23366999999999999</v>
      </c>
      <c r="R156" s="245">
        <f>Q156*H156</f>
        <v>5.8417499999999993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1115</v>
      </c>
    </row>
    <row r="157" s="2" customFormat="1" ht="23.4566" customHeight="1">
      <c r="A157" s="35"/>
      <c r="B157" s="36"/>
      <c r="C157" s="235" t="s">
        <v>508</v>
      </c>
      <c r="D157" s="235" t="s">
        <v>382</v>
      </c>
      <c r="E157" s="236" t="s">
        <v>1116</v>
      </c>
      <c r="F157" s="237" t="s">
        <v>1117</v>
      </c>
      <c r="G157" s="238" t="s">
        <v>430</v>
      </c>
      <c r="H157" s="239">
        <v>0.29299999999999998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1.7034</v>
      </c>
      <c r="R157" s="245">
        <f>Q157*H157</f>
        <v>0.49909619999999999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2043</v>
      </c>
    </row>
    <row r="158" s="2" customFormat="1" ht="23.4566" customHeight="1">
      <c r="A158" s="35"/>
      <c r="B158" s="36"/>
      <c r="C158" s="235" t="s">
        <v>512</v>
      </c>
      <c r="D158" s="235" t="s">
        <v>382</v>
      </c>
      <c r="E158" s="236" t="s">
        <v>1119</v>
      </c>
      <c r="F158" s="237" t="s">
        <v>1120</v>
      </c>
      <c r="G158" s="238" t="s">
        <v>419</v>
      </c>
      <c r="H158" s="239">
        <v>25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0.30059999999999998</v>
      </c>
      <c r="R158" s="245">
        <f>Q158*H158</f>
        <v>7.5149999999999997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1121</v>
      </c>
    </row>
    <row r="159" s="2" customFormat="1" ht="31.92453" customHeight="1">
      <c r="A159" s="35"/>
      <c r="B159" s="36"/>
      <c r="C159" s="235" t="s">
        <v>516</v>
      </c>
      <c r="D159" s="235" t="s">
        <v>382</v>
      </c>
      <c r="E159" s="236" t="s">
        <v>1123</v>
      </c>
      <c r="F159" s="237" t="s">
        <v>1124</v>
      </c>
      <c r="G159" s="238" t="s">
        <v>430</v>
      </c>
      <c r="H159" s="239">
        <v>1.1699999999999999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2.2632400000000001</v>
      </c>
      <c r="R159" s="245">
        <f>Q159*H159</f>
        <v>2.6479908000000001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2044</v>
      </c>
    </row>
    <row r="160" s="2" customFormat="1" ht="23.4566" customHeight="1">
      <c r="A160" s="35"/>
      <c r="B160" s="36"/>
      <c r="C160" s="235" t="s">
        <v>520</v>
      </c>
      <c r="D160" s="235" t="s">
        <v>382</v>
      </c>
      <c r="E160" s="236" t="s">
        <v>1126</v>
      </c>
      <c r="F160" s="237" t="s">
        <v>1127</v>
      </c>
      <c r="G160" s="238" t="s">
        <v>419</v>
      </c>
      <c r="H160" s="239">
        <v>0.32000000000000001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0.02266</v>
      </c>
      <c r="R160" s="245">
        <f>Q160*H160</f>
        <v>0.0072512000000000002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1128</v>
      </c>
    </row>
    <row r="161" s="2" customFormat="1" ht="31.92453" customHeight="1">
      <c r="A161" s="35"/>
      <c r="B161" s="36"/>
      <c r="C161" s="235" t="s">
        <v>524</v>
      </c>
      <c r="D161" s="235" t="s">
        <v>382</v>
      </c>
      <c r="E161" s="236" t="s">
        <v>1129</v>
      </c>
      <c r="F161" s="237" t="s">
        <v>1130</v>
      </c>
      <c r="G161" s="238" t="s">
        <v>419</v>
      </c>
      <c r="H161" s="239">
        <v>25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0.74894000000000005</v>
      </c>
      <c r="R161" s="245">
        <f>Q161*H161</f>
        <v>18.723500000000001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1131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435</v>
      </c>
      <c r="F162" s="233" t="s">
        <v>1132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SUM(P163:P164)</f>
        <v>0</v>
      </c>
      <c r="Q162" s="227"/>
      <c r="R162" s="228">
        <f>SUM(R163:R164)</f>
        <v>0.017394700000000003</v>
      </c>
      <c r="S162" s="227"/>
      <c r="T162" s="229">
        <f>SUM(T163:T164)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SUM(BK163:BK164)</f>
        <v>0</v>
      </c>
    </row>
    <row r="163" s="2" customFormat="1" ht="23.4566" customHeight="1">
      <c r="A163" s="35"/>
      <c r="B163" s="36"/>
      <c r="C163" s="235" t="s">
        <v>532</v>
      </c>
      <c r="D163" s="235" t="s">
        <v>382</v>
      </c>
      <c r="E163" s="236" t="s">
        <v>1133</v>
      </c>
      <c r="F163" s="237" t="s">
        <v>1134</v>
      </c>
      <c r="G163" s="238" t="s">
        <v>419</v>
      </c>
      <c r="H163" s="239">
        <v>6.2800000000000002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0.00081999999999999998</v>
      </c>
      <c r="R163" s="245">
        <f>Q163*H163</f>
        <v>0.0051495999999999998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2605</v>
      </c>
    </row>
    <row r="164" s="2" customFormat="1" ht="16.30189" customHeight="1">
      <c r="A164" s="35"/>
      <c r="B164" s="36"/>
      <c r="C164" s="235" t="s">
        <v>536</v>
      </c>
      <c r="D164" s="235" t="s">
        <v>382</v>
      </c>
      <c r="E164" s="236" t="s">
        <v>1136</v>
      </c>
      <c r="F164" s="237" t="s">
        <v>1137</v>
      </c>
      <c r="G164" s="238" t="s">
        <v>419</v>
      </c>
      <c r="H164" s="239">
        <v>24.010000000000002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0.00051000000000000004</v>
      </c>
      <c r="R164" s="245">
        <f>Q164*H164</f>
        <v>0.012245100000000002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1852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447</v>
      </c>
      <c r="F165" s="233" t="s">
        <v>560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SUM(P166:P184)</f>
        <v>0</v>
      </c>
      <c r="Q165" s="227"/>
      <c r="R165" s="228">
        <f>SUM(R166:R184)</f>
        <v>0.13894094000000001</v>
      </c>
      <c r="S165" s="227"/>
      <c r="T165" s="229">
        <f>SUM(T166:T184)</f>
        <v>5.9333304999999994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SUM(BK166:BK184)</f>
        <v>0</v>
      </c>
    </row>
    <row r="166" s="2" customFormat="1" ht="23.4566" customHeight="1">
      <c r="A166" s="35"/>
      <c r="B166" s="36"/>
      <c r="C166" s="235" t="s">
        <v>552</v>
      </c>
      <c r="D166" s="235" t="s">
        <v>382</v>
      </c>
      <c r="E166" s="236" t="s">
        <v>866</v>
      </c>
      <c r="F166" s="237" t="s">
        <v>867</v>
      </c>
      <c r="G166" s="238" t="s">
        <v>502</v>
      </c>
      <c r="H166" s="239">
        <v>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0.00025000000000000001</v>
      </c>
      <c r="R166" s="245">
        <f>Q166*H166</f>
        <v>0.00050000000000000001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1213</v>
      </c>
    </row>
    <row r="167" s="2" customFormat="1" ht="31.92453" customHeight="1">
      <c r="A167" s="35"/>
      <c r="B167" s="36"/>
      <c r="C167" s="254" t="s">
        <v>556</v>
      </c>
      <c r="D167" s="254" t="s">
        <v>457</v>
      </c>
      <c r="E167" s="255" t="s">
        <v>870</v>
      </c>
      <c r="F167" s="256" t="s">
        <v>871</v>
      </c>
      <c r="G167" s="257" t="s">
        <v>502</v>
      </c>
      <c r="H167" s="258">
        <v>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0.00084999999999999995</v>
      </c>
      <c r="R167" s="245">
        <f>Q167*H167</f>
        <v>0.0016999999999999999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1214</v>
      </c>
    </row>
    <row r="168" s="2" customFormat="1" ht="16.30189" customHeight="1">
      <c r="A168" s="35"/>
      <c r="B168" s="36"/>
      <c r="C168" s="235" t="s">
        <v>561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16.30189" customHeight="1">
      <c r="A169" s="35"/>
      <c r="B169" s="36"/>
      <c r="C169" s="235" t="s">
        <v>565</v>
      </c>
      <c r="D169" s="235" t="s">
        <v>382</v>
      </c>
      <c r="E169" s="236" t="s">
        <v>1215</v>
      </c>
      <c r="F169" s="237" t="s">
        <v>1216</v>
      </c>
      <c r="G169" s="238" t="s">
        <v>502</v>
      </c>
      <c r="H169" s="239">
        <v>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1217</v>
      </c>
    </row>
    <row r="170" s="2" customFormat="1" ht="23.4566" customHeight="1">
      <c r="A170" s="35"/>
      <c r="B170" s="36"/>
      <c r="C170" s="254" t="s">
        <v>569</v>
      </c>
      <c r="D170" s="254" t="s">
        <v>457</v>
      </c>
      <c r="E170" s="255" t="s">
        <v>1218</v>
      </c>
      <c r="F170" s="256" t="s">
        <v>1219</v>
      </c>
      <c r="G170" s="257" t="s">
        <v>502</v>
      </c>
      <c r="H170" s="258">
        <v>1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0.00029999999999999997</v>
      </c>
      <c r="R170" s="245">
        <f>Q170*H170</f>
        <v>0.00029999999999999997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1220</v>
      </c>
    </row>
    <row r="171" s="2" customFormat="1" ht="23.4566" customHeight="1">
      <c r="A171" s="35"/>
      <c r="B171" s="36"/>
      <c r="C171" s="235" t="s">
        <v>573</v>
      </c>
      <c r="D171" s="235" t="s">
        <v>382</v>
      </c>
      <c r="E171" s="236" t="s">
        <v>1780</v>
      </c>
      <c r="F171" s="237" t="s">
        <v>1781</v>
      </c>
      <c r="G171" s="238" t="s">
        <v>419</v>
      </c>
      <c r="H171" s="239">
        <v>24.010000000000002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1956</v>
      </c>
    </row>
    <row r="172" s="2" customFormat="1" ht="31.92453" customHeight="1">
      <c r="A172" s="35"/>
      <c r="B172" s="36"/>
      <c r="C172" s="235" t="s">
        <v>577</v>
      </c>
      <c r="D172" s="235" t="s">
        <v>382</v>
      </c>
      <c r="E172" s="236" t="s">
        <v>1166</v>
      </c>
      <c r="F172" s="237" t="s">
        <v>1167</v>
      </c>
      <c r="G172" s="238" t="s">
        <v>426</v>
      </c>
      <c r="H172" s="239">
        <v>10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0.097299999999999998</v>
      </c>
      <c r="T172" s="246">
        <f>S172*H172</f>
        <v>0.97299999999999998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2046</v>
      </c>
    </row>
    <row r="173" s="2" customFormat="1" ht="23.4566" customHeight="1">
      <c r="A173" s="35"/>
      <c r="B173" s="36"/>
      <c r="C173" s="235" t="s">
        <v>581</v>
      </c>
      <c r="D173" s="235" t="s">
        <v>382</v>
      </c>
      <c r="E173" s="236" t="s">
        <v>1169</v>
      </c>
      <c r="F173" s="237" t="s">
        <v>1170</v>
      </c>
      <c r="G173" s="238" t="s">
        <v>426</v>
      </c>
      <c r="H173" s="239">
        <v>9.3000000000000007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0.057110000000000001</v>
      </c>
      <c r="T173" s="246">
        <f>S173*H173</f>
        <v>0.53112300000000001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1171</v>
      </c>
    </row>
    <row r="174" s="2" customFormat="1" ht="36.72453" customHeight="1">
      <c r="A174" s="35"/>
      <c r="B174" s="36"/>
      <c r="C174" s="235" t="s">
        <v>585</v>
      </c>
      <c r="D174" s="235" t="s">
        <v>382</v>
      </c>
      <c r="E174" s="236" t="s">
        <v>1221</v>
      </c>
      <c r="F174" s="237" t="s">
        <v>1222</v>
      </c>
      <c r="G174" s="238" t="s">
        <v>502</v>
      </c>
      <c r="H174" s="239">
        <v>32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0.00016000000000000001</v>
      </c>
      <c r="R174" s="245">
        <f>Q174*H174</f>
        <v>0.0051200000000000004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1223</v>
      </c>
    </row>
    <row r="175" s="2" customFormat="1" ht="36.72453" customHeight="1">
      <c r="A175" s="35"/>
      <c r="B175" s="36"/>
      <c r="C175" s="235" t="s">
        <v>589</v>
      </c>
      <c r="D175" s="235" t="s">
        <v>382</v>
      </c>
      <c r="E175" s="236" t="s">
        <v>1863</v>
      </c>
      <c r="F175" s="237" t="s">
        <v>1173</v>
      </c>
      <c r="G175" s="238" t="s">
        <v>502</v>
      </c>
      <c r="H175" s="239">
        <v>12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0.00116</v>
      </c>
      <c r="R175" s="245">
        <f>Q175*H175</f>
        <v>0.01392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1864</v>
      </c>
    </row>
    <row r="176" s="2" customFormat="1" ht="31.92453" customHeight="1">
      <c r="A176" s="35"/>
      <c r="B176" s="36"/>
      <c r="C176" s="235" t="s">
        <v>593</v>
      </c>
      <c r="D176" s="235" t="s">
        <v>382</v>
      </c>
      <c r="E176" s="236" t="s">
        <v>1175</v>
      </c>
      <c r="F176" s="237" t="s">
        <v>1176</v>
      </c>
      <c r="G176" s="238" t="s">
        <v>430</v>
      </c>
      <c r="H176" s="239">
        <v>1.778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0.00173</v>
      </c>
      <c r="R176" s="245">
        <f>Q176*H176</f>
        <v>0.0030759400000000001</v>
      </c>
      <c r="S176" s="245">
        <v>2.3999999999999999</v>
      </c>
      <c r="T176" s="246">
        <f>S176*H176</f>
        <v>4.2671999999999999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1177</v>
      </c>
    </row>
    <row r="177" s="2" customFormat="1" ht="31.92453" customHeight="1">
      <c r="A177" s="35"/>
      <c r="B177" s="36"/>
      <c r="C177" s="235" t="s">
        <v>597</v>
      </c>
      <c r="D177" s="235" t="s">
        <v>382</v>
      </c>
      <c r="E177" s="236" t="s">
        <v>1806</v>
      </c>
      <c r="F177" s="237" t="s">
        <v>1807</v>
      </c>
      <c r="G177" s="238" t="s">
        <v>426</v>
      </c>
      <c r="H177" s="239">
        <v>8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8.0000000000000007E-05</v>
      </c>
      <c r="R177" s="245">
        <f>Q177*H177</f>
        <v>0.00064000000000000005</v>
      </c>
      <c r="S177" s="245">
        <v>0.017999999999999999</v>
      </c>
      <c r="T177" s="246">
        <f>S177*H177</f>
        <v>0.14399999999999999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2613</v>
      </c>
    </row>
    <row r="178" s="2" customFormat="1" ht="23.4566" customHeight="1">
      <c r="A178" s="35"/>
      <c r="B178" s="36"/>
      <c r="C178" s="235" t="s">
        <v>601</v>
      </c>
      <c r="D178" s="235" t="s">
        <v>382</v>
      </c>
      <c r="E178" s="236" t="s">
        <v>1973</v>
      </c>
      <c r="F178" s="237" t="s">
        <v>1974</v>
      </c>
      <c r="G178" s="238" t="s">
        <v>1817</v>
      </c>
      <c r="H178" s="239">
        <v>1800.75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2.0000000000000002E-05</v>
      </c>
      <c r="R178" s="245">
        <f>Q178*H178</f>
        <v>0.036015000000000005</v>
      </c>
      <c r="S178" s="245">
        <v>1.0000000000000001E-05</v>
      </c>
      <c r="T178" s="246">
        <f>S178*H178</f>
        <v>0.018007500000000003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1975</v>
      </c>
    </row>
    <row r="179" s="2" customFormat="1" ht="16.30189" customHeight="1">
      <c r="A179" s="35"/>
      <c r="B179" s="36"/>
      <c r="C179" s="254" t="s">
        <v>605</v>
      </c>
      <c r="D179" s="254" t="s">
        <v>457</v>
      </c>
      <c r="E179" s="255" t="s">
        <v>1976</v>
      </c>
      <c r="F179" s="256" t="s">
        <v>1977</v>
      </c>
      <c r="G179" s="257" t="s">
        <v>502</v>
      </c>
      <c r="H179" s="258">
        <v>120.05</v>
      </c>
      <c r="I179" s="259"/>
      <c r="J179" s="260">
        <f>ROUND(I179*H179,2)</f>
        <v>0</v>
      </c>
      <c r="K179" s="261"/>
      <c r="L179" s="262"/>
      <c r="M179" s="263" t="s">
        <v>1</v>
      </c>
      <c r="N179" s="26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443</v>
      </c>
      <c r="AT179" s="247" t="s">
        <v>457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1978</v>
      </c>
    </row>
    <row r="180" s="2" customFormat="1" ht="23.4566" customHeight="1">
      <c r="A180" s="35"/>
      <c r="B180" s="36"/>
      <c r="C180" s="235" t="s">
        <v>609</v>
      </c>
      <c r="D180" s="235" t="s">
        <v>382</v>
      </c>
      <c r="E180" s="236" t="s">
        <v>1178</v>
      </c>
      <c r="F180" s="237" t="s">
        <v>1179</v>
      </c>
      <c r="G180" s="238" t="s">
        <v>450</v>
      </c>
      <c r="H180" s="239">
        <v>4.2670000000000003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1180</v>
      </c>
    </row>
    <row r="181" s="2" customFormat="1" ht="31.92453" customHeight="1">
      <c r="A181" s="35"/>
      <c r="B181" s="36"/>
      <c r="C181" s="235" t="s">
        <v>613</v>
      </c>
      <c r="D181" s="235" t="s">
        <v>382</v>
      </c>
      <c r="E181" s="236" t="s">
        <v>1181</v>
      </c>
      <c r="F181" s="237" t="s">
        <v>1182</v>
      </c>
      <c r="G181" s="238" t="s">
        <v>450</v>
      </c>
      <c r="H181" s="239">
        <v>81.072999999999993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1183</v>
      </c>
    </row>
    <row r="182" s="2" customFormat="1" ht="23.4566" customHeight="1">
      <c r="A182" s="35"/>
      <c r="B182" s="36"/>
      <c r="C182" s="235" t="s">
        <v>617</v>
      </c>
      <c r="D182" s="235" t="s">
        <v>382</v>
      </c>
      <c r="E182" s="236" t="s">
        <v>710</v>
      </c>
      <c r="F182" s="237" t="s">
        <v>711</v>
      </c>
      <c r="G182" s="238" t="s">
        <v>450</v>
      </c>
      <c r="H182" s="239">
        <v>1.5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1184</v>
      </c>
    </row>
    <row r="183" s="2" customFormat="1" ht="23.4566" customHeight="1">
      <c r="A183" s="35"/>
      <c r="B183" s="36"/>
      <c r="C183" s="235" t="s">
        <v>621</v>
      </c>
      <c r="D183" s="235" t="s">
        <v>382</v>
      </c>
      <c r="E183" s="236" t="s">
        <v>714</v>
      </c>
      <c r="F183" s="237" t="s">
        <v>715</v>
      </c>
      <c r="G183" s="238" t="s">
        <v>450</v>
      </c>
      <c r="H183" s="239">
        <v>13.5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1185</v>
      </c>
    </row>
    <row r="184" s="2" customFormat="1" ht="23.4566" customHeight="1">
      <c r="A184" s="35"/>
      <c r="B184" s="36"/>
      <c r="C184" s="235" t="s">
        <v>625</v>
      </c>
      <c r="D184" s="235" t="s">
        <v>382</v>
      </c>
      <c r="E184" s="236" t="s">
        <v>718</v>
      </c>
      <c r="F184" s="237" t="s">
        <v>719</v>
      </c>
      <c r="G184" s="238" t="s">
        <v>450</v>
      </c>
      <c r="H184" s="239">
        <v>4.2670000000000003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1186</v>
      </c>
    </row>
    <row r="185" s="12" customFormat="1" ht="22.8" customHeight="1">
      <c r="A185" s="12"/>
      <c r="B185" s="219"/>
      <c r="C185" s="220"/>
      <c r="D185" s="221" t="s">
        <v>75</v>
      </c>
      <c r="E185" s="233" t="s">
        <v>721</v>
      </c>
      <c r="F185" s="233" t="s">
        <v>722</v>
      </c>
      <c r="G185" s="220"/>
      <c r="H185" s="220"/>
      <c r="I185" s="223"/>
      <c r="J185" s="234">
        <f>BK185</f>
        <v>0</v>
      </c>
      <c r="K185" s="220"/>
      <c r="L185" s="225"/>
      <c r="M185" s="226"/>
      <c r="N185" s="227"/>
      <c r="O185" s="227"/>
      <c r="P185" s="228">
        <f>P186</f>
        <v>0</v>
      </c>
      <c r="Q185" s="227"/>
      <c r="R185" s="228">
        <f>R186</f>
        <v>0</v>
      </c>
      <c r="S185" s="227"/>
      <c r="T185" s="229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0" t="s">
        <v>84</v>
      </c>
      <c r="AT185" s="231" t="s">
        <v>75</v>
      </c>
      <c r="AU185" s="231" t="s">
        <v>84</v>
      </c>
      <c r="AY185" s="230" t="s">
        <v>379</v>
      </c>
      <c r="BK185" s="232">
        <f>BK186</f>
        <v>0</v>
      </c>
    </row>
    <row r="186" s="2" customFormat="1" ht="23.4566" customHeight="1">
      <c r="A186" s="35"/>
      <c r="B186" s="36"/>
      <c r="C186" s="235" t="s">
        <v>629</v>
      </c>
      <c r="D186" s="235" t="s">
        <v>382</v>
      </c>
      <c r="E186" s="236" t="s">
        <v>724</v>
      </c>
      <c r="F186" s="237" t="s">
        <v>725</v>
      </c>
      <c r="G186" s="238" t="s">
        <v>450</v>
      </c>
      <c r="H186" s="239">
        <v>53.598999999999997</v>
      </c>
      <c r="I186" s="240"/>
      <c r="J186" s="241">
        <f>ROUND(I186*H186,2)</f>
        <v>0</v>
      </c>
      <c r="K186" s="242"/>
      <c r="L186" s="41"/>
      <c r="M186" s="249" t="s">
        <v>1</v>
      </c>
      <c r="N186" s="250" t="s">
        <v>42</v>
      </c>
      <c r="O186" s="251"/>
      <c r="P186" s="252">
        <f>O186*H186</f>
        <v>0</v>
      </c>
      <c r="Q186" s="252">
        <v>0</v>
      </c>
      <c r="R186" s="252">
        <f>Q186*H186</f>
        <v>0</v>
      </c>
      <c r="S186" s="252">
        <v>0</v>
      </c>
      <c r="T186" s="25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1187</v>
      </c>
    </row>
    <row r="187" s="2" customFormat="1" ht="6.96" customHeight="1">
      <c r="A187" s="35"/>
      <c r="B187" s="69"/>
      <c r="C187" s="70"/>
      <c r="D187" s="70"/>
      <c r="E187" s="70"/>
      <c r="F187" s="70"/>
      <c r="G187" s="70"/>
      <c r="H187" s="70"/>
      <c r="I187" s="70"/>
      <c r="J187" s="70"/>
      <c r="K187" s="70"/>
      <c r="L187" s="41"/>
      <c r="M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</row>
  </sheetData>
  <sheetProtection sheet="1" autoFilter="0" formatColumns="0" formatRows="0" objects="1" scenarios="1" spinCount="100000" saltValue="e+xeznklfrQm0p3t2hp8tP6tBqO91MXmlFj1AtVokxDw4loNrX63XPVgqgSBLZ+EnGjdSuaxV4YD0/jaf8+uTA==" hashValue="0pSx2QQRJ28JRTgZ/zy81R8PwvF4h0qF8FKvLxs2+67c4JPnk9Il8OI8EjPmb8XSfZr+yPc8TIGODo4B66aJ0g==" algorithmName="SHA-512" password="CC35"/>
  <autoFilter ref="C130:K18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315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2863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ROUND((SUM(BE133:BE181)),  2)</f>
        <v>0</v>
      </c>
      <c r="G37" s="169"/>
      <c r="H37" s="169"/>
      <c r="I37" s="170">
        <v>0.20000000000000001</v>
      </c>
      <c r="J37" s="168">
        <f>ROUND(((SUM(BE133:BE181))*I37),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ROUND((SUM(BF133:BF181)),  2)</f>
        <v>0</v>
      </c>
      <c r="G38" s="169"/>
      <c r="H38" s="169"/>
      <c r="I38" s="170">
        <v>0.20000000000000001</v>
      </c>
      <c r="J38" s="168">
        <f>ROUND(((SUM(BF133:BF181))*I38),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ROUND((SUM(BG133:BG181)),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ROUND((SUM(BH133:BH181)),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ROUND((SUM(BI133:BI181)),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05649 - Priepust č.49 v km 16,058 - P19363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409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1064</v>
      </c>
      <c r="E104" s="204"/>
      <c r="F104" s="204"/>
      <c r="G104" s="204"/>
      <c r="H104" s="204"/>
      <c r="I104" s="204"/>
      <c r="J104" s="205">
        <f>J152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411</v>
      </c>
      <c r="E105" s="204"/>
      <c r="F105" s="204"/>
      <c r="G105" s="204"/>
      <c r="H105" s="204"/>
      <c r="I105" s="204"/>
      <c r="J105" s="205">
        <f>J154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412</v>
      </c>
      <c r="E106" s="204"/>
      <c r="F106" s="204"/>
      <c r="G106" s="204"/>
      <c r="H106" s="204"/>
      <c r="I106" s="204"/>
      <c r="J106" s="205">
        <f>J158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413</v>
      </c>
      <c r="E107" s="204"/>
      <c r="F107" s="204"/>
      <c r="G107" s="204"/>
      <c r="H107" s="204"/>
      <c r="I107" s="204"/>
      <c r="J107" s="205">
        <f>J173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96"/>
      <c r="C108" s="197"/>
      <c r="D108" s="198" t="s">
        <v>730</v>
      </c>
      <c r="E108" s="199"/>
      <c r="F108" s="199"/>
      <c r="G108" s="199"/>
      <c r="H108" s="199"/>
      <c r="I108" s="199"/>
      <c r="J108" s="200">
        <f>J175</f>
        <v>0</v>
      </c>
      <c r="K108" s="197"/>
      <c r="L108" s="20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02"/>
      <c r="C109" s="136"/>
      <c r="D109" s="203" t="s">
        <v>731</v>
      </c>
      <c r="E109" s="204"/>
      <c r="F109" s="204"/>
      <c r="G109" s="204"/>
      <c r="H109" s="204"/>
      <c r="I109" s="204"/>
      <c r="J109" s="205">
        <f>J176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353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30189" customHeight="1">
      <c r="B121" s="18"/>
      <c r="C121" s="19"/>
      <c r="D121" s="19"/>
      <c r="E121" s="191" t="s">
        <v>2645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404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30189" customHeight="1">
      <c r="A123" s="35"/>
      <c r="B123" s="36"/>
      <c r="C123" s="37"/>
      <c r="D123" s="37"/>
      <c r="E123" s="267" t="s">
        <v>2785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1061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30189" customHeight="1">
      <c r="A125" s="35"/>
      <c r="B125" s="36"/>
      <c r="C125" s="37"/>
      <c r="D125" s="37"/>
      <c r="E125" s="79" t="str">
        <f>E13</f>
        <v>05649 - Priepust č.49 v km 16,058 - P19363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19</v>
      </c>
      <c r="D127" s="37"/>
      <c r="E127" s="37"/>
      <c r="F127" s="24" t="str">
        <f>F16</f>
        <v>k. ú. Banská Bystrica</v>
      </c>
      <c r="G127" s="37"/>
      <c r="H127" s="37"/>
      <c r="I127" s="29" t="s">
        <v>21</v>
      </c>
      <c r="J127" s="82" t="str">
        <f>IF(J16="","",J16)</f>
        <v>30. 12. 2020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24.81509" customHeight="1">
      <c r="A129" s="35"/>
      <c r="B129" s="36"/>
      <c r="C129" s="29" t="s">
        <v>23</v>
      </c>
      <c r="D129" s="37"/>
      <c r="E129" s="37"/>
      <c r="F129" s="24" t="str">
        <f>E19</f>
        <v xml:space="preserve">BANSKOBYSTRICKÝ SAMOSPRÁVNY KRAJ </v>
      </c>
      <c r="G129" s="37"/>
      <c r="H129" s="37"/>
      <c r="I129" s="29" t="s">
        <v>29</v>
      </c>
      <c r="J129" s="33" t="str">
        <f>E25</f>
        <v>ISPO spol.s r.o. , Prešov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30566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Macura M.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365</v>
      </c>
      <c r="D132" s="210" t="s">
        <v>61</v>
      </c>
      <c r="E132" s="210" t="s">
        <v>57</v>
      </c>
      <c r="F132" s="210" t="s">
        <v>58</v>
      </c>
      <c r="G132" s="210" t="s">
        <v>366</v>
      </c>
      <c r="H132" s="210" t="s">
        <v>367</v>
      </c>
      <c r="I132" s="210" t="s">
        <v>368</v>
      </c>
      <c r="J132" s="211" t="s">
        <v>358</v>
      </c>
      <c r="K132" s="212" t="s">
        <v>369</v>
      </c>
      <c r="L132" s="213"/>
      <c r="M132" s="103" t="s">
        <v>1</v>
      </c>
      <c r="N132" s="104" t="s">
        <v>40</v>
      </c>
      <c r="O132" s="104" t="s">
        <v>370</v>
      </c>
      <c r="P132" s="104" t="s">
        <v>371</v>
      </c>
      <c r="Q132" s="104" t="s">
        <v>372</v>
      </c>
      <c r="R132" s="104" t="s">
        <v>373</v>
      </c>
      <c r="S132" s="104" t="s">
        <v>374</v>
      </c>
      <c r="T132" s="105" t="s">
        <v>375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359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</f>
        <v>0</v>
      </c>
      <c r="Q133" s="107"/>
      <c r="R133" s="216">
        <f>R134+R175</f>
        <v>59.25918266</v>
      </c>
      <c r="S133" s="107"/>
      <c r="T133" s="217">
        <f>T134+T175</f>
        <v>25.438455999999999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75</v>
      </c>
      <c r="AU133" s="14" t="s">
        <v>360</v>
      </c>
      <c r="BK133" s="218">
        <f>BK134+BK175</f>
        <v>0</v>
      </c>
    </row>
    <row r="134" s="12" customFormat="1" ht="25.92" customHeight="1">
      <c r="A134" s="12"/>
      <c r="B134" s="219"/>
      <c r="C134" s="220"/>
      <c r="D134" s="221" t="s">
        <v>75</v>
      </c>
      <c r="E134" s="222" t="s">
        <v>414</v>
      </c>
      <c r="F134" s="222" t="s">
        <v>415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P135+P145+P152+P154+P158+P173</f>
        <v>0</v>
      </c>
      <c r="Q134" s="227"/>
      <c r="R134" s="228">
        <f>R135+R145+R152+R154+R158+R173</f>
        <v>59.169281660000003</v>
      </c>
      <c r="S134" s="227"/>
      <c r="T134" s="229">
        <f>T135+T145+T152+T154+T158+T173</f>
        <v>25.438455999999999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84</v>
      </c>
      <c r="AT134" s="231" t="s">
        <v>75</v>
      </c>
      <c r="AU134" s="231" t="s">
        <v>76</v>
      </c>
      <c r="AY134" s="230" t="s">
        <v>379</v>
      </c>
      <c r="BK134" s="232">
        <f>BK135+BK145+BK152+BK154+BK158+BK173</f>
        <v>0</v>
      </c>
    </row>
    <row r="135" s="12" customFormat="1" ht="22.8" customHeight="1">
      <c r="A135" s="12"/>
      <c r="B135" s="219"/>
      <c r="C135" s="220"/>
      <c r="D135" s="221" t="s">
        <v>75</v>
      </c>
      <c r="E135" s="233" t="s">
        <v>84</v>
      </c>
      <c r="F135" s="233" t="s">
        <v>416</v>
      </c>
      <c r="G135" s="220"/>
      <c r="H135" s="220"/>
      <c r="I135" s="223"/>
      <c r="J135" s="234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84</v>
      </c>
      <c r="AY135" s="230" t="s">
        <v>379</v>
      </c>
      <c r="BK135" s="232">
        <f>SUM(BK136:BK144)</f>
        <v>0</v>
      </c>
    </row>
    <row r="136" s="2" customFormat="1" ht="21.0566" customHeight="1">
      <c r="A136" s="35"/>
      <c r="B136" s="36"/>
      <c r="C136" s="235" t="s">
        <v>84</v>
      </c>
      <c r="D136" s="235" t="s">
        <v>382</v>
      </c>
      <c r="E136" s="236" t="s">
        <v>1068</v>
      </c>
      <c r="F136" s="237" t="s">
        <v>1069</v>
      </c>
      <c r="G136" s="238" t="s">
        <v>430</v>
      </c>
      <c r="H136" s="239">
        <v>1.3500000000000001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1070</v>
      </c>
    </row>
    <row r="137" s="2" customFormat="1" ht="36.72453" customHeight="1">
      <c r="A137" s="35"/>
      <c r="B137" s="36"/>
      <c r="C137" s="235" t="s">
        <v>92</v>
      </c>
      <c r="D137" s="235" t="s">
        <v>382</v>
      </c>
      <c r="E137" s="236" t="s">
        <v>741</v>
      </c>
      <c r="F137" s="237" t="s">
        <v>742</v>
      </c>
      <c r="G137" s="238" t="s">
        <v>430</v>
      </c>
      <c r="H137" s="239">
        <v>0.40500000000000003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1071</v>
      </c>
    </row>
    <row r="138" s="2" customFormat="1" ht="16.30189" customHeight="1">
      <c r="A138" s="35"/>
      <c r="B138" s="36"/>
      <c r="C138" s="235" t="s">
        <v>102</v>
      </c>
      <c r="D138" s="235" t="s">
        <v>382</v>
      </c>
      <c r="E138" s="236" t="s">
        <v>428</v>
      </c>
      <c r="F138" s="237" t="s">
        <v>429</v>
      </c>
      <c r="G138" s="238" t="s">
        <v>430</v>
      </c>
      <c r="H138" s="239">
        <v>30.18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1072</v>
      </c>
    </row>
    <row r="139" s="2" customFormat="1" ht="36.72453" customHeight="1">
      <c r="A139" s="35"/>
      <c r="B139" s="36"/>
      <c r="C139" s="235" t="s">
        <v>396</v>
      </c>
      <c r="D139" s="235" t="s">
        <v>382</v>
      </c>
      <c r="E139" s="236" t="s">
        <v>432</v>
      </c>
      <c r="F139" s="237" t="s">
        <v>433</v>
      </c>
      <c r="G139" s="238" t="s">
        <v>430</v>
      </c>
      <c r="H139" s="239">
        <v>9.0540000000000003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1073</v>
      </c>
    </row>
    <row r="140" s="2" customFormat="1" ht="31.92453" customHeight="1">
      <c r="A140" s="35"/>
      <c r="B140" s="36"/>
      <c r="C140" s="235" t="s">
        <v>378</v>
      </c>
      <c r="D140" s="235" t="s">
        <v>382</v>
      </c>
      <c r="E140" s="236" t="s">
        <v>1074</v>
      </c>
      <c r="F140" s="237" t="s">
        <v>1075</v>
      </c>
      <c r="G140" s="238" t="s">
        <v>430</v>
      </c>
      <c r="H140" s="239">
        <v>15.529999999999999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1076</v>
      </c>
    </row>
    <row r="141" s="2" customFormat="1" ht="36.72453" customHeight="1">
      <c r="A141" s="35"/>
      <c r="B141" s="36"/>
      <c r="C141" s="235" t="s">
        <v>435</v>
      </c>
      <c r="D141" s="235" t="s">
        <v>382</v>
      </c>
      <c r="E141" s="236" t="s">
        <v>1077</v>
      </c>
      <c r="F141" s="237" t="s">
        <v>1078</v>
      </c>
      <c r="G141" s="238" t="s">
        <v>430</v>
      </c>
      <c r="H141" s="239">
        <v>108.70999999999999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1079</v>
      </c>
    </row>
    <row r="142" s="2" customFormat="1" ht="16.30189" customHeight="1">
      <c r="A142" s="35"/>
      <c r="B142" s="36"/>
      <c r="C142" s="235" t="s">
        <v>439</v>
      </c>
      <c r="D142" s="235" t="s">
        <v>382</v>
      </c>
      <c r="E142" s="236" t="s">
        <v>1080</v>
      </c>
      <c r="F142" s="237" t="s">
        <v>1081</v>
      </c>
      <c r="G142" s="238" t="s">
        <v>430</v>
      </c>
      <c r="H142" s="239">
        <v>15.529999999999999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1082</v>
      </c>
    </row>
    <row r="143" s="2" customFormat="1" ht="23.4566" customHeight="1">
      <c r="A143" s="35"/>
      <c r="B143" s="36"/>
      <c r="C143" s="235" t="s">
        <v>443</v>
      </c>
      <c r="D143" s="235" t="s">
        <v>382</v>
      </c>
      <c r="E143" s="236" t="s">
        <v>1083</v>
      </c>
      <c r="F143" s="237" t="s">
        <v>449</v>
      </c>
      <c r="G143" s="238" t="s">
        <v>450</v>
      </c>
      <c r="H143" s="239">
        <v>25.417000000000002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1084</v>
      </c>
    </row>
    <row r="144" s="2" customFormat="1" ht="23.4566" customHeight="1">
      <c r="A144" s="35"/>
      <c r="B144" s="36"/>
      <c r="C144" s="235" t="s">
        <v>447</v>
      </c>
      <c r="D144" s="235" t="s">
        <v>382</v>
      </c>
      <c r="E144" s="236" t="s">
        <v>1085</v>
      </c>
      <c r="F144" s="237" t="s">
        <v>454</v>
      </c>
      <c r="G144" s="238" t="s">
        <v>430</v>
      </c>
      <c r="H144" s="239">
        <v>16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1086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396</v>
      </c>
      <c r="F145" s="233" t="s">
        <v>465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SUM(P146:P151)</f>
        <v>0</v>
      </c>
      <c r="Q145" s="227"/>
      <c r="R145" s="228">
        <f>SUM(R146:R151)</f>
        <v>33.423577520000002</v>
      </c>
      <c r="S145" s="227"/>
      <c r="T145" s="229">
        <f>SUM(T146:T151)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SUM(BK146:BK151)</f>
        <v>0</v>
      </c>
    </row>
    <row r="146" s="2" customFormat="1" ht="31.92453" customHeight="1">
      <c r="A146" s="35"/>
      <c r="B146" s="36"/>
      <c r="C146" s="235" t="s">
        <v>452</v>
      </c>
      <c r="D146" s="235" t="s">
        <v>382</v>
      </c>
      <c r="E146" s="236" t="s">
        <v>1113</v>
      </c>
      <c r="F146" s="237" t="s">
        <v>1114</v>
      </c>
      <c r="G146" s="238" t="s">
        <v>419</v>
      </c>
      <c r="H146" s="239">
        <v>22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0.23366999999999999</v>
      </c>
      <c r="R146" s="245">
        <f>Q146*H146</f>
        <v>5.1407400000000001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1115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1116</v>
      </c>
      <c r="F147" s="237" t="s">
        <v>1117</v>
      </c>
      <c r="G147" s="238" t="s">
        <v>430</v>
      </c>
      <c r="H147" s="239">
        <v>0.27000000000000002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1.7034</v>
      </c>
      <c r="R147" s="245">
        <f>Q147*H147</f>
        <v>0.45991800000000005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1118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1119</v>
      </c>
      <c r="F148" s="237" t="s">
        <v>1120</v>
      </c>
      <c r="G148" s="238" t="s">
        <v>419</v>
      </c>
      <c r="H148" s="239">
        <v>22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0.30059999999999998</v>
      </c>
      <c r="R148" s="245">
        <f>Q148*H148</f>
        <v>6.6131999999999991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1121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800</v>
      </c>
      <c r="F149" s="237" t="s">
        <v>801</v>
      </c>
      <c r="G149" s="238" t="s">
        <v>430</v>
      </c>
      <c r="H149" s="239">
        <v>1.044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2.1922799999999998</v>
      </c>
      <c r="R149" s="245">
        <f>Q149*H149</f>
        <v>2.2887403200000001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1122</v>
      </c>
    </row>
    <row r="150" s="2" customFormat="1" ht="31.92453" customHeight="1">
      <c r="A150" s="35"/>
      <c r="B150" s="36"/>
      <c r="C150" s="235" t="s">
        <v>470</v>
      </c>
      <c r="D150" s="235" t="s">
        <v>382</v>
      </c>
      <c r="E150" s="236" t="s">
        <v>1123</v>
      </c>
      <c r="F150" s="237" t="s">
        <v>1124</v>
      </c>
      <c r="G150" s="238" t="s">
        <v>430</v>
      </c>
      <c r="H150" s="239">
        <v>1.0800000000000001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2.2632400000000001</v>
      </c>
      <c r="R150" s="245">
        <f>Q150*H150</f>
        <v>2.4442992000000001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1125</v>
      </c>
    </row>
    <row r="151" s="2" customFormat="1" ht="31.92453" customHeight="1">
      <c r="A151" s="35"/>
      <c r="B151" s="36"/>
      <c r="C151" s="235" t="s">
        <v>475</v>
      </c>
      <c r="D151" s="235" t="s">
        <v>382</v>
      </c>
      <c r="E151" s="236" t="s">
        <v>1129</v>
      </c>
      <c r="F151" s="237" t="s">
        <v>1130</v>
      </c>
      <c r="G151" s="238" t="s">
        <v>419</v>
      </c>
      <c r="H151" s="239">
        <v>22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0.74894000000000005</v>
      </c>
      <c r="R151" s="245">
        <f>Q151*H151</f>
        <v>16.476680000000002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1131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435</v>
      </c>
      <c r="F152" s="233" t="s">
        <v>1132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P153</f>
        <v>0</v>
      </c>
      <c r="Q152" s="227"/>
      <c r="R152" s="228">
        <f>R153</f>
        <v>0.0022959999999999999</v>
      </c>
      <c r="S152" s="227"/>
      <c r="T152" s="229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BK153</f>
        <v>0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1133</v>
      </c>
      <c r="F153" s="237" t="s">
        <v>1134</v>
      </c>
      <c r="G153" s="238" t="s">
        <v>419</v>
      </c>
      <c r="H153" s="239">
        <v>2.7999999999999998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0.00081999999999999998</v>
      </c>
      <c r="R153" s="245">
        <f>Q153*H153</f>
        <v>0.0022959999999999999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1135</v>
      </c>
    </row>
    <row r="154" s="12" customFormat="1" ht="22.8" customHeight="1">
      <c r="A154" s="12"/>
      <c r="B154" s="219"/>
      <c r="C154" s="220"/>
      <c r="D154" s="221" t="s">
        <v>75</v>
      </c>
      <c r="E154" s="233" t="s">
        <v>443</v>
      </c>
      <c r="F154" s="233" t="s">
        <v>495</v>
      </c>
      <c r="G154" s="220"/>
      <c r="H154" s="220"/>
      <c r="I154" s="223"/>
      <c r="J154" s="234">
        <f>BK154</f>
        <v>0</v>
      </c>
      <c r="K154" s="220"/>
      <c r="L154" s="225"/>
      <c r="M154" s="226"/>
      <c r="N154" s="227"/>
      <c r="O154" s="227"/>
      <c r="P154" s="228">
        <f>SUM(P155:P157)</f>
        <v>0</v>
      </c>
      <c r="Q154" s="227"/>
      <c r="R154" s="228">
        <f>SUM(R155:R157)</f>
        <v>0.031399999999999997</v>
      </c>
      <c r="S154" s="227"/>
      <c r="T154" s="229">
        <f>SUM(T155:T157)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0" t="s">
        <v>84</v>
      </c>
      <c r="AT154" s="231" t="s">
        <v>75</v>
      </c>
      <c r="AU154" s="231" t="s">
        <v>84</v>
      </c>
      <c r="AY154" s="230" t="s">
        <v>379</v>
      </c>
      <c r="BK154" s="232">
        <f>SUM(BK155:BK157)</f>
        <v>0</v>
      </c>
    </row>
    <row r="155" s="2" customFormat="1" ht="31.92453" customHeight="1">
      <c r="A155" s="35"/>
      <c r="B155" s="36"/>
      <c r="C155" s="235" t="s">
        <v>483</v>
      </c>
      <c r="D155" s="235" t="s">
        <v>382</v>
      </c>
      <c r="E155" s="236" t="s">
        <v>1142</v>
      </c>
      <c r="F155" s="237" t="s">
        <v>1143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0.0083999999999999995</v>
      </c>
      <c r="R155" s="245">
        <f>Q155*H155</f>
        <v>0.0083999999999999995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1144</v>
      </c>
    </row>
    <row r="156" s="2" customFormat="1" ht="16.30189" customHeight="1">
      <c r="A156" s="35"/>
      <c r="B156" s="36"/>
      <c r="C156" s="254" t="s">
        <v>487</v>
      </c>
      <c r="D156" s="254" t="s">
        <v>457</v>
      </c>
      <c r="E156" s="255" t="s">
        <v>1145</v>
      </c>
      <c r="F156" s="256" t="s">
        <v>1146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0.012999999999999999</v>
      </c>
      <c r="R156" s="245">
        <f>Q156*H156</f>
        <v>0.012999999999999999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1147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1148</v>
      </c>
      <c r="F157" s="237" t="s">
        <v>1149</v>
      </c>
      <c r="G157" s="238" t="s">
        <v>502</v>
      </c>
      <c r="H157" s="239">
        <v>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0.002</v>
      </c>
      <c r="R157" s="245">
        <f>Q157*H157</f>
        <v>0.01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1150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447</v>
      </c>
      <c r="F158" s="233" t="s">
        <v>560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SUM(P159:P172)</f>
        <v>0</v>
      </c>
      <c r="Q158" s="227"/>
      <c r="R158" s="228">
        <f>SUM(R159:R172)</f>
        <v>25.712008140000002</v>
      </c>
      <c r="S158" s="227"/>
      <c r="T158" s="229">
        <f>SUM(T159:T172)</f>
        <v>25.438455999999999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SUM(BK159:BK172)</f>
        <v>0</v>
      </c>
    </row>
    <row r="159" s="2" customFormat="1" ht="16.30189" customHeight="1">
      <c r="A159" s="35"/>
      <c r="B159" s="36"/>
      <c r="C159" s="235" t="s">
        <v>7</v>
      </c>
      <c r="D159" s="235" t="s">
        <v>382</v>
      </c>
      <c r="E159" s="236" t="s">
        <v>1151</v>
      </c>
      <c r="F159" s="237" t="s">
        <v>1152</v>
      </c>
      <c r="G159" s="238" t="s">
        <v>502</v>
      </c>
      <c r="H159" s="239">
        <v>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0.077670000000000003</v>
      </c>
      <c r="R159" s="245">
        <f>Q159*H159</f>
        <v>0.077670000000000003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1153</v>
      </c>
    </row>
    <row r="160" s="2" customFormat="1" ht="23.4566" customHeight="1">
      <c r="A160" s="35"/>
      <c r="B160" s="36"/>
      <c r="C160" s="235" t="s">
        <v>499</v>
      </c>
      <c r="D160" s="235" t="s">
        <v>382</v>
      </c>
      <c r="E160" s="236" t="s">
        <v>1226</v>
      </c>
      <c r="F160" s="237" t="s">
        <v>1227</v>
      </c>
      <c r="G160" s="238" t="s">
        <v>502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14.55747</v>
      </c>
      <c r="R160" s="245">
        <f>Q160*H160</f>
        <v>14.55747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1228</v>
      </c>
    </row>
    <row r="161" s="2" customFormat="1" ht="23.4566" customHeight="1">
      <c r="A161" s="35"/>
      <c r="B161" s="36"/>
      <c r="C161" s="235" t="s">
        <v>504</v>
      </c>
      <c r="D161" s="235" t="s">
        <v>382</v>
      </c>
      <c r="E161" s="236" t="s">
        <v>1154</v>
      </c>
      <c r="F161" s="237" t="s">
        <v>1155</v>
      </c>
      <c r="G161" s="238" t="s">
        <v>502</v>
      </c>
      <c r="H161" s="239">
        <v>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9.6984899999999996</v>
      </c>
      <c r="R161" s="245">
        <f>Q161*H161</f>
        <v>9.6984899999999996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1156</v>
      </c>
    </row>
    <row r="162" s="2" customFormat="1" ht="21.0566" customHeight="1">
      <c r="A162" s="35"/>
      <c r="B162" s="36"/>
      <c r="C162" s="235" t="s">
        <v>508</v>
      </c>
      <c r="D162" s="235" t="s">
        <v>382</v>
      </c>
      <c r="E162" s="236" t="s">
        <v>1157</v>
      </c>
      <c r="F162" s="237" t="s">
        <v>1158</v>
      </c>
      <c r="G162" s="238" t="s">
        <v>426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0.90208999999999995</v>
      </c>
      <c r="R162" s="245">
        <f>Q162*H162</f>
        <v>0.90208999999999995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1159</v>
      </c>
    </row>
    <row r="163" s="2" customFormat="1" ht="23.4566" customHeight="1">
      <c r="A163" s="35"/>
      <c r="B163" s="36"/>
      <c r="C163" s="254" t="s">
        <v>512</v>
      </c>
      <c r="D163" s="254" t="s">
        <v>457</v>
      </c>
      <c r="E163" s="255" t="s">
        <v>1160</v>
      </c>
      <c r="F163" s="256" t="s">
        <v>1161</v>
      </c>
      <c r="G163" s="257" t="s">
        <v>502</v>
      </c>
      <c r="H163" s="258">
        <v>1.01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0.46999999999999997</v>
      </c>
      <c r="R163" s="245">
        <f>Q163*H163</f>
        <v>0.47469999999999996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1162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1166</v>
      </c>
      <c r="F164" s="237" t="s">
        <v>1167</v>
      </c>
      <c r="G164" s="238" t="s">
        <v>426</v>
      </c>
      <c r="H164" s="239">
        <v>10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0.097299999999999998</v>
      </c>
      <c r="T164" s="246">
        <f>S164*H164</f>
        <v>0.97299999999999998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1168</v>
      </c>
    </row>
    <row r="165" s="2" customFormat="1" ht="23.4566" customHeight="1">
      <c r="A165" s="35"/>
      <c r="B165" s="36"/>
      <c r="C165" s="235" t="s">
        <v>520</v>
      </c>
      <c r="D165" s="235" t="s">
        <v>382</v>
      </c>
      <c r="E165" s="236" t="s">
        <v>1169</v>
      </c>
      <c r="F165" s="237" t="s">
        <v>1170</v>
      </c>
      <c r="G165" s="238" t="s">
        <v>426</v>
      </c>
      <c r="H165" s="239">
        <v>9.5999999999999996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0.057110000000000001</v>
      </c>
      <c r="T165" s="246">
        <f>S165*H165</f>
        <v>0.54825599999999997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1171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1865</v>
      </c>
      <c r="F166" s="237" t="s">
        <v>1866</v>
      </c>
      <c r="G166" s="238" t="s">
        <v>430</v>
      </c>
      <c r="H166" s="239">
        <v>9.8699999999999992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2.2000000000000002</v>
      </c>
      <c r="T166" s="246">
        <f>S166*H166</f>
        <v>21.713999999999999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1177</v>
      </c>
    </row>
    <row r="167" s="2" customFormat="1" ht="31.92453" customHeight="1">
      <c r="A167" s="35"/>
      <c r="B167" s="36"/>
      <c r="C167" s="235" t="s">
        <v>528</v>
      </c>
      <c r="D167" s="235" t="s">
        <v>382</v>
      </c>
      <c r="E167" s="236" t="s">
        <v>1175</v>
      </c>
      <c r="F167" s="237" t="s">
        <v>1176</v>
      </c>
      <c r="G167" s="238" t="s">
        <v>430</v>
      </c>
      <c r="H167" s="239">
        <v>0.91800000000000004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0.00173</v>
      </c>
      <c r="R167" s="245">
        <f>Q167*H167</f>
        <v>0.00158814</v>
      </c>
      <c r="S167" s="245">
        <v>2.3999999999999999</v>
      </c>
      <c r="T167" s="246">
        <f>S167*H167</f>
        <v>2.2031999999999998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2864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1178</v>
      </c>
      <c r="F168" s="237" t="s">
        <v>1179</v>
      </c>
      <c r="G168" s="238" t="s">
        <v>450</v>
      </c>
      <c r="H168" s="239">
        <v>23.917000000000002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</v>
      </c>
      <c r="R168" s="245">
        <f>Q168*H168</f>
        <v>0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1180</v>
      </c>
    </row>
    <row r="169" s="2" customFormat="1" ht="31.92453" customHeight="1">
      <c r="A169" s="35"/>
      <c r="B169" s="36"/>
      <c r="C169" s="235" t="s">
        <v>536</v>
      </c>
      <c r="D169" s="235" t="s">
        <v>382</v>
      </c>
      <c r="E169" s="236" t="s">
        <v>1181</v>
      </c>
      <c r="F169" s="237" t="s">
        <v>1182</v>
      </c>
      <c r="G169" s="238" t="s">
        <v>450</v>
      </c>
      <c r="H169" s="239">
        <v>999.73099999999999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1183</v>
      </c>
    </row>
    <row r="170" s="2" customFormat="1" ht="23.4566" customHeight="1">
      <c r="A170" s="35"/>
      <c r="B170" s="36"/>
      <c r="C170" s="235" t="s">
        <v>540</v>
      </c>
      <c r="D170" s="235" t="s">
        <v>382</v>
      </c>
      <c r="E170" s="236" t="s">
        <v>710</v>
      </c>
      <c r="F170" s="237" t="s">
        <v>711</v>
      </c>
      <c r="G170" s="238" t="s">
        <v>450</v>
      </c>
      <c r="H170" s="239">
        <v>1.5169999999999999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</v>
      </c>
      <c r="R170" s="245">
        <f>Q170*H170</f>
        <v>0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1184</v>
      </c>
    </row>
    <row r="171" s="2" customFormat="1" ht="23.4566" customHeight="1">
      <c r="A171" s="35"/>
      <c r="B171" s="36"/>
      <c r="C171" s="235" t="s">
        <v>544</v>
      </c>
      <c r="D171" s="235" t="s">
        <v>382</v>
      </c>
      <c r="E171" s="236" t="s">
        <v>714</v>
      </c>
      <c r="F171" s="237" t="s">
        <v>715</v>
      </c>
      <c r="G171" s="238" t="s">
        <v>450</v>
      </c>
      <c r="H171" s="239">
        <v>13.653000000000001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1185</v>
      </c>
    </row>
    <row r="172" s="2" customFormat="1" ht="23.4566" customHeight="1">
      <c r="A172" s="35"/>
      <c r="B172" s="36"/>
      <c r="C172" s="235" t="s">
        <v>548</v>
      </c>
      <c r="D172" s="235" t="s">
        <v>382</v>
      </c>
      <c r="E172" s="236" t="s">
        <v>718</v>
      </c>
      <c r="F172" s="237" t="s">
        <v>719</v>
      </c>
      <c r="G172" s="238" t="s">
        <v>450</v>
      </c>
      <c r="H172" s="239">
        <v>23.917000000000002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1186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721</v>
      </c>
      <c r="F173" s="233" t="s">
        <v>722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BK174</f>
        <v>0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724</v>
      </c>
      <c r="F174" s="237" t="s">
        <v>725</v>
      </c>
      <c r="G174" s="238" t="s">
        <v>450</v>
      </c>
      <c r="H174" s="239">
        <v>59.168999999999997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</v>
      </c>
      <c r="R174" s="245">
        <f>Q174*H174</f>
        <v>0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1187</v>
      </c>
    </row>
    <row r="175" s="12" customFormat="1" ht="25.92" customHeight="1">
      <c r="A175" s="12"/>
      <c r="B175" s="219"/>
      <c r="C175" s="220"/>
      <c r="D175" s="221" t="s">
        <v>75</v>
      </c>
      <c r="E175" s="222" t="s">
        <v>1040</v>
      </c>
      <c r="F175" s="222" t="s">
        <v>1041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</f>
        <v>0</v>
      </c>
      <c r="Q175" s="227"/>
      <c r="R175" s="228">
        <f>R176</f>
        <v>0.089900999999999995</v>
      </c>
      <c r="S175" s="227"/>
      <c r="T175" s="229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92</v>
      </c>
      <c r="AT175" s="231" t="s">
        <v>75</v>
      </c>
      <c r="AU175" s="231" t="s">
        <v>76</v>
      </c>
      <c r="AY175" s="230" t="s">
        <v>379</v>
      </c>
      <c r="BK175" s="232">
        <f>BK176</f>
        <v>0</v>
      </c>
    </row>
    <row r="176" s="12" customFormat="1" ht="22.8" customHeight="1">
      <c r="A176" s="12"/>
      <c r="B176" s="219"/>
      <c r="C176" s="220"/>
      <c r="D176" s="221" t="s">
        <v>75</v>
      </c>
      <c r="E176" s="233" t="s">
        <v>1042</v>
      </c>
      <c r="F176" s="233" t="s">
        <v>1043</v>
      </c>
      <c r="G176" s="220"/>
      <c r="H176" s="220"/>
      <c r="I176" s="223"/>
      <c r="J176" s="234">
        <f>BK176</f>
        <v>0</v>
      </c>
      <c r="K176" s="220"/>
      <c r="L176" s="225"/>
      <c r="M176" s="226"/>
      <c r="N176" s="227"/>
      <c r="O176" s="227"/>
      <c r="P176" s="228">
        <f>SUM(P177:P181)</f>
        <v>0</v>
      </c>
      <c r="Q176" s="227"/>
      <c r="R176" s="228">
        <f>SUM(R177:R181)</f>
        <v>0.089900999999999995</v>
      </c>
      <c r="S176" s="227"/>
      <c r="T176" s="229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92</v>
      </c>
      <c r="AT176" s="231" t="s">
        <v>75</v>
      </c>
      <c r="AU176" s="231" t="s">
        <v>84</v>
      </c>
      <c r="AY176" s="230" t="s">
        <v>379</v>
      </c>
      <c r="BK176" s="232">
        <f>SUM(BK177:BK181)</f>
        <v>0</v>
      </c>
    </row>
    <row r="177" s="2" customFormat="1" ht="23.4566" customHeight="1">
      <c r="A177" s="35"/>
      <c r="B177" s="36"/>
      <c r="C177" s="235" t="s">
        <v>556</v>
      </c>
      <c r="D177" s="235" t="s">
        <v>382</v>
      </c>
      <c r="E177" s="236" t="s">
        <v>1188</v>
      </c>
      <c r="F177" s="237" t="s">
        <v>1189</v>
      </c>
      <c r="G177" s="238" t="s">
        <v>419</v>
      </c>
      <c r="H177" s="239">
        <v>19.350000000000001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479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479</v>
      </c>
      <c r="BM177" s="247" t="s">
        <v>1190</v>
      </c>
    </row>
    <row r="178" s="2" customFormat="1" ht="16.30189" customHeight="1">
      <c r="A178" s="35"/>
      <c r="B178" s="36"/>
      <c r="C178" s="254" t="s">
        <v>561</v>
      </c>
      <c r="D178" s="254" t="s">
        <v>457</v>
      </c>
      <c r="E178" s="255" t="s">
        <v>1191</v>
      </c>
      <c r="F178" s="256" t="s">
        <v>1192</v>
      </c>
      <c r="G178" s="257" t="s">
        <v>450</v>
      </c>
      <c r="H178" s="258">
        <v>0.0070000000000000001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1</v>
      </c>
      <c r="R178" s="245">
        <f>Q178*H178</f>
        <v>0.0070000000000000001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544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479</v>
      </c>
      <c r="BM178" s="247" t="s">
        <v>1193</v>
      </c>
    </row>
    <row r="179" s="2" customFormat="1" ht="23.4566" customHeight="1">
      <c r="A179" s="35"/>
      <c r="B179" s="36"/>
      <c r="C179" s="235" t="s">
        <v>565</v>
      </c>
      <c r="D179" s="235" t="s">
        <v>382</v>
      </c>
      <c r="E179" s="236" t="s">
        <v>1194</v>
      </c>
      <c r="F179" s="237" t="s">
        <v>1195</v>
      </c>
      <c r="G179" s="238" t="s">
        <v>419</v>
      </c>
      <c r="H179" s="239">
        <v>38.700000000000003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0.00023000000000000001</v>
      </c>
      <c r="R179" s="245">
        <f>Q179*H179</f>
        <v>0.0089010000000000009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479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479</v>
      </c>
      <c r="BM179" s="247" t="s">
        <v>1196</v>
      </c>
    </row>
    <row r="180" s="2" customFormat="1" ht="16.30189" customHeight="1">
      <c r="A180" s="35"/>
      <c r="B180" s="36"/>
      <c r="C180" s="254" t="s">
        <v>569</v>
      </c>
      <c r="D180" s="254" t="s">
        <v>457</v>
      </c>
      <c r="E180" s="255" t="s">
        <v>1197</v>
      </c>
      <c r="F180" s="256" t="s">
        <v>1198</v>
      </c>
      <c r="G180" s="257" t="s">
        <v>450</v>
      </c>
      <c r="H180" s="258">
        <v>0.073999999999999996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1</v>
      </c>
      <c r="R180" s="245">
        <f>Q180*H180</f>
        <v>0.073999999999999996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544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479</v>
      </c>
      <c r="BM180" s="247" t="s">
        <v>1199</v>
      </c>
    </row>
    <row r="181" s="2" customFormat="1" ht="23.4566" customHeight="1">
      <c r="A181" s="35"/>
      <c r="B181" s="36"/>
      <c r="C181" s="235" t="s">
        <v>573</v>
      </c>
      <c r="D181" s="235" t="s">
        <v>382</v>
      </c>
      <c r="E181" s="236" t="s">
        <v>1200</v>
      </c>
      <c r="F181" s="237" t="s">
        <v>1201</v>
      </c>
      <c r="G181" s="238" t="s">
        <v>450</v>
      </c>
      <c r="H181" s="239">
        <v>0.089999999999999997</v>
      </c>
      <c r="I181" s="240"/>
      <c r="J181" s="241">
        <f>ROUND(I181*H181,2)</f>
        <v>0</v>
      </c>
      <c r="K181" s="242"/>
      <c r="L181" s="41"/>
      <c r="M181" s="249" t="s">
        <v>1</v>
      </c>
      <c r="N181" s="250" t="s">
        <v>42</v>
      </c>
      <c r="O181" s="251"/>
      <c r="P181" s="252">
        <f>O181*H181</f>
        <v>0</v>
      </c>
      <c r="Q181" s="252">
        <v>0</v>
      </c>
      <c r="R181" s="252">
        <f>Q181*H181</f>
        <v>0</v>
      </c>
      <c r="S181" s="252">
        <v>0</v>
      </c>
      <c r="T181" s="25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479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479</v>
      </c>
      <c r="BM181" s="247" t="s">
        <v>1202</v>
      </c>
    </row>
    <row r="182" s="2" customFormat="1" ht="6.96" customHeight="1">
      <c r="A182" s="35"/>
      <c r="B182" s="69"/>
      <c r="C182" s="70"/>
      <c r="D182" s="70"/>
      <c r="E182" s="70"/>
      <c r="F182" s="70"/>
      <c r="G182" s="70"/>
      <c r="H182" s="70"/>
      <c r="I182" s="70"/>
      <c r="J182" s="70"/>
      <c r="K182" s="70"/>
      <c r="L182" s="41"/>
      <c r="M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</row>
  </sheetData>
  <sheetProtection sheet="1" autoFilter="0" formatColumns="0" formatRows="0" objects="1" scenarios="1" spinCount="100000" saltValue="616TafDtOo96gWrWD3Q3DX1IllExWIQktHzVh8eOfKA6pT+Uc+ye3kRtDzxMwZdletxr1GxNlJ5Z8vXZKpScVQ==" hashValue="qPaK6yfeBVRxFWTilWHmcVK4D0p06FkRgmXvKTIAFDVTmXpZzuDATEqLlF0iw4d+VT9erblJKlWk//SsIEQ7ug==" algorithmName="SHA-512" password="CC35"/>
  <autoFilter ref="C132:K18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403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1060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1224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ROUND((SUM(BE134:BE194)),  2)</f>
        <v>0</v>
      </c>
      <c r="G37" s="169"/>
      <c r="H37" s="169"/>
      <c r="I37" s="170">
        <v>0.20000000000000001</v>
      </c>
      <c r="J37" s="168">
        <f>ROUND(((SUM(BE134:BE194))*I37),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ROUND((SUM(BF134:BF194)),  2)</f>
        <v>0</v>
      </c>
      <c r="G38" s="169"/>
      <c r="H38" s="169"/>
      <c r="I38" s="170">
        <v>0.20000000000000001</v>
      </c>
      <c r="J38" s="168">
        <f>ROUND(((SUM(BF134:BF194))*I38),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403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1060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01063 - Priepust č.3 v km 1,853 - P18860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729</v>
      </c>
      <c r="E103" s="204"/>
      <c r="F103" s="204"/>
      <c r="G103" s="204"/>
      <c r="H103" s="204"/>
      <c r="I103" s="204"/>
      <c r="J103" s="205">
        <f>J147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J159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J167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J186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J188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J189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403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1060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01063 - Priepust č.3 v km 1,853 - P18860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P135+P188</f>
        <v>0</v>
      </c>
      <c r="Q134" s="107"/>
      <c r="R134" s="216">
        <f>R135+R188</f>
        <v>24.893728699999997</v>
      </c>
      <c r="S134" s="107"/>
      <c r="T134" s="217">
        <f>T135+T188</f>
        <v>21.519877999999999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BK135+BK188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P136+P147+P151+P159+P163+P167+P186</f>
        <v>0</v>
      </c>
      <c r="Q135" s="227"/>
      <c r="R135" s="228">
        <f>R136+R147+R151+R159+R163+R167+R186</f>
        <v>24.803712699999998</v>
      </c>
      <c r="S135" s="227"/>
      <c r="T135" s="229">
        <f>T136+T147+T151+T159+T163+T167+T186</f>
        <v>21.519877999999999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BK136+BK147+BK151+BK159+BK163+BK167+BK186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SUM(P137:P146)</f>
        <v>0</v>
      </c>
      <c r="Q136" s="227"/>
      <c r="R136" s="228">
        <f>SUM(R137:R146)</f>
        <v>0</v>
      </c>
      <c r="S136" s="227"/>
      <c r="T136" s="229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SUM(BK137:BK146)</f>
        <v>0</v>
      </c>
    </row>
    <row r="137" s="2" customFormat="1" ht="23.4566" customHeight="1">
      <c r="A137" s="35"/>
      <c r="B137" s="36"/>
      <c r="C137" s="235" t="s">
        <v>84</v>
      </c>
      <c r="D137" s="235" t="s">
        <v>382</v>
      </c>
      <c r="E137" s="236" t="s">
        <v>1065</v>
      </c>
      <c r="F137" s="237" t="s">
        <v>1066</v>
      </c>
      <c r="G137" s="238" t="s">
        <v>419</v>
      </c>
      <c r="H137" s="239">
        <v>30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1067</v>
      </c>
    </row>
    <row r="138" s="2" customFormat="1" ht="21.0566" customHeight="1">
      <c r="A138" s="35"/>
      <c r="B138" s="36"/>
      <c r="C138" s="235" t="s">
        <v>92</v>
      </c>
      <c r="D138" s="235" t="s">
        <v>382</v>
      </c>
      <c r="E138" s="236" t="s">
        <v>1068</v>
      </c>
      <c r="F138" s="237" t="s">
        <v>1069</v>
      </c>
      <c r="G138" s="238" t="s">
        <v>430</v>
      </c>
      <c r="H138" s="239">
        <v>0.45000000000000001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1070</v>
      </c>
    </row>
    <row r="139" s="2" customFormat="1" ht="36.72453" customHeight="1">
      <c r="A139" s="35"/>
      <c r="B139" s="36"/>
      <c r="C139" s="235" t="s">
        <v>102</v>
      </c>
      <c r="D139" s="235" t="s">
        <v>382</v>
      </c>
      <c r="E139" s="236" t="s">
        <v>741</v>
      </c>
      <c r="F139" s="237" t="s">
        <v>742</v>
      </c>
      <c r="G139" s="238" t="s">
        <v>430</v>
      </c>
      <c r="H139" s="239">
        <v>0.13500000000000001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1071</v>
      </c>
    </row>
    <row r="140" s="2" customFormat="1" ht="16.30189" customHeight="1">
      <c r="A140" s="35"/>
      <c r="B140" s="36"/>
      <c r="C140" s="235" t="s">
        <v>396</v>
      </c>
      <c r="D140" s="235" t="s">
        <v>382</v>
      </c>
      <c r="E140" s="236" t="s">
        <v>428</v>
      </c>
      <c r="F140" s="237" t="s">
        <v>429</v>
      </c>
      <c r="G140" s="238" t="s">
        <v>430</v>
      </c>
      <c r="H140" s="239">
        <v>18.539999999999999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1072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432</v>
      </c>
      <c r="F141" s="237" t="s">
        <v>433</v>
      </c>
      <c r="G141" s="238" t="s">
        <v>430</v>
      </c>
      <c r="H141" s="239">
        <v>5.5620000000000003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1073</v>
      </c>
    </row>
    <row r="142" s="2" customFormat="1" ht="31.92453" customHeight="1">
      <c r="A142" s="35"/>
      <c r="B142" s="36"/>
      <c r="C142" s="235" t="s">
        <v>435</v>
      </c>
      <c r="D142" s="235" t="s">
        <v>382</v>
      </c>
      <c r="E142" s="236" t="s">
        <v>1074</v>
      </c>
      <c r="F142" s="237" t="s">
        <v>1075</v>
      </c>
      <c r="G142" s="238" t="s">
        <v>430</v>
      </c>
      <c r="H142" s="239">
        <v>5.9100000000000001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1077</v>
      </c>
      <c r="F143" s="237" t="s">
        <v>1078</v>
      </c>
      <c r="G143" s="238" t="s">
        <v>430</v>
      </c>
      <c r="H143" s="239">
        <v>41.369999999999997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1079</v>
      </c>
    </row>
    <row r="144" s="2" customFormat="1" ht="16.30189" customHeight="1">
      <c r="A144" s="35"/>
      <c r="B144" s="36"/>
      <c r="C144" s="235" t="s">
        <v>443</v>
      </c>
      <c r="D144" s="235" t="s">
        <v>382</v>
      </c>
      <c r="E144" s="236" t="s">
        <v>1080</v>
      </c>
      <c r="F144" s="237" t="s">
        <v>1081</v>
      </c>
      <c r="G144" s="238" t="s">
        <v>430</v>
      </c>
      <c r="H144" s="239">
        <v>5.9100000000000001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1082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1083</v>
      </c>
      <c r="F145" s="237" t="s">
        <v>449</v>
      </c>
      <c r="G145" s="238" t="s">
        <v>450</v>
      </c>
      <c r="H145" s="239">
        <v>10.394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1084</v>
      </c>
    </row>
    <row r="146" s="2" customFormat="1" ht="23.4566" customHeight="1">
      <c r="A146" s="35"/>
      <c r="B146" s="36"/>
      <c r="C146" s="235" t="s">
        <v>452</v>
      </c>
      <c r="D146" s="235" t="s">
        <v>382</v>
      </c>
      <c r="E146" s="236" t="s">
        <v>1085</v>
      </c>
      <c r="F146" s="237" t="s">
        <v>454</v>
      </c>
      <c r="G146" s="238" t="s">
        <v>430</v>
      </c>
      <c r="H146" s="239">
        <v>13.08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1086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102</v>
      </c>
      <c r="F147" s="233" t="s">
        <v>781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SUM(P148:P150)</f>
        <v>0</v>
      </c>
      <c r="Q147" s="227"/>
      <c r="R147" s="228">
        <f>SUM(R148:R150)</f>
        <v>0.087208000000000008</v>
      </c>
      <c r="S147" s="227"/>
      <c r="T147" s="229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SUM(BK148:BK150)</f>
        <v>0</v>
      </c>
    </row>
    <row r="148" s="2" customFormat="1" ht="23.4566" customHeight="1">
      <c r="A148" s="35"/>
      <c r="B148" s="36"/>
      <c r="C148" s="235" t="s">
        <v>456</v>
      </c>
      <c r="D148" s="235" t="s">
        <v>382</v>
      </c>
      <c r="E148" s="236" t="s">
        <v>1204</v>
      </c>
      <c r="F148" s="237" t="s">
        <v>1205</v>
      </c>
      <c r="G148" s="238" t="s">
        <v>426</v>
      </c>
      <c r="H148" s="239">
        <v>4.4000000000000004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0.00282</v>
      </c>
      <c r="R148" s="245">
        <f>Q148*H148</f>
        <v>0.012408000000000001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1206</v>
      </c>
    </row>
    <row r="149" s="2" customFormat="1" ht="21.0566" customHeight="1">
      <c r="A149" s="35"/>
      <c r="B149" s="36"/>
      <c r="C149" s="254" t="s">
        <v>461</v>
      </c>
      <c r="D149" s="254" t="s">
        <v>457</v>
      </c>
      <c r="E149" s="255" t="s">
        <v>1207</v>
      </c>
      <c r="F149" s="256" t="s">
        <v>1208</v>
      </c>
      <c r="G149" s="257" t="s">
        <v>426</v>
      </c>
      <c r="H149" s="258">
        <v>4.4000000000000004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0.017000000000000001</v>
      </c>
      <c r="R149" s="245">
        <f>Q149*H149</f>
        <v>0.074800000000000005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1209</v>
      </c>
    </row>
    <row r="150" s="2" customFormat="1" ht="16.30189" customHeight="1">
      <c r="A150" s="35"/>
      <c r="B150" s="36"/>
      <c r="C150" s="254" t="s">
        <v>466</v>
      </c>
      <c r="D150" s="254" t="s">
        <v>457</v>
      </c>
      <c r="E150" s="255" t="s">
        <v>1210</v>
      </c>
      <c r="F150" s="256" t="s">
        <v>1211</v>
      </c>
      <c r="G150" s="257" t="s">
        <v>1102</v>
      </c>
      <c r="H150" s="258">
        <v>9.4199999999999999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1212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396</v>
      </c>
      <c r="F151" s="233" t="s">
        <v>465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SUM(P152:P158)</f>
        <v>0</v>
      </c>
      <c r="Q151" s="227"/>
      <c r="R151" s="228">
        <f>SUM(R152:R158)</f>
        <v>13.385796379999999</v>
      </c>
      <c r="S151" s="227"/>
      <c r="T151" s="229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SUM(BK152:BK158)</f>
        <v>0</v>
      </c>
    </row>
    <row r="152" s="2" customFormat="1" ht="31.92453" customHeight="1">
      <c r="A152" s="35"/>
      <c r="B152" s="36"/>
      <c r="C152" s="235" t="s">
        <v>470</v>
      </c>
      <c r="D152" s="235" t="s">
        <v>382</v>
      </c>
      <c r="E152" s="236" t="s">
        <v>1113</v>
      </c>
      <c r="F152" s="237" t="s">
        <v>1114</v>
      </c>
      <c r="G152" s="238" t="s">
        <v>419</v>
      </c>
      <c r="H152" s="239">
        <v>8.9499999999999993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0.23366999999999999</v>
      </c>
      <c r="R152" s="245">
        <f>Q152*H152</f>
        <v>2.0913464999999998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1115</v>
      </c>
    </row>
    <row r="153" s="2" customFormat="1" ht="23.4566" customHeight="1">
      <c r="A153" s="35"/>
      <c r="B153" s="36"/>
      <c r="C153" s="235" t="s">
        <v>475</v>
      </c>
      <c r="D153" s="235" t="s">
        <v>382</v>
      </c>
      <c r="E153" s="236" t="s">
        <v>1116</v>
      </c>
      <c r="F153" s="237" t="s">
        <v>1117</v>
      </c>
      <c r="G153" s="238" t="s">
        <v>430</v>
      </c>
      <c r="H153" s="239">
        <v>0.089999999999999997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1.7034</v>
      </c>
      <c r="R153" s="245">
        <f>Q153*H153</f>
        <v>0.153306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1118</v>
      </c>
    </row>
    <row r="154" s="2" customFormat="1" ht="23.4566" customHeight="1">
      <c r="A154" s="35"/>
      <c r="B154" s="36"/>
      <c r="C154" s="235" t="s">
        <v>479</v>
      </c>
      <c r="D154" s="235" t="s">
        <v>382</v>
      </c>
      <c r="E154" s="236" t="s">
        <v>1119</v>
      </c>
      <c r="F154" s="237" t="s">
        <v>1120</v>
      </c>
      <c r="G154" s="238" t="s">
        <v>419</v>
      </c>
      <c r="H154" s="239">
        <v>6.75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0.30059999999999998</v>
      </c>
      <c r="R154" s="245">
        <f>Q154*H154</f>
        <v>2.0290499999999998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1121</v>
      </c>
    </row>
    <row r="155" s="2" customFormat="1" ht="23.4566" customHeight="1">
      <c r="A155" s="35"/>
      <c r="B155" s="36"/>
      <c r="C155" s="235" t="s">
        <v>483</v>
      </c>
      <c r="D155" s="235" t="s">
        <v>382</v>
      </c>
      <c r="E155" s="236" t="s">
        <v>800</v>
      </c>
      <c r="F155" s="237" t="s">
        <v>801</v>
      </c>
      <c r="G155" s="238" t="s">
        <v>430</v>
      </c>
      <c r="H155" s="239">
        <v>0.72599999999999998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2.1922799999999998</v>
      </c>
      <c r="R155" s="245">
        <f>Q155*H155</f>
        <v>1.5915952799999997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1122</v>
      </c>
    </row>
    <row r="156" s="2" customFormat="1" ht="31.92453" customHeight="1">
      <c r="A156" s="35"/>
      <c r="B156" s="36"/>
      <c r="C156" s="235" t="s">
        <v>487</v>
      </c>
      <c r="D156" s="235" t="s">
        <v>382</v>
      </c>
      <c r="E156" s="236" t="s">
        <v>1123</v>
      </c>
      <c r="F156" s="237" t="s">
        <v>1124</v>
      </c>
      <c r="G156" s="238" t="s">
        <v>430</v>
      </c>
      <c r="H156" s="239">
        <v>0.35999999999999999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2.2632400000000001</v>
      </c>
      <c r="R156" s="245">
        <f>Q156*H156</f>
        <v>0.8147664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1125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1126</v>
      </c>
      <c r="F157" s="237" t="s">
        <v>1127</v>
      </c>
      <c r="G157" s="238" t="s">
        <v>419</v>
      </c>
      <c r="H157" s="239">
        <v>0.12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0.02266</v>
      </c>
      <c r="R157" s="245">
        <f>Q157*H157</f>
        <v>0.0027191999999999997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1128</v>
      </c>
    </row>
    <row r="158" s="2" customFormat="1" ht="31.92453" customHeight="1">
      <c r="A158" s="35"/>
      <c r="B158" s="36"/>
      <c r="C158" s="235" t="s">
        <v>7</v>
      </c>
      <c r="D158" s="235" t="s">
        <v>382</v>
      </c>
      <c r="E158" s="236" t="s">
        <v>1129</v>
      </c>
      <c r="F158" s="237" t="s">
        <v>1130</v>
      </c>
      <c r="G158" s="238" t="s">
        <v>419</v>
      </c>
      <c r="H158" s="239">
        <v>8.9499999999999993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0.74894000000000005</v>
      </c>
      <c r="R158" s="245">
        <f>Q158*H158</f>
        <v>6.7030130000000003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1131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435</v>
      </c>
      <c r="F159" s="233" t="s">
        <v>1132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SUM(P160:P162)</f>
        <v>0</v>
      </c>
      <c r="Q159" s="227"/>
      <c r="R159" s="228">
        <f>SUM(R160:R162)</f>
        <v>0.58327587999999997</v>
      </c>
      <c r="S159" s="227"/>
      <c r="T159" s="229">
        <f>SUM(T160:T162)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SUM(BK160:BK162)</f>
        <v>0</v>
      </c>
    </row>
    <row r="160" s="2" customFormat="1" ht="23.4566" customHeight="1">
      <c r="A160" s="35"/>
      <c r="B160" s="36"/>
      <c r="C160" s="235" t="s">
        <v>499</v>
      </c>
      <c r="D160" s="235" t="s">
        <v>382</v>
      </c>
      <c r="E160" s="236" t="s">
        <v>1133</v>
      </c>
      <c r="F160" s="237" t="s">
        <v>1134</v>
      </c>
      <c r="G160" s="238" t="s">
        <v>419</v>
      </c>
      <c r="H160" s="239">
        <v>5.9199999999999999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0.00081999999999999998</v>
      </c>
      <c r="R160" s="245">
        <f>Q160*H160</f>
        <v>0.0048544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1135</v>
      </c>
    </row>
    <row r="161" s="2" customFormat="1" ht="16.30189" customHeight="1">
      <c r="A161" s="35"/>
      <c r="B161" s="36"/>
      <c r="C161" s="235" t="s">
        <v>504</v>
      </c>
      <c r="D161" s="235" t="s">
        <v>382</v>
      </c>
      <c r="E161" s="236" t="s">
        <v>1136</v>
      </c>
      <c r="F161" s="237" t="s">
        <v>1137</v>
      </c>
      <c r="G161" s="238" t="s">
        <v>419</v>
      </c>
      <c r="H161" s="239">
        <v>13.818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0.00051000000000000004</v>
      </c>
      <c r="R161" s="245">
        <f>Q161*H161</f>
        <v>0.0070471800000000001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1138</v>
      </c>
    </row>
    <row r="162" s="2" customFormat="1" ht="21.0566" customHeight="1">
      <c r="A162" s="35"/>
      <c r="B162" s="36"/>
      <c r="C162" s="235" t="s">
        <v>508</v>
      </c>
      <c r="D162" s="235" t="s">
        <v>382</v>
      </c>
      <c r="E162" s="236" t="s">
        <v>1139</v>
      </c>
      <c r="F162" s="237" t="s">
        <v>1140</v>
      </c>
      <c r="G162" s="238" t="s">
        <v>419</v>
      </c>
      <c r="H162" s="239">
        <v>13.818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0.041349999999999998</v>
      </c>
      <c r="R162" s="245">
        <f>Q162*H162</f>
        <v>0.5713743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1141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443</v>
      </c>
      <c r="F163" s="233" t="s">
        <v>495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SUM(P164:P166)</f>
        <v>0</v>
      </c>
      <c r="Q163" s="227"/>
      <c r="R163" s="228">
        <f>SUM(R164:R166)</f>
        <v>0.031399999999999997</v>
      </c>
      <c r="S163" s="227"/>
      <c r="T163" s="229">
        <f>SUM(T164:T166)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SUM(BK164:BK166)</f>
        <v>0</v>
      </c>
    </row>
    <row r="164" s="2" customFormat="1" ht="31.92453" customHeight="1">
      <c r="A164" s="35"/>
      <c r="B164" s="36"/>
      <c r="C164" s="235" t="s">
        <v>512</v>
      </c>
      <c r="D164" s="235" t="s">
        <v>382</v>
      </c>
      <c r="E164" s="236" t="s">
        <v>1142</v>
      </c>
      <c r="F164" s="237" t="s">
        <v>1143</v>
      </c>
      <c r="G164" s="238" t="s">
        <v>502</v>
      </c>
      <c r="H164" s="239">
        <v>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0.0083999999999999995</v>
      </c>
      <c r="R164" s="245">
        <f>Q164*H164</f>
        <v>0.0083999999999999995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1144</v>
      </c>
    </row>
    <row r="165" s="2" customFormat="1" ht="16.30189" customHeight="1">
      <c r="A165" s="35"/>
      <c r="B165" s="36"/>
      <c r="C165" s="254" t="s">
        <v>516</v>
      </c>
      <c r="D165" s="254" t="s">
        <v>457</v>
      </c>
      <c r="E165" s="255" t="s">
        <v>1145</v>
      </c>
      <c r="F165" s="256" t="s">
        <v>1146</v>
      </c>
      <c r="G165" s="257" t="s">
        <v>502</v>
      </c>
      <c r="H165" s="258">
        <v>1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0.012999999999999999</v>
      </c>
      <c r="R165" s="245">
        <f>Q165*H165</f>
        <v>0.012999999999999999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443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1147</v>
      </c>
    </row>
    <row r="166" s="2" customFormat="1" ht="23.4566" customHeight="1">
      <c r="A166" s="35"/>
      <c r="B166" s="36"/>
      <c r="C166" s="235" t="s">
        <v>520</v>
      </c>
      <c r="D166" s="235" t="s">
        <v>382</v>
      </c>
      <c r="E166" s="236" t="s">
        <v>1148</v>
      </c>
      <c r="F166" s="237" t="s">
        <v>1149</v>
      </c>
      <c r="G166" s="238" t="s">
        <v>502</v>
      </c>
      <c r="H166" s="239">
        <v>5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0.002</v>
      </c>
      <c r="R166" s="245">
        <f>Q166*H166</f>
        <v>0.01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1150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447</v>
      </c>
      <c r="F167" s="233" t="s">
        <v>560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SUM(P168:P185)</f>
        <v>0</v>
      </c>
      <c r="Q167" s="227"/>
      <c r="R167" s="228">
        <f>SUM(R168:R185)</f>
        <v>10.716032440000001</v>
      </c>
      <c r="S167" s="227"/>
      <c r="T167" s="229">
        <f>SUM(T168:T185)</f>
        <v>21.519877999999999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SUM(BK168:BK185)</f>
        <v>0</v>
      </c>
    </row>
    <row r="168" s="2" customFormat="1" ht="23.4566" customHeight="1">
      <c r="A168" s="35"/>
      <c r="B168" s="36"/>
      <c r="C168" s="235" t="s">
        <v>524</v>
      </c>
      <c r="D168" s="235" t="s">
        <v>382</v>
      </c>
      <c r="E168" s="236" t="s">
        <v>866</v>
      </c>
      <c r="F168" s="237" t="s">
        <v>867</v>
      </c>
      <c r="G168" s="238" t="s">
        <v>502</v>
      </c>
      <c r="H168" s="239">
        <v>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0.00025000000000000001</v>
      </c>
      <c r="R168" s="245">
        <f>Q168*H168</f>
        <v>0.00050000000000000001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1213</v>
      </c>
    </row>
    <row r="169" s="2" customFormat="1" ht="31.92453" customHeight="1">
      <c r="A169" s="35"/>
      <c r="B169" s="36"/>
      <c r="C169" s="254" t="s">
        <v>528</v>
      </c>
      <c r="D169" s="254" t="s">
        <v>457</v>
      </c>
      <c r="E169" s="255" t="s">
        <v>870</v>
      </c>
      <c r="F169" s="256" t="s">
        <v>871</v>
      </c>
      <c r="G169" s="257" t="s">
        <v>502</v>
      </c>
      <c r="H169" s="258">
        <v>2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0.00084999999999999995</v>
      </c>
      <c r="R169" s="245">
        <f>Q169*H169</f>
        <v>0.0016999999999999999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1214</v>
      </c>
    </row>
    <row r="170" s="2" customFormat="1" ht="16.30189" customHeight="1">
      <c r="A170" s="35"/>
      <c r="B170" s="36"/>
      <c r="C170" s="235" t="s">
        <v>532</v>
      </c>
      <c r="D170" s="235" t="s">
        <v>382</v>
      </c>
      <c r="E170" s="236" t="s">
        <v>1151</v>
      </c>
      <c r="F170" s="237" t="s">
        <v>1152</v>
      </c>
      <c r="G170" s="238" t="s">
        <v>502</v>
      </c>
      <c r="H170" s="239">
        <v>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0.077670000000000003</v>
      </c>
      <c r="R170" s="245">
        <f>Q170*H170</f>
        <v>0.077670000000000003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1153</v>
      </c>
    </row>
    <row r="171" s="2" customFormat="1" ht="16.30189" customHeight="1">
      <c r="A171" s="35"/>
      <c r="B171" s="36"/>
      <c r="C171" s="235" t="s">
        <v>536</v>
      </c>
      <c r="D171" s="235" t="s">
        <v>382</v>
      </c>
      <c r="E171" s="236" t="s">
        <v>1215</v>
      </c>
      <c r="F171" s="237" t="s">
        <v>1216</v>
      </c>
      <c r="G171" s="238" t="s">
        <v>502</v>
      </c>
      <c r="H171" s="239">
        <v>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1217</v>
      </c>
    </row>
    <row r="172" s="2" customFormat="1" ht="23.4566" customHeight="1">
      <c r="A172" s="35"/>
      <c r="B172" s="36"/>
      <c r="C172" s="254" t="s">
        <v>540</v>
      </c>
      <c r="D172" s="254" t="s">
        <v>457</v>
      </c>
      <c r="E172" s="255" t="s">
        <v>1218</v>
      </c>
      <c r="F172" s="256" t="s">
        <v>1219</v>
      </c>
      <c r="G172" s="257" t="s">
        <v>502</v>
      </c>
      <c r="H172" s="258">
        <v>1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0.00029999999999999997</v>
      </c>
      <c r="R172" s="245">
        <f>Q172*H172</f>
        <v>0.00029999999999999997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1220</v>
      </c>
    </row>
    <row r="173" s="2" customFormat="1" ht="23.4566" customHeight="1">
      <c r="A173" s="35"/>
      <c r="B173" s="36"/>
      <c r="C173" s="235" t="s">
        <v>544</v>
      </c>
      <c r="D173" s="235" t="s">
        <v>382</v>
      </c>
      <c r="E173" s="236" t="s">
        <v>1154</v>
      </c>
      <c r="F173" s="237" t="s">
        <v>1155</v>
      </c>
      <c r="G173" s="238" t="s">
        <v>502</v>
      </c>
      <c r="H173" s="239">
        <v>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9.6984899999999996</v>
      </c>
      <c r="R173" s="245">
        <f>Q173*H173</f>
        <v>9.6984899999999996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1156</v>
      </c>
    </row>
    <row r="174" s="2" customFormat="1" ht="21.0566" customHeight="1">
      <c r="A174" s="35"/>
      <c r="B174" s="36"/>
      <c r="C174" s="235" t="s">
        <v>548</v>
      </c>
      <c r="D174" s="235" t="s">
        <v>382</v>
      </c>
      <c r="E174" s="236" t="s">
        <v>1157</v>
      </c>
      <c r="F174" s="237" t="s">
        <v>1158</v>
      </c>
      <c r="G174" s="238" t="s">
        <v>426</v>
      </c>
      <c r="H174" s="239">
        <v>0.5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0.90208999999999995</v>
      </c>
      <c r="R174" s="245">
        <f>Q174*H174</f>
        <v>0.45104499999999997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1159</v>
      </c>
    </row>
    <row r="175" s="2" customFormat="1" ht="23.4566" customHeight="1">
      <c r="A175" s="35"/>
      <c r="B175" s="36"/>
      <c r="C175" s="254" t="s">
        <v>552</v>
      </c>
      <c r="D175" s="254" t="s">
        <v>457</v>
      </c>
      <c r="E175" s="255" t="s">
        <v>1160</v>
      </c>
      <c r="F175" s="256" t="s">
        <v>1161</v>
      </c>
      <c r="G175" s="257" t="s">
        <v>502</v>
      </c>
      <c r="H175" s="258">
        <v>1</v>
      </c>
      <c r="I175" s="259"/>
      <c r="J175" s="260">
        <f>ROUND(I175*H175,2)</f>
        <v>0</v>
      </c>
      <c r="K175" s="261"/>
      <c r="L175" s="262"/>
      <c r="M175" s="263" t="s">
        <v>1</v>
      </c>
      <c r="N175" s="264" t="s">
        <v>42</v>
      </c>
      <c r="O175" s="94"/>
      <c r="P175" s="245">
        <f>O175*H175</f>
        <v>0</v>
      </c>
      <c r="Q175" s="245">
        <v>0.46999999999999997</v>
      </c>
      <c r="R175" s="245">
        <f>Q175*H175</f>
        <v>0.46999999999999997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443</v>
      </c>
      <c r="AT175" s="247" t="s">
        <v>457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1162</v>
      </c>
    </row>
    <row r="176" s="2" customFormat="1" ht="21.0566" customHeight="1">
      <c r="A176" s="35"/>
      <c r="B176" s="36"/>
      <c r="C176" s="235" t="s">
        <v>556</v>
      </c>
      <c r="D176" s="235" t="s">
        <v>382</v>
      </c>
      <c r="E176" s="236" t="s">
        <v>1163</v>
      </c>
      <c r="F176" s="237" t="s">
        <v>1164</v>
      </c>
      <c r="G176" s="238" t="s">
        <v>419</v>
      </c>
      <c r="H176" s="239">
        <v>13.818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1165</v>
      </c>
    </row>
    <row r="177" s="2" customFormat="1" ht="31.92453" customHeight="1">
      <c r="A177" s="35"/>
      <c r="B177" s="36"/>
      <c r="C177" s="235" t="s">
        <v>561</v>
      </c>
      <c r="D177" s="235" t="s">
        <v>382</v>
      </c>
      <c r="E177" s="236" t="s">
        <v>1166</v>
      </c>
      <c r="F177" s="237" t="s">
        <v>1167</v>
      </c>
      <c r="G177" s="238" t="s">
        <v>426</v>
      </c>
      <c r="H177" s="239">
        <v>10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0.097299999999999998</v>
      </c>
      <c r="T177" s="246">
        <f>S177*H177</f>
        <v>0.97299999999999998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1168</v>
      </c>
    </row>
    <row r="178" s="2" customFormat="1" ht="23.4566" customHeight="1">
      <c r="A178" s="35"/>
      <c r="B178" s="36"/>
      <c r="C178" s="235" t="s">
        <v>565</v>
      </c>
      <c r="D178" s="235" t="s">
        <v>382</v>
      </c>
      <c r="E178" s="236" t="s">
        <v>1169</v>
      </c>
      <c r="F178" s="237" t="s">
        <v>1170</v>
      </c>
      <c r="G178" s="238" t="s">
        <v>426</v>
      </c>
      <c r="H178" s="239">
        <v>9.8000000000000007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0.057110000000000001</v>
      </c>
      <c r="T178" s="246">
        <f>S178*H178</f>
        <v>0.55967800000000001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1171</v>
      </c>
    </row>
    <row r="179" s="2" customFormat="1" ht="36.72453" customHeight="1">
      <c r="A179" s="35"/>
      <c r="B179" s="36"/>
      <c r="C179" s="235" t="s">
        <v>569</v>
      </c>
      <c r="D179" s="235" t="s">
        <v>382</v>
      </c>
      <c r="E179" s="236" t="s">
        <v>1221</v>
      </c>
      <c r="F179" s="237" t="s">
        <v>1222</v>
      </c>
      <c r="G179" s="238" t="s">
        <v>502</v>
      </c>
      <c r="H179" s="239">
        <v>12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0.00016000000000000001</v>
      </c>
      <c r="R179" s="245">
        <f>Q179*H179</f>
        <v>0.0019200000000000003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1223</v>
      </c>
    </row>
    <row r="180" s="2" customFormat="1" ht="31.92453" customHeight="1">
      <c r="A180" s="35"/>
      <c r="B180" s="36"/>
      <c r="C180" s="235" t="s">
        <v>573</v>
      </c>
      <c r="D180" s="235" t="s">
        <v>382</v>
      </c>
      <c r="E180" s="236" t="s">
        <v>1175</v>
      </c>
      <c r="F180" s="237" t="s">
        <v>1176</v>
      </c>
      <c r="G180" s="238" t="s">
        <v>430</v>
      </c>
      <c r="H180" s="239">
        <v>8.3279999999999994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0.00173</v>
      </c>
      <c r="R180" s="245">
        <f>Q180*H180</f>
        <v>0.014407439999999999</v>
      </c>
      <c r="S180" s="245">
        <v>2.3999999999999999</v>
      </c>
      <c r="T180" s="246">
        <f>S180*H180</f>
        <v>19.987199999999998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1177</v>
      </c>
    </row>
    <row r="181" s="2" customFormat="1" ht="23.4566" customHeight="1">
      <c r="A181" s="35"/>
      <c r="B181" s="36"/>
      <c r="C181" s="235" t="s">
        <v>577</v>
      </c>
      <c r="D181" s="235" t="s">
        <v>382</v>
      </c>
      <c r="E181" s="236" t="s">
        <v>1178</v>
      </c>
      <c r="F181" s="237" t="s">
        <v>1179</v>
      </c>
      <c r="G181" s="238" t="s">
        <v>450</v>
      </c>
      <c r="H181" s="239">
        <v>19.986999999999998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1180</v>
      </c>
    </row>
    <row r="182" s="2" customFormat="1" ht="31.92453" customHeight="1">
      <c r="A182" s="35"/>
      <c r="B182" s="36"/>
      <c r="C182" s="235" t="s">
        <v>581</v>
      </c>
      <c r="D182" s="235" t="s">
        <v>382</v>
      </c>
      <c r="E182" s="236" t="s">
        <v>1181</v>
      </c>
      <c r="F182" s="237" t="s">
        <v>1182</v>
      </c>
      <c r="G182" s="238" t="s">
        <v>450</v>
      </c>
      <c r="H182" s="239">
        <v>379.58199999999999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1183</v>
      </c>
    </row>
    <row r="183" s="2" customFormat="1" ht="23.4566" customHeight="1">
      <c r="A183" s="35"/>
      <c r="B183" s="36"/>
      <c r="C183" s="235" t="s">
        <v>585</v>
      </c>
      <c r="D183" s="235" t="s">
        <v>382</v>
      </c>
      <c r="E183" s="236" t="s">
        <v>710</v>
      </c>
      <c r="F183" s="237" t="s">
        <v>711</v>
      </c>
      <c r="G183" s="238" t="s">
        <v>450</v>
      </c>
      <c r="H183" s="239">
        <v>1.5289999999999999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1184</v>
      </c>
    </row>
    <row r="184" s="2" customFormat="1" ht="23.4566" customHeight="1">
      <c r="A184" s="35"/>
      <c r="B184" s="36"/>
      <c r="C184" s="235" t="s">
        <v>589</v>
      </c>
      <c r="D184" s="235" t="s">
        <v>382</v>
      </c>
      <c r="E184" s="236" t="s">
        <v>714</v>
      </c>
      <c r="F184" s="237" t="s">
        <v>715</v>
      </c>
      <c r="G184" s="238" t="s">
        <v>450</v>
      </c>
      <c r="H184" s="239">
        <v>13.760999999999999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1185</v>
      </c>
    </row>
    <row r="185" s="2" customFormat="1" ht="23.4566" customHeight="1">
      <c r="A185" s="35"/>
      <c r="B185" s="36"/>
      <c r="C185" s="235" t="s">
        <v>593</v>
      </c>
      <c r="D185" s="235" t="s">
        <v>382</v>
      </c>
      <c r="E185" s="236" t="s">
        <v>718</v>
      </c>
      <c r="F185" s="237" t="s">
        <v>719</v>
      </c>
      <c r="G185" s="238" t="s">
        <v>450</v>
      </c>
      <c r="H185" s="239">
        <v>19.986999999999998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1186</v>
      </c>
    </row>
    <row r="186" s="12" customFormat="1" ht="22.8" customHeight="1">
      <c r="A186" s="12"/>
      <c r="B186" s="219"/>
      <c r="C186" s="220"/>
      <c r="D186" s="221" t="s">
        <v>75</v>
      </c>
      <c r="E186" s="233" t="s">
        <v>721</v>
      </c>
      <c r="F186" s="233" t="s">
        <v>722</v>
      </c>
      <c r="G186" s="220"/>
      <c r="H186" s="220"/>
      <c r="I186" s="223"/>
      <c r="J186" s="234">
        <f>BK186</f>
        <v>0</v>
      </c>
      <c r="K186" s="220"/>
      <c r="L186" s="225"/>
      <c r="M186" s="226"/>
      <c r="N186" s="227"/>
      <c r="O186" s="227"/>
      <c r="P186" s="228">
        <f>P187</f>
        <v>0</v>
      </c>
      <c r="Q186" s="227"/>
      <c r="R186" s="228">
        <f>R187</f>
        <v>0</v>
      </c>
      <c r="S186" s="227"/>
      <c r="T186" s="22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84</v>
      </c>
      <c r="AT186" s="231" t="s">
        <v>75</v>
      </c>
      <c r="AU186" s="231" t="s">
        <v>84</v>
      </c>
      <c r="AY186" s="230" t="s">
        <v>379</v>
      </c>
      <c r="BK186" s="232">
        <f>BK187</f>
        <v>0</v>
      </c>
    </row>
    <row r="187" s="2" customFormat="1" ht="23.4566" customHeight="1">
      <c r="A187" s="35"/>
      <c r="B187" s="36"/>
      <c r="C187" s="235" t="s">
        <v>597</v>
      </c>
      <c r="D187" s="235" t="s">
        <v>382</v>
      </c>
      <c r="E187" s="236" t="s">
        <v>724</v>
      </c>
      <c r="F187" s="237" t="s">
        <v>725</v>
      </c>
      <c r="G187" s="238" t="s">
        <v>450</v>
      </c>
      <c r="H187" s="239">
        <v>24.803999999999998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1187</v>
      </c>
    </row>
    <row r="188" s="12" customFormat="1" ht="25.92" customHeight="1">
      <c r="A188" s="12"/>
      <c r="B188" s="219"/>
      <c r="C188" s="220"/>
      <c r="D188" s="221" t="s">
        <v>75</v>
      </c>
      <c r="E188" s="222" t="s">
        <v>1040</v>
      </c>
      <c r="F188" s="222" t="s">
        <v>1041</v>
      </c>
      <c r="G188" s="220"/>
      <c r="H188" s="220"/>
      <c r="I188" s="223"/>
      <c r="J188" s="224">
        <f>BK188</f>
        <v>0</v>
      </c>
      <c r="K188" s="220"/>
      <c r="L188" s="225"/>
      <c r="M188" s="226"/>
      <c r="N188" s="227"/>
      <c r="O188" s="227"/>
      <c r="P188" s="228">
        <f>P189</f>
        <v>0</v>
      </c>
      <c r="Q188" s="227"/>
      <c r="R188" s="228">
        <f>R189</f>
        <v>0.090015999999999999</v>
      </c>
      <c r="S188" s="227"/>
      <c r="T188" s="229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0" t="s">
        <v>92</v>
      </c>
      <c r="AT188" s="231" t="s">
        <v>75</v>
      </c>
      <c r="AU188" s="231" t="s">
        <v>76</v>
      </c>
      <c r="AY188" s="230" t="s">
        <v>379</v>
      </c>
      <c r="BK188" s="232">
        <f>BK189</f>
        <v>0</v>
      </c>
    </row>
    <row r="189" s="12" customFormat="1" ht="22.8" customHeight="1">
      <c r="A189" s="12"/>
      <c r="B189" s="219"/>
      <c r="C189" s="220"/>
      <c r="D189" s="221" t="s">
        <v>75</v>
      </c>
      <c r="E189" s="233" t="s">
        <v>1042</v>
      </c>
      <c r="F189" s="233" t="s">
        <v>1043</v>
      </c>
      <c r="G189" s="220"/>
      <c r="H189" s="220"/>
      <c r="I189" s="223"/>
      <c r="J189" s="234">
        <f>BK189</f>
        <v>0</v>
      </c>
      <c r="K189" s="220"/>
      <c r="L189" s="225"/>
      <c r="M189" s="226"/>
      <c r="N189" s="227"/>
      <c r="O189" s="227"/>
      <c r="P189" s="228">
        <f>SUM(P190:P194)</f>
        <v>0</v>
      </c>
      <c r="Q189" s="227"/>
      <c r="R189" s="228">
        <f>SUM(R190:R194)</f>
        <v>0.090015999999999999</v>
      </c>
      <c r="S189" s="227"/>
      <c r="T189" s="229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92</v>
      </c>
      <c r="AT189" s="231" t="s">
        <v>75</v>
      </c>
      <c r="AU189" s="231" t="s">
        <v>84</v>
      </c>
      <c r="AY189" s="230" t="s">
        <v>379</v>
      </c>
      <c r="BK189" s="232">
        <f>SUM(BK190:BK194)</f>
        <v>0</v>
      </c>
    </row>
    <row r="190" s="2" customFormat="1" ht="23.4566" customHeight="1">
      <c r="A190" s="35"/>
      <c r="B190" s="36"/>
      <c r="C190" s="235" t="s">
        <v>601</v>
      </c>
      <c r="D190" s="235" t="s">
        <v>382</v>
      </c>
      <c r="E190" s="236" t="s">
        <v>1188</v>
      </c>
      <c r="F190" s="237" t="s">
        <v>1189</v>
      </c>
      <c r="G190" s="238" t="s">
        <v>419</v>
      </c>
      <c r="H190" s="239">
        <v>19.600000000000001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479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479</v>
      </c>
      <c r="BM190" s="247" t="s">
        <v>1190</v>
      </c>
    </row>
    <row r="191" s="2" customFormat="1" ht="16.30189" customHeight="1">
      <c r="A191" s="35"/>
      <c r="B191" s="36"/>
      <c r="C191" s="254" t="s">
        <v>605</v>
      </c>
      <c r="D191" s="254" t="s">
        <v>457</v>
      </c>
      <c r="E191" s="255" t="s">
        <v>1191</v>
      </c>
      <c r="F191" s="256" t="s">
        <v>1192</v>
      </c>
      <c r="G191" s="257" t="s">
        <v>450</v>
      </c>
      <c r="H191" s="258">
        <v>0.0070000000000000001</v>
      </c>
      <c r="I191" s="259"/>
      <c r="J191" s="260">
        <f>ROUND(I191*H191,2)</f>
        <v>0</v>
      </c>
      <c r="K191" s="261"/>
      <c r="L191" s="262"/>
      <c r="M191" s="263" t="s">
        <v>1</v>
      </c>
      <c r="N191" s="264" t="s">
        <v>42</v>
      </c>
      <c r="O191" s="94"/>
      <c r="P191" s="245">
        <f>O191*H191</f>
        <v>0</v>
      </c>
      <c r="Q191" s="245">
        <v>1</v>
      </c>
      <c r="R191" s="245">
        <f>Q191*H191</f>
        <v>0.0070000000000000001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544</v>
      </c>
      <c r="AT191" s="247" t="s">
        <v>457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1193</v>
      </c>
    </row>
    <row r="192" s="2" customFormat="1" ht="23.4566" customHeight="1">
      <c r="A192" s="35"/>
      <c r="B192" s="36"/>
      <c r="C192" s="235" t="s">
        <v>609</v>
      </c>
      <c r="D192" s="235" t="s">
        <v>382</v>
      </c>
      <c r="E192" s="236" t="s">
        <v>1194</v>
      </c>
      <c r="F192" s="237" t="s">
        <v>1195</v>
      </c>
      <c r="G192" s="238" t="s">
        <v>419</v>
      </c>
      <c r="H192" s="239">
        <v>39.200000000000003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0.00023000000000000001</v>
      </c>
      <c r="R192" s="245">
        <f>Q192*H192</f>
        <v>0.0090160000000000014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479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1196</v>
      </c>
    </row>
    <row r="193" s="2" customFormat="1" ht="16.30189" customHeight="1">
      <c r="A193" s="35"/>
      <c r="B193" s="36"/>
      <c r="C193" s="254" t="s">
        <v>613</v>
      </c>
      <c r="D193" s="254" t="s">
        <v>457</v>
      </c>
      <c r="E193" s="255" t="s">
        <v>1197</v>
      </c>
      <c r="F193" s="256" t="s">
        <v>1198</v>
      </c>
      <c r="G193" s="257" t="s">
        <v>450</v>
      </c>
      <c r="H193" s="258">
        <v>0.073999999999999996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1</v>
      </c>
      <c r="R193" s="245">
        <f>Q193*H193</f>
        <v>0.073999999999999996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544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1199</v>
      </c>
    </row>
    <row r="194" s="2" customFormat="1" ht="23.4566" customHeight="1">
      <c r="A194" s="35"/>
      <c r="B194" s="36"/>
      <c r="C194" s="235" t="s">
        <v>617</v>
      </c>
      <c r="D194" s="235" t="s">
        <v>382</v>
      </c>
      <c r="E194" s="236" t="s">
        <v>1200</v>
      </c>
      <c r="F194" s="237" t="s">
        <v>1201</v>
      </c>
      <c r="G194" s="238" t="s">
        <v>450</v>
      </c>
      <c r="H194" s="239">
        <v>0.089999999999999997</v>
      </c>
      <c r="I194" s="240"/>
      <c r="J194" s="241">
        <f>ROUND(I194*H194,2)</f>
        <v>0</v>
      </c>
      <c r="K194" s="242"/>
      <c r="L194" s="41"/>
      <c r="M194" s="249" t="s">
        <v>1</v>
      </c>
      <c r="N194" s="250" t="s">
        <v>42</v>
      </c>
      <c r="O194" s="251"/>
      <c r="P194" s="252">
        <f>O194*H194</f>
        <v>0</v>
      </c>
      <c r="Q194" s="252">
        <v>0</v>
      </c>
      <c r="R194" s="252">
        <f>Q194*H194</f>
        <v>0</v>
      </c>
      <c r="S194" s="252">
        <v>0</v>
      </c>
      <c r="T194" s="25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479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479</v>
      </c>
      <c r="BM194" s="247" t="s">
        <v>1202</v>
      </c>
    </row>
    <row r="195" s="2" customFormat="1" ht="6.96" customHeight="1">
      <c r="A195" s="35"/>
      <c r="B195" s="69"/>
      <c r="C195" s="70"/>
      <c r="D195" s="70"/>
      <c r="E195" s="70"/>
      <c r="F195" s="70"/>
      <c r="G195" s="70"/>
      <c r="H195" s="70"/>
      <c r="I195" s="70"/>
      <c r="J195" s="70"/>
      <c r="K195" s="70"/>
      <c r="L195" s="41"/>
      <c r="M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</row>
  </sheetData>
  <sheetProtection sheet="1" autoFilter="0" formatColumns="0" formatRows="0" objects="1" scenarios="1" spinCount="100000" saltValue="iKk3fl9B9r8pP0HVIFoFEhUEgi9mV5bO0T75sK1mvB6Q+9jqAeZhuTjFdVhwhCKY8JNHLKGp8xbpUPmAaZuOKQ==" hashValue="PlU27iWcjpxDDMAW8UidadMQDAn/+CXwW6XqoE7Fu6G9OXou3ZlfeZYUu/zighZszsMaly5/TJGdg7ytzy/Q0Q==" algorithmName="SHA-512" password="CC35"/>
  <autoFilter ref="C133:K19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318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2865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ROUND((SUM(BE134:BE195)),  2)</f>
        <v>0</v>
      </c>
      <c r="G37" s="169"/>
      <c r="H37" s="169"/>
      <c r="I37" s="170">
        <v>0.20000000000000001</v>
      </c>
      <c r="J37" s="168">
        <f>ROUND(((SUM(BE134:BE195))*I37),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ROUND((SUM(BF134:BF195)),  2)</f>
        <v>0</v>
      </c>
      <c r="G38" s="169"/>
      <c r="H38" s="169"/>
      <c r="I38" s="170">
        <v>0.20000000000000001</v>
      </c>
      <c r="J38" s="168">
        <f>ROUND(((SUM(BF134:BF195))*I38),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05650 - Priepust č.50 v km 16,215 - P19364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J151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410</v>
      </c>
      <c r="E105" s="204"/>
      <c r="F105" s="204"/>
      <c r="G105" s="204"/>
      <c r="H105" s="204"/>
      <c r="I105" s="204"/>
      <c r="J105" s="205">
        <f>J162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J189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J190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2645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2785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05650 - Priepust č.50 v km 16,215 - P19364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P135+P189</f>
        <v>0</v>
      </c>
      <c r="Q134" s="107"/>
      <c r="R134" s="216">
        <f>R135+R189</f>
        <v>140.70359214000001</v>
      </c>
      <c r="S134" s="107"/>
      <c r="T134" s="217">
        <f>T135+T189</f>
        <v>65.411699999999996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BK135+BK189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P136+P151+P155+P162+P167+P171+P187</f>
        <v>0</v>
      </c>
      <c r="Q135" s="227"/>
      <c r="R135" s="228">
        <f>R136+R151+R155+R162+R167+R171+R187</f>
        <v>140.59356134000001</v>
      </c>
      <c r="S135" s="227"/>
      <c r="T135" s="229">
        <f>T136+T151+T155+T162+T167+T171+T187</f>
        <v>65.411699999999996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BK136+BK151+BK155+BK162+BK167+BK171+BK187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SUM(P137:P150)</f>
        <v>0</v>
      </c>
      <c r="Q136" s="227"/>
      <c r="R136" s="228">
        <f>SUM(R137:R150)</f>
        <v>48.506</v>
      </c>
      <c r="S136" s="227"/>
      <c r="T136" s="229">
        <f>SUM(T137:T150)</f>
        <v>21.210000000000001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SUM(BK137:BK150)</f>
        <v>0</v>
      </c>
    </row>
    <row r="137" s="2" customFormat="1" ht="36.72453" customHeight="1">
      <c r="A137" s="35"/>
      <c r="B137" s="36"/>
      <c r="C137" s="235" t="s">
        <v>84</v>
      </c>
      <c r="D137" s="235" t="s">
        <v>382</v>
      </c>
      <c r="E137" s="236" t="s">
        <v>1904</v>
      </c>
      <c r="F137" s="237" t="s">
        <v>1905</v>
      </c>
      <c r="G137" s="238" t="s">
        <v>419</v>
      </c>
      <c r="H137" s="239">
        <v>40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1906</v>
      </c>
    </row>
    <row r="138" s="2" customFormat="1" ht="23.4566" customHeight="1">
      <c r="A138" s="35"/>
      <c r="B138" s="36"/>
      <c r="C138" s="235" t="s">
        <v>92</v>
      </c>
      <c r="D138" s="235" t="s">
        <v>382</v>
      </c>
      <c r="E138" s="236" t="s">
        <v>1870</v>
      </c>
      <c r="F138" s="237" t="s">
        <v>1871</v>
      </c>
      <c r="G138" s="238" t="s">
        <v>419</v>
      </c>
      <c r="H138" s="239">
        <v>21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0.45000000000000001</v>
      </c>
      <c r="T138" s="246">
        <f>S138*H138</f>
        <v>9.4500000000000011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1872</v>
      </c>
    </row>
    <row r="139" s="2" customFormat="1" ht="31.92453" customHeight="1">
      <c r="A139" s="35"/>
      <c r="B139" s="36"/>
      <c r="C139" s="235" t="s">
        <v>102</v>
      </c>
      <c r="D139" s="235" t="s">
        <v>382</v>
      </c>
      <c r="E139" s="236" t="s">
        <v>1873</v>
      </c>
      <c r="F139" s="237" t="s">
        <v>1874</v>
      </c>
      <c r="G139" s="238" t="s">
        <v>419</v>
      </c>
      <c r="H139" s="239">
        <v>21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0.56000000000000005</v>
      </c>
      <c r="T139" s="246">
        <f>S139*H139</f>
        <v>11.760000000000002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1875</v>
      </c>
    </row>
    <row r="140" s="2" customFormat="1" ht="21.0566" customHeight="1">
      <c r="A140" s="35"/>
      <c r="B140" s="36"/>
      <c r="C140" s="235" t="s">
        <v>396</v>
      </c>
      <c r="D140" s="235" t="s">
        <v>382</v>
      </c>
      <c r="E140" s="236" t="s">
        <v>1068</v>
      </c>
      <c r="F140" s="237" t="s">
        <v>1069</v>
      </c>
      <c r="G140" s="238" t="s">
        <v>430</v>
      </c>
      <c r="H140" s="239">
        <v>0.63800000000000001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1907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741</v>
      </c>
      <c r="F141" s="237" t="s">
        <v>742</v>
      </c>
      <c r="G141" s="238" t="s">
        <v>430</v>
      </c>
      <c r="H141" s="239">
        <v>0.191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1908</v>
      </c>
    </row>
    <row r="142" s="2" customFormat="1" ht="16.30189" customHeight="1">
      <c r="A142" s="35"/>
      <c r="B142" s="36"/>
      <c r="C142" s="235" t="s">
        <v>435</v>
      </c>
      <c r="D142" s="235" t="s">
        <v>382</v>
      </c>
      <c r="E142" s="236" t="s">
        <v>428</v>
      </c>
      <c r="F142" s="237" t="s">
        <v>429</v>
      </c>
      <c r="G142" s="238" t="s">
        <v>430</v>
      </c>
      <c r="H142" s="239">
        <v>77.134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1876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432</v>
      </c>
      <c r="F143" s="237" t="s">
        <v>433</v>
      </c>
      <c r="G143" s="238" t="s">
        <v>430</v>
      </c>
      <c r="H143" s="239">
        <v>23.140000000000001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1073</v>
      </c>
    </row>
    <row r="144" s="2" customFormat="1" ht="31.92453" customHeight="1">
      <c r="A144" s="35"/>
      <c r="B144" s="36"/>
      <c r="C144" s="235" t="s">
        <v>443</v>
      </c>
      <c r="D144" s="235" t="s">
        <v>382</v>
      </c>
      <c r="E144" s="236" t="s">
        <v>1074</v>
      </c>
      <c r="F144" s="237" t="s">
        <v>1075</v>
      </c>
      <c r="G144" s="238" t="s">
        <v>430</v>
      </c>
      <c r="H144" s="239">
        <v>49.801000000000002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1076</v>
      </c>
    </row>
    <row r="145" s="2" customFormat="1" ht="36.72453" customHeight="1">
      <c r="A145" s="35"/>
      <c r="B145" s="36"/>
      <c r="C145" s="235" t="s">
        <v>447</v>
      </c>
      <c r="D145" s="235" t="s">
        <v>382</v>
      </c>
      <c r="E145" s="236" t="s">
        <v>1077</v>
      </c>
      <c r="F145" s="237" t="s">
        <v>1078</v>
      </c>
      <c r="G145" s="238" t="s">
        <v>430</v>
      </c>
      <c r="H145" s="239">
        <v>348.60700000000003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1079</v>
      </c>
    </row>
    <row r="146" s="2" customFormat="1" ht="16.30189" customHeight="1">
      <c r="A146" s="35"/>
      <c r="B146" s="36"/>
      <c r="C146" s="235" t="s">
        <v>452</v>
      </c>
      <c r="D146" s="235" t="s">
        <v>382</v>
      </c>
      <c r="E146" s="236" t="s">
        <v>1080</v>
      </c>
      <c r="F146" s="237" t="s">
        <v>1081</v>
      </c>
      <c r="G146" s="238" t="s">
        <v>430</v>
      </c>
      <c r="H146" s="239">
        <v>49.801000000000002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1082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1083</v>
      </c>
      <c r="F147" s="237" t="s">
        <v>449</v>
      </c>
      <c r="G147" s="238" t="s">
        <v>450</v>
      </c>
      <c r="H147" s="239">
        <v>88.412000000000006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1084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1085</v>
      </c>
      <c r="F148" s="237" t="s">
        <v>454</v>
      </c>
      <c r="G148" s="238" t="s">
        <v>430</v>
      </c>
      <c r="H148" s="239">
        <v>27.971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1877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1909</v>
      </c>
      <c r="F149" s="237" t="s">
        <v>1910</v>
      </c>
      <c r="G149" s="238" t="s">
        <v>430</v>
      </c>
      <c r="H149" s="239">
        <v>28.533000000000001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1911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1912</v>
      </c>
      <c r="F150" s="256" t="s">
        <v>1913</v>
      </c>
      <c r="G150" s="257" t="s">
        <v>450</v>
      </c>
      <c r="H150" s="258">
        <v>48.506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1</v>
      </c>
      <c r="R150" s="245">
        <f>Q150*H150</f>
        <v>48.506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1914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102</v>
      </c>
      <c r="F151" s="233" t="s">
        <v>1087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SUM(P152:P154)</f>
        <v>0</v>
      </c>
      <c r="Q151" s="227"/>
      <c r="R151" s="228">
        <f>SUM(R152:R154)</f>
        <v>23.42450904</v>
      </c>
      <c r="S151" s="227"/>
      <c r="T151" s="229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SUM(BK152:BK154)</f>
        <v>0</v>
      </c>
    </row>
    <row r="152" s="2" customFormat="1" ht="16.30189" customHeight="1">
      <c r="A152" s="35"/>
      <c r="B152" s="36"/>
      <c r="C152" s="235" t="s">
        <v>475</v>
      </c>
      <c r="D152" s="235" t="s">
        <v>382</v>
      </c>
      <c r="E152" s="236" t="s">
        <v>1104</v>
      </c>
      <c r="F152" s="237" t="s">
        <v>1105</v>
      </c>
      <c r="G152" s="238" t="s">
        <v>430</v>
      </c>
      <c r="H152" s="239">
        <v>10.029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2.3225600000000002</v>
      </c>
      <c r="R152" s="245">
        <f>Q152*H152</f>
        <v>23.29295424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2866</v>
      </c>
    </row>
    <row r="153" s="2" customFormat="1" ht="23.4566" customHeight="1">
      <c r="A153" s="35"/>
      <c r="B153" s="36"/>
      <c r="C153" s="235" t="s">
        <v>479</v>
      </c>
      <c r="D153" s="235" t="s">
        <v>382</v>
      </c>
      <c r="E153" s="236" t="s">
        <v>1107</v>
      </c>
      <c r="F153" s="237" t="s">
        <v>1108</v>
      </c>
      <c r="G153" s="238" t="s">
        <v>419</v>
      </c>
      <c r="H153" s="239">
        <v>37.479999999999997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0.00346</v>
      </c>
      <c r="R153" s="245">
        <f>Q153*H153</f>
        <v>0.12968079999999999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2867</v>
      </c>
    </row>
    <row r="154" s="2" customFormat="1" ht="23.4566" customHeight="1">
      <c r="A154" s="35"/>
      <c r="B154" s="36"/>
      <c r="C154" s="235" t="s">
        <v>483</v>
      </c>
      <c r="D154" s="235" t="s">
        <v>382</v>
      </c>
      <c r="E154" s="236" t="s">
        <v>1110</v>
      </c>
      <c r="F154" s="237" t="s">
        <v>1111</v>
      </c>
      <c r="G154" s="238" t="s">
        <v>419</v>
      </c>
      <c r="H154" s="239">
        <v>37.479999999999997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5.0000000000000002E-05</v>
      </c>
      <c r="R154" s="245">
        <f>Q154*H154</f>
        <v>0.001874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2868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396</v>
      </c>
      <c r="F155" s="233" t="s">
        <v>465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SUM(P156:P161)</f>
        <v>0</v>
      </c>
      <c r="Q155" s="227"/>
      <c r="R155" s="228">
        <f>SUM(R156:R161)</f>
        <v>44.964575199999999</v>
      </c>
      <c r="S155" s="227"/>
      <c r="T155" s="229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SUM(BK156:BK161)</f>
        <v>0</v>
      </c>
    </row>
    <row r="156" s="2" customFormat="1" ht="31.92453" customHeight="1">
      <c r="A156" s="35"/>
      <c r="B156" s="36"/>
      <c r="C156" s="235" t="s">
        <v>487</v>
      </c>
      <c r="D156" s="235" t="s">
        <v>382</v>
      </c>
      <c r="E156" s="236" t="s">
        <v>1113</v>
      </c>
      <c r="F156" s="237" t="s">
        <v>1114</v>
      </c>
      <c r="G156" s="238" t="s">
        <v>419</v>
      </c>
      <c r="H156" s="239">
        <v>15.125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0.23366999999999999</v>
      </c>
      <c r="R156" s="245">
        <f>Q156*H156</f>
        <v>3.5342587499999998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1115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1116</v>
      </c>
      <c r="F157" s="237" t="s">
        <v>1117</v>
      </c>
      <c r="G157" s="238" t="s">
        <v>430</v>
      </c>
      <c r="H157" s="239">
        <v>3.0750000000000002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1.7034</v>
      </c>
      <c r="R157" s="245">
        <f>Q157*H157</f>
        <v>5.2379550000000004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1915</v>
      </c>
    </row>
    <row r="158" s="2" customFormat="1" ht="23.4566" customHeight="1">
      <c r="A158" s="35"/>
      <c r="B158" s="36"/>
      <c r="C158" s="235" t="s">
        <v>7</v>
      </c>
      <c r="D158" s="235" t="s">
        <v>382</v>
      </c>
      <c r="E158" s="236" t="s">
        <v>1119</v>
      </c>
      <c r="F158" s="237" t="s">
        <v>1120</v>
      </c>
      <c r="G158" s="238" t="s">
        <v>419</v>
      </c>
      <c r="H158" s="239">
        <v>11.75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0.30059999999999998</v>
      </c>
      <c r="R158" s="245">
        <f>Q158*H158</f>
        <v>3.5320499999999999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1916</v>
      </c>
    </row>
    <row r="159" s="2" customFormat="1" ht="23.4566" customHeight="1">
      <c r="A159" s="35"/>
      <c r="B159" s="36"/>
      <c r="C159" s="235" t="s">
        <v>499</v>
      </c>
      <c r="D159" s="235" t="s">
        <v>382</v>
      </c>
      <c r="E159" s="236" t="s">
        <v>1917</v>
      </c>
      <c r="F159" s="237" t="s">
        <v>1918</v>
      </c>
      <c r="G159" s="238" t="s">
        <v>430</v>
      </c>
      <c r="H159" s="239">
        <v>8.3710000000000004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2.40645</v>
      </c>
      <c r="R159" s="245">
        <f>Q159*H159</f>
        <v>20.14439295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1919</v>
      </c>
    </row>
    <row r="160" s="2" customFormat="1" ht="31.92453" customHeight="1">
      <c r="A160" s="35"/>
      <c r="B160" s="36"/>
      <c r="C160" s="235" t="s">
        <v>504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0.52500000000000002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1.1882010000000001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1920</v>
      </c>
    </row>
    <row r="161" s="2" customFormat="1" ht="31.92453" customHeight="1">
      <c r="A161" s="35"/>
      <c r="B161" s="36"/>
      <c r="C161" s="235" t="s">
        <v>508</v>
      </c>
      <c r="D161" s="235" t="s">
        <v>382</v>
      </c>
      <c r="E161" s="236" t="s">
        <v>1129</v>
      </c>
      <c r="F161" s="237" t="s">
        <v>1130</v>
      </c>
      <c r="G161" s="238" t="s">
        <v>419</v>
      </c>
      <c r="H161" s="239">
        <v>15.125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0.74894000000000005</v>
      </c>
      <c r="R161" s="245">
        <f>Q161*H161</f>
        <v>11.3277175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1131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378</v>
      </c>
      <c r="F162" s="233" t="s">
        <v>474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SUM(P163:P166)</f>
        <v>0</v>
      </c>
      <c r="Q162" s="227"/>
      <c r="R162" s="228">
        <f>SUM(R163:R166)</f>
        <v>23.032907100000003</v>
      </c>
      <c r="S162" s="227"/>
      <c r="T162" s="229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SUM(BK163:BK166)</f>
        <v>0</v>
      </c>
    </row>
    <row r="163" s="2" customFormat="1" ht="23.4566" customHeight="1">
      <c r="A163" s="35"/>
      <c r="B163" s="36"/>
      <c r="C163" s="235" t="s">
        <v>512</v>
      </c>
      <c r="D163" s="235" t="s">
        <v>382</v>
      </c>
      <c r="E163" s="236" t="s">
        <v>1712</v>
      </c>
      <c r="F163" s="237" t="s">
        <v>1713</v>
      </c>
      <c r="G163" s="238" t="s">
        <v>419</v>
      </c>
      <c r="H163" s="239">
        <v>21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0.46166000000000001</v>
      </c>
      <c r="R163" s="245">
        <f>Q163*H163</f>
        <v>9.6948600000000003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1878</v>
      </c>
    </row>
    <row r="164" s="2" customFormat="1" ht="31.92453" customHeight="1">
      <c r="A164" s="35"/>
      <c r="B164" s="36"/>
      <c r="C164" s="235" t="s">
        <v>516</v>
      </c>
      <c r="D164" s="235" t="s">
        <v>382</v>
      </c>
      <c r="E164" s="236" t="s">
        <v>1879</v>
      </c>
      <c r="F164" s="237" t="s">
        <v>1880</v>
      </c>
      <c r="G164" s="238" t="s">
        <v>419</v>
      </c>
      <c r="H164" s="239">
        <v>21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0.15826000000000001</v>
      </c>
      <c r="R164" s="245">
        <f>Q164*H164</f>
        <v>3.3234600000000003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1881</v>
      </c>
    </row>
    <row r="165" s="2" customFormat="1" ht="36.72453" customHeight="1">
      <c r="A165" s="35"/>
      <c r="B165" s="36"/>
      <c r="C165" s="235" t="s">
        <v>520</v>
      </c>
      <c r="D165" s="235" t="s">
        <v>382</v>
      </c>
      <c r="E165" s="236" t="s">
        <v>1718</v>
      </c>
      <c r="F165" s="237" t="s">
        <v>1719</v>
      </c>
      <c r="G165" s="238" t="s">
        <v>419</v>
      </c>
      <c r="H165" s="239">
        <v>21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0.47117510000000001</v>
      </c>
      <c r="R165" s="245">
        <f>Q165*H165</f>
        <v>9.8946771000000009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1882</v>
      </c>
    </row>
    <row r="166" s="2" customFormat="1" ht="31.92453" customHeight="1">
      <c r="A166" s="35"/>
      <c r="B166" s="36"/>
      <c r="C166" s="235" t="s">
        <v>524</v>
      </c>
      <c r="D166" s="235" t="s">
        <v>382</v>
      </c>
      <c r="E166" s="236" t="s">
        <v>1289</v>
      </c>
      <c r="F166" s="237" t="s">
        <v>1290</v>
      </c>
      <c r="G166" s="238" t="s">
        <v>419</v>
      </c>
      <c r="H166" s="239">
        <v>21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0.0057099999999999998</v>
      </c>
      <c r="R166" s="245">
        <f>Q166*H166</f>
        <v>0.11990999999999999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1883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443</v>
      </c>
      <c r="F167" s="233" t="s">
        <v>495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SUM(P168:P170)</f>
        <v>0</v>
      </c>
      <c r="Q167" s="227"/>
      <c r="R167" s="228">
        <f>SUM(R168:R170)</f>
        <v>0.031399999999999997</v>
      </c>
      <c r="S167" s="227"/>
      <c r="T167" s="22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SUM(BK168:BK170)</f>
        <v>0</v>
      </c>
    </row>
    <row r="168" s="2" customFormat="1" ht="31.92453" customHeight="1">
      <c r="A168" s="35"/>
      <c r="B168" s="36"/>
      <c r="C168" s="235" t="s">
        <v>528</v>
      </c>
      <c r="D168" s="235" t="s">
        <v>382</v>
      </c>
      <c r="E168" s="236" t="s">
        <v>1142</v>
      </c>
      <c r="F168" s="237" t="s">
        <v>1143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0.0083999999999999995</v>
      </c>
      <c r="R168" s="245">
        <f>Q168*H168</f>
        <v>0.0083999999999999995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1921</v>
      </c>
    </row>
    <row r="169" s="2" customFormat="1" ht="21.0566" customHeight="1">
      <c r="A169" s="35"/>
      <c r="B169" s="36"/>
      <c r="C169" s="254" t="s">
        <v>532</v>
      </c>
      <c r="D169" s="254" t="s">
        <v>457</v>
      </c>
      <c r="E169" s="255" t="s">
        <v>1145</v>
      </c>
      <c r="F169" s="256" t="s">
        <v>2869</v>
      </c>
      <c r="G169" s="257" t="s">
        <v>502</v>
      </c>
      <c r="H169" s="258">
        <v>1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0.012999999999999999</v>
      </c>
      <c r="R169" s="245">
        <f>Q169*H169</f>
        <v>0.012999999999999999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1923</v>
      </c>
    </row>
    <row r="170" s="2" customFormat="1" ht="23.4566" customHeight="1">
      <c r="A170" s="35"/>
      <c r="B170" s="36"/>
      <c r="C170" s="235" t="s">
        <v>536</v>
      </c>
      <c r="D170" s="235" t="s">
        <v>382</v>
      </c>
      <c r="E170" s="236" t="s">
        <v>1148</v>
      </c>
      <c r="F170" s="237" t="s">
        <v>1149</v>
      </c>
      <c r="G170" s="238" t="s">
        <v>502</v>
      </c>
      <c r="H170" s="239">
        <v>5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0.002</v>
      </c>
      <c r="R170" s="245">
        <f>Q170*H170</f>
        <v>0.01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1150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447</v>
      </c>
      <c r="F171" s="233" t="s">
        <v>560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SUM(P172:P186)</f>
        <v>0</v>
      </c>
      <c r="Q171" s="227"/>
      <c r="R171" s="228">
        <f>SUM(R172:R186)</f>
        <v>0.63417000000000001</v>
      </c>
      <c r="S171" s="227"/>
      <c r="T171" s="229">
        <f>SUM(T172:T186)</f>
        <v>44.201700000000002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SUM(BK172:BK186)</f>
        <v>0</v>
      </c>
    </row>
    <row r="172" s="2" customFormat="1" ht="16.30189" customHeight="1">
      <c r="A172" s="35"/>
      <c r="B172" s="36"/>
      <c r="C172" s="235" t="s">
        <v>540</v>
      </c>
      <c r="D172" s="235" t="s">
        <v>382</v>
      </c>
      <c r="E172" s="236" t="s">
        <v>1151</v>
      </c>
      <c r="F172" s="237" t="s">
        <v>1152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0.077670000000000003</v>
      </c>
      <c r="R172" s="245">
        <f>Q172*H172</f>
        <v>0.077670000000000003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1153</v>
      </c>
    </row>
    <row r="173" s="2" customFormat="1" ht="31.92453" customHeight="1">
      <c r="A173" s="35"/>
      <c r="B173" s="36"/>
      <c r="C173" s="235" t="s">
        <v>544</v>
      </c>
      <c r="D173" s="235" t="s">
        <v>382</v>
      </c>
      <c r="E173" s="236" t="s">
        <v>1925</v>
      </c>
      <c r="F173" s="237" t="s">
        <v>1926</v>
      </c>
      <c r="G173" s="238" t="s">
        <v>426</v>
      </c>
      <c r="H173" s="239">
        <v>10.5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1927</v>
      </c>
    </row>
    <row r="174" s="2" customFormat="1" ht="23.4566" customHeight="1">
      <c r="A174" s="35"/>
      <c r="B174" s="36"/>
      <c r="C174" s="254" t="s">
        <v>548</v>
      </c>
      <c r="D174" s="254" t="s">
        <v>457</v>
      </c>
      <c r="E174" s="255" t="s">
        <v>1928</v>
      </c>
      <c r="F174" s="256" t="s">
        <v>1929</v>
      </c>
      <c r="G174" s="257" t="s">
        <v>426</v>
      </c>
      <c r="H174" s="258">
        <v>10.5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0.052999999999999998</v>
      </c>
      <c r="R174" s="245">
        <f>Q174*H174</f>
        <v>0.55649999999999999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1930</v>
      </c>
    </row>
    <row r="175" s="2" customFormat="1" ht="23.4566" customHeight="1">
      <c r="A175" s="35"/>
      <c r="B175" s="36"/>
      <c r="C175" s="235" t="s">
        <v>552</v>
      </c>
      <c r="D175" s="235" t="s">
        <v>382</v>
      </c>
      <c r="E175" s="236" t="s">
        <v>1884</v>
      </c>
      <c r="F175" s="237" t="s">
        <v>1885</v>
      </c>
      <c r="G175" s="238" t="s">
        <v>426</v>
      </c>
      <c r="H175" s="239">
        <v>14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1886</v>
      </c>
    </row>
    <row r="176" s="2" customFormat="1" ht="31.92453" customHeight="1">
      <c r="A176" s="35"/>
      <c r="B176" s="36"/>
      <c r="C176" s="235" t="s">
        <v>556</v>
      </c>
      <c r="D176" s="235" t="s">
        <v>382</v>
      </c>
      <c r="E176" s="236" t="s">
        <v>1931</v>
      </c>
      <c r="F176" s="237" t="s">
        <v>1932</v>
      </c>
      <c r="G176" s="238" t="s">
        <v>426</v>
      </c>
      <c r="H176" s="239">
        <v>10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0.1946</v>
      </c>
      <c r="T176" s="246">
        <f>S176*H176</f>
        <v>1.946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1168</v>
      </c>
    </row>
    <row r="177" s="2" customFormat="1" ht="31.92453" customHeight="1">
      <c r="A177" s="35"/>
      <c r="B177" s="36"/>
      <c r="C177" s="235" t="s">
        <v>561</v>
      </c>
      <c r="D177" s="235" t="s">
        <v>382</v>
      </c>
      <c r="E177" s="236" t="s">
        <v>1865</v>
      </c>
      <c r="F177" s="237" t="s">
        <v>1866</v>
      </c>
      <c r="G177" s="238" t="s">
        <v>430</v>
      </c>
      <c r="H177" s="239">
        <v>9.5860000000000003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2.2000000000000002</v>
      </c>
      <c r="T177" s="246">
        <f>S177*H177</f>
        <v>21.089200000000002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1887</v>
      </c>
    </row>
    <row r="178" s="2" customFormat="1" ht="23.4566" customHeight="1">
      <c r="A178" s="35"/>
      <c r="B178" s="36"/>
      <c r="C178" s="235" t="s">
        <v>565</v>
      </c>
      <c r="D178" s="235" t="s">
        <v>382</v>
      </c>
      <c r="E178" s="236" t="s">
        <v>1888</v>
      </c>
      <c r="F178" s="237" t="s">
        <v>1889</v>
      </c>
      <c r="G178" s="238" t="s">
        <v>426</v>
      </c>
      <c r="H178" s="239">
        <v>10.300000000000001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2.0550000000000002</v>
      </c>
      <c r="T178" s="246">
        <f>S178*H178</f>
        <v>21.166500000000003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2870</v>
      </c>
    </row>
    <row r="179" s="2" customFormat="1" ht="23.4566" customHeight="1">
      <c r="A179" s="35"/>
      <c r="B179" s="36"/>
      <c r="C179" s="235" t="s">
        <v>569</v>
      </c>
      <c r="D179" s="235" t="s">
        <v>382</v>
      </c>
      <c r="E179" s="236" t="s">
        <v>1178</v>
      </c>
      <c r="F179" s="237" t="s">
        <v>1179</v>
      </c>
      <c r="G179" s="238" t="s">
        <v>450</v>
      </c>
      <c r="H179" s="239">
        <v>21.088999999999999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1891</v>
      </c>
    </row>
    <row r="180" s="2" customFormat="1" ht="31.92453" customHeight="1">
      <c r="A180" s="35"/>
      <c r="B180" s="36"/>
      <c r="C180" s="235" t="s">
        <v>573</v>
      </c>
      <c r="D180" s="235" t="s">
        <v>382</v>
      </c>
      <c r="E180" s="236" t="s">
        <v>1181</v>
      </c>
      <c r="F180" s="237" t="s">
        <v>1182</v>
      </c>
      <c r="G180" s="238" t="s">
        <v>450</v>
      </c>
      <c r="H180" s="239">
        <v>400.69099999999997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1892</v>
      </c>
    </row>
    <row r="181" s="2" customFormat="1" ht="23.4566" customHeight="1">
      <c r="A181" s="35"/>
      <c r="B181" s="36"/>
      <c r="C181" s="235" t="s">
        <v>577</v>
      </c>
      <c r="D181" s="235" t="s">
        <v>382</v>
      </c>
      <c r="E181" s="236" t="s">
        <v>710</v>
      </c>
      <c r="F181" s="237" t="s">
        <v>711</v>
      </c>
      <c r="G181" s="238" t="s">
        <v>450</v>
      </c>
      <c r="H181" s="239">
        <v>23.16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1934</v>
      </c>
    </row>
    <row r="182" s="2" customFormat="1" ht="23.4566" customHeight="1">
      <c r="A182" s="35"/>
      <c r="B182" s="36"/>
      <c r="C182" s="235" t="s">
        <v>581</v>
      </c>
      <c r="D182" s="235" t="s">
        <v>382</v>
      </c>
      <c r="E182" s="236" t="s">
        <v>714</v>
      </c>
      <c r="F182" s="237" t="s">
        <v>715</v>
      </c>
      <c r="G182" s="238" t="s">
        <v>450</v>
      </c>
      <c r="H182" s="239">
        <v>208.44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1185</v>
      </c>
    </row>
    <row r="183" s="2" customFormat="1" ht="31.92453" customHeight="1">
      <c r="A183" s="35"/>
      <c r="B183" s="36"/>
      <c r="C183" s="235" t="s">
        <v>585</v>
      </c>
      <c r="D183" s="235" t="s">
        <v>382</v>
      </c>
      <c r="E183" s="236" t="s">
        <v>1935</v>
      </c>
      <c r="F183" s="237" t="s">
        <v>1936</v>
      </c>
      <c r="G183" s="238" t="s">
        <v>450</v>
      </c>
      <c r="H183" s="239">
        <v>21.167000000000002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2871</v>
      </c>
    </row>
    <row r="184" s="2" customFormat="1" ht="23.4566" customHeight="1">
      <c r="A184" s="35"/>
      <c r="B184" s="36"/>
      <c r="C184" s="235" t="s">
        <v>589</v>
      </c>
      <c r="D184" s="235" t="s">
        <v>382</v>
      </c>
      <c r="E184" s="236" t="s">
        <v>1938</v>
      </c>
      <c r="F184" s="237" t="s">
        <v>1939</v>
      </c>
      <c r="G184" s="238" t="s">
        <v>450</v>
      </c>
      <c r="H184" s="239">
        <v>63.500999999999998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2872</v>
      </c>
    </row>
    <row r="185" s="2" customFormat="1" ht="23.4566" customHeight="1">
      <c r="A185" s="35"/>
      <c r="B185" s="36"/>
      <c r="C185" s="235" t="s">
        <v>593</v>
      </c>
      <c r="D185" s="235" t="s">
        <v>382</v>
      </c>
      <c r="E185" s="236" t="s">
        <v>718</v>
      </c>
      <c r="F185" s="237" t="s">
        <v>719</v>
      </c>
      <c r="G185" s="238" t="s">
        <v>450</v>
      </c>
      <c r="H185" s="239">
        <v>44.326999999999998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1901</v>
      </c>
    </row>
    <row r="186" s="2" customFormat="1" ht="31.92453" customHeight="1">
      <c r="A186" s="35"/>
      <c r="B186" s="36"/>
      <c r="C186" s="235" t="s">
        <v>597</v>
      </c>
      <c r="D186" s="235" t="s">
        <v>382</v>
      </c>
      <c r="E186" s="236" t="s">
        <v>1036</v>
      </c>
      <c r="F186" s="237" t="s">
        <v>1037</v>
      </c>
      <c r="G186" s="238" t="s">
        <v>450</v>
      </c>
      <c r="H186" s="239">
        <v>9.4499999999999993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1902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721</v>
      </c>
      <c r="F187" s="233" t="s">
        <v>722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P188</f>
        <v>0</v>
      </c>
      <c r="Q187" s="227"/>
      <c r="R187" s="228">
        <f>R188</f>
        <v>0</v>
      </c>
      <c r="S187" s="227"/>
      <c r="T187" s="22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84</v>
      </c>
      <c r="AT187" s="231" t="s">
        <v>75</v>
      </c>
      <c r="AU187" s="231" t="s">
        <v>84</v>
      </c>
      <c r="AY187" s="230" t="s">
        <v>379</v>
      </c>
      <c r="BK187" s="232">
        <f>BK188</f>
        <v>0</v>
      </c>
    </row>
    <row r="188" s="2" customFormat="1" ht="23.4566" customHeight="1">
      <c r="A188" s="35"/>
      <c r="B188" s="36"/>
      <c r="C188" s="235" t="s">
        <v>601</v>
      </c>
      <c r="D188" s="235" t="s">
        <v>382</v>
      </c>
      <c r="E188" s="236" t="s">
        <v>724</v>
      </c>
      <c r="F188" s="237" t="s">
        <v>725</v>
      </c>
      <c r="G188" s="238" t="s">
        <v>450</v>
      </c>
      <c r="H188" s="239">
        <v>140.59399999999999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1187</v>
      </c>
    </row>
    <row r="189" s="12" customFormat="1" ht="25.92" customHeight="1">
      <c r="A189" s="12"/>
      <c r="B189" s="219"/>
      <c r="C189" s="220"/>
      <c r="D189" s="221" t="s">
        <v>75</v>
      </c>
      <c r="E189" s="222" t="s">
        <v>1040</v>
      </c>
      <c r="F189" s="222" t="s">
        <v>1041</v>
      </c>
      <c r="G189" s="220"/>
      <c r="H189" s="220"/>
      <c r="I189" s="223"/>
      <c r="J189" s="224">
        <f>BK189</f>
        <v>0</v>
      </c>
      <c r="K189" s="220"/>
      <c r="L189" s="225"/>
      <c r="M189" s="226"/>
      <c r="N189" s="227"/>
      <c r="O189" s="227"/>
      <c r="P189" s="228">
        <f>P190</f>
        <v>0</v>
      </c>
      <c r="Q189" s="227"/>
      <c r="R189" s="228">
        <f>R190</f>
        <v>0.1100308</v>
      </c>
      <c r="S189" s="227"/>
      <c r="T189" s="22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92</v>
      </c>
      <c r="AT189" s="231" t="s">
        <v>75</v>
      </c>
      <c r="AU189" s="231" t="s">
        <v>76</v>
      </c>
      <c r="AY189" s="230" t="s">
        <v>379</v>
      </c>
      <c r="BK189" s="232">
        <f>BK190</f>
        <v>0</v>
      </c>
    </row>
    <row r="190" s="12" customFormat="1" ht="22.8" customHeight="1">
      <c r="A190" s="12"/>
      <c r="B190" s="219"/>
      <c r="C190" s="220"/>
      <c r="D190" s="221" t="s">
        <v>75</v>
      </c>
      <c r="E190" s="233" t="s">
        <v>1042</v>
      </c>
      <c r="F190" s="233" t="s">
        <v>1043</v>
      </c>
      <c r="G190" s="220"/>
      <c r="H190" s="220"/>
      <c r="I190" s="223"/>
      <c r="J190" s="234">
        <f>BK190</f>
        <v>0</v>
      </c>
      <c r="K190" s="220"/>
      <c r="L190" s="225"/>
      <c r="M190" s="226"/>
      <c r="N190" s="227"/>
      <c r="O190" s="227"/>
      <c r="P190" s="228">
        <f>SUM(P191:P195)</f>
        <v>0</v>
      </c>
      <c r="Q190" s="227"/>
      <c r="R190" s="228">
        <f>SUM(R191:R195)</f>
        <v>0.1100308</v>
      </c>
      <c r="S190" s="227"/>
      <c r="T190" s="229">
        <f>SUM(T191:T195)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92</v>
      </c>
      <c r="AT190" s="231" t="s">
        <v>75</v>
      </c>
      <c r="AU190" s="231" t="s">
        <v>84</v>
      </c>
      <c r="AY190" s="230" t="s">
        <v>379</v>
      </c>
      <c r="BK190" s="232">
        <f>SUM(BK191:BK195)</f>
        <v>0</v>
      </c>
    </row>
    <row r="191" s="2" customFormat="1" ht="23.4566" customHeight="1">
      <c r="A191" s="35"/>
      <c r="B191" s="36"/>
      <c r="C191" s="235" t="s">
        <v>605</v>
      </c>
      <c r="D191" s="235" t="s">
        <v>382</v>
      </c>
      <c r="E191" s="236" t="s">
        <v>1188</v>
      </c>
      <c r="F191" s="237" t="s">
        <v>1189</v>
      </c>
      <c r="G191" s="238" t="s">
        <v>419</v>
      </c>
      <c r="H191" s="239">
        <v>23.98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479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1941</v>
      </c>
    </row>
    <row r="192" s="2" customFormat="1" ht="16.30189" customHeight="1">
      <c r="A192" s="35"/>
      <c r="B192" s="36"/>
      <c r="C192" s="254" t="s">
        <v>609</v>
      </c>
      <c r="D192" s="254" t="s">
        <v>457</v>
      </c>
      <c r="E192" s="255" t="s">
        <v>1191</v>
      </c>
      <c r="F192" s="256" t="s">
        <v>1192</v>
      </c>
      <c r="G192" s="257" t="s">
        <v>450</v>
      </c>
      <c r="H192" s="258">
        <v>0.0080000000000000002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1</v>
      </c>
      <c r="R192" s="245">
        <f>Q192*H192</f>
        <v>0.0080000000000000002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544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1942</v>
      </c>
    </row>
    <row r="193" s="2" customFormat="1" ht="23.4566" customHeight="1">
      <c r="A193" s="35"/>
      <c r="B193" s="36"/>
      <c r="C193" s="235" t="s">
        <v>613</v>
      </c>
      <c r="D193" s="235" t="s">
        <v>382</v>
      </c>
      <c r="E193" s="236" t="s">
        <v>1194</v>
      </c>
      <c r="F193" s="237" t="s">
        <v>1195</v>
      </c>
      <c r="G193" s="238" t="s">
        <v>419</v>
      </c>
      <c r="H193" s="239">
        <v>47.960000000000001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0.00023000000000000001</v>
      </c>
      <c r="R193" s="245">
        <f>Q193*H193</f>
        <v>0.0110308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479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1943</v>
      </c>
    </row>
    <row r="194" s="2" customFormat="1" ht="16.30189" customHeight="1">
      <c r="A194" s="35"/>
      <c r="B194" s="36"/>
      <c r="C194" s="254" t="s">
        <v>617</v>
      </c>
      <c r="D194" s="254" t="s">
        <v>457</v>
      </c>
      <c r="E194" s="255" t="s">
        <v>1197</v>
      </c>
      <c r="F194" s="256" t="s">
        <v>1198</v>
      </c>
      <c r="G194" s="257" t="s">
        <v>450</v>
      </c>
      <c r="H194" s="258">
        <v>0.090999999999999998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1</v>
      </c>
      <c r="R194" s="245">
        <f>Q194*H194</f>
        <v>0.090999999999999998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544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479</v>
      </c>
      <c r="BM194" s="247" t="s">
        <v>1944</v>
      </c>
    </row>
    <row r="195" s="2" customFormat="1" ht="23.4566" customHeight="1">
      <c r="A195" s="35"/>
      <c r="B195" s="36"/>
      <c r="C195" s="235" t="s">
        <v>621</v>
      </c>
      <c r="D195" s="235" t="s">
        <v>382</v>
      </c>
      <c r="E195" s="236" t="s">
        <v>1200</v>
      </c>
      <c r="F195" s="237" t="s">
        <v>1201</v>
      </c>
      <c r="G195" s="238" t="s">
        <v>450</v>
      </c>
      <c r="H195" s="239">
        <v>0.11</v>
      </c>
      <c r="I195" s="240"/>
      <c r="J195" s="241">
        <f>ROUND(I195*H195,2)</f>
        <v>0</v>
      </c>
      <c r="K195" s="242"/>
      <c r="L195" s="41"/>
      <c r="M195" s="249" t="s">
        <v>1</v>
      </c>
      <c r="N195" s="250" t="s">
        <v>42</v>
      </c>
      <c r="O195" s="251"/>
      <c r="P195" s="252">
        <f>O195*H195</f>
        <v>0</v>
      </c>
      <c r="Q195" s="252">
        <v>0</v>
      </c>
      <c r="R195" s="252">
        <f>Q195*H195</f>
        <v>0</v>
      </c>
      <c r="S195" s="252">
        <v>0</v>
      </c>
      <c r="T195" s="25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479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1945</v>
      </c>
    </row>
    <row r="196" s="2" customFormat="1" ht="6.96" customHeight="1">
      <c r="A196" s="35"/>
      <c r="B196" s="69"/>
      <c r="C196" s="70"/>
      <c r="D196" s="70"/>
      <c r="E196" s="70"/>
      <c r="F196" s="70"/>
      <c r="G196" s="70"/>
      <c r="H196" s="70"/>
      <c r="I196" s="70"/>
      <c r="J196" s="70"/>
      <c r="K196" s="70"/>
      <c r="L196" s="41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sheetProtection sheet="1" autoFilter="0" formatColumns="0" formatRows="0" objects="1" scenarios="1" spinCount="100000" saltValue="qOcF3TERzroZpdzLl10oSOUbDT9UaMahXxxm+asJ6vUX0Vrm0OJa057sqZH9h5aWLY/z4swvgHcKp7CG1YC6kQ==" hashValue="BIdYQ5Yu0C7+WPrd66s0yFfq3H8c+594Msrvk+/EHMkua0lPLQLMaQ6pvk+ucCVcS1woBI6d6E5Wiwcwqdg01A==" algorithmName="SHA-512" password="CC35"/>
  <autoFilter ref="C133:K1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321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2645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2785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2873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ROUND((SUM(BE134:BE195)),  2)</f>
        <v>0</v>
      </c>
      <c r="G37" s="169"/>
      <c r="H37" s="169"/>
      <c r="I37" s="170">
        <v>0.20000000000000001</v>
      </c>
      <c r="J37" s="168">
        <f>ROUND(((SUM(BE134:BE195))*I37),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ROUND((SUM(BF134:BF195)),  2)</f>
        <v>0</v>
      </c>
      <c r="G38" s="169"/>
      <c r="H38" s="169"/>
      <c r="I38" s="170">
        <v>0.20000000000000001</v>
      </c>
      <c r="J38" s="168">
        <f>ROUND(((SUM(BF134:BF195))*I38),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2645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2785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05651 - Priepust č.51 v km 16,358 - P19365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1063</v>
      </c>
      <c r="E103" s="204"/>
      <c r="F103" s="204"/>
      <c r="G103" s="204"/>
      <c r="H103" s="204"/>
      <c r="I103" s="204"/>
      <c r="J103" s="205">
        <f>J151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410</v>
      </c>
      <c r="E105" s="204"/>
      <c r="F105" s="204"/>
      <c r="G105" s="204"/>
      <c r="H105" s="204"/>
      <c r="I105" s="204"/>
      <c r="J105" s="205">
        <f>J162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J189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J190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2645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2785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05651 - Priepust č.51 v km 16,358 - P19365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P135+P189</f>
        <v>0</v>
      </c>
      <c r="Q134" s="107"/>
      <c r="R134" s="216">
        <f>R135+R189</f>
        <v>169.81080841999997</v>
      </c>
      <c r="S134" s="107"/>
      <c r="T134" s="217">
        <f>T135+T189</f>
        <v>85.09205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BK135+BK189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P136+P151+P155+P162+P167+P171+P187</f>
        <v>0</v>
      </c>
      <c r="Q135" s="227"/>
      <c r="R135" s="228">
        <f>R136+R151+R155+R162+R167+R171+R187</f>
        <v>169.65078201999998</v>
      </c>
      <c r="S135" s="227"/>
      <c r="T135" s="229">
        <f>T136+T151+T155+T162+T167+T171+T187</f>
        <v>85.09205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BK136+BK151+BK155+BK162+BK167+BK171+BK187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SUM(P137:P150)</f>
        <v>0</v>
      </c>
      <c r="Q136" s="227"/>
      <c r="R136" s="228">
        <f>SUM(R137:R150)</f>
        <v>57.426000000000002</v>
      </c>
      <c r="S136" s="227"/>
      <c r="T136" s="229">
        <f>SUM(T137:T150)</f>
        <v>21.210000000000001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SUM(BK137:BK150)</f>
        <v>0</v>
      </c>
    </row>
    <row r="137" s="2" customFormat="1" ht="36.72453" customHeight="1">
      <c r="A137" s="35"/>
      <c r="B137" s="36"/>
      <c r="C137" s="235" t="s">
        <v>84</v>
      </c>
      <c r="D137" s="235" t="s">
        <v>382</v>
      </c>
      <c r="E137" s="236" t="s">
        <v>1904</v>
      </c>
      <c r="F137" s="237" t="s">
        <v>1905</v>
      </c>
      <c r="G137" s="238" t="s">
        <v>419</v>
      </c>
      <c r="H137" s="239">
        <v>40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1906</v>
      </c>
    </row>
    <row r="138" s="2" customFormat="1" ht="23.4566" customHeight="1">
      <c r="A138" s="35"/>
      <c r="B138" s="36"/>
      <c r="C138" s="235" t="s">
        <v>92</v>
      </c>
      <c r="D138" s="235" t="s">
        <v>382</v>
      </c>
      <c r="E138" s="236" t="s">
        <v>1870</v>
      </c>
      <c r="F138" s="237" t="s">
        <v>1871</v>
      </c>
      <c r="G138" s="238" t="s">
        <v>419</v>
      </c>
      <c r="H138" s="239">
        <v>21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0.45000000000000001</v>
      </c>
      <c r="T138" s="246">
        <f>S138*H138</f>
        <v>9.4500000000000011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1872</v>
      </c>
    </row>
    <row r="139" s="2" customFormat="1" ht="31.92453" customHeight="1">
      <c r="A139" s="35"/>
      <c r="B139" s="36"/>
      <c r="C139" s="235" t="s">
        <v>102</v>
      </c>
      <c r="D139" s="235" t="s">
        <v>382</v>
      </c>
      <c r="E139" s="236" t="s">
        <v>1873</v>
      </c>
      <c r="F139" s="237" t="s">
        <v>1874</v>
      </c>
      <c r="G139" s="238" t="s">
        <v>419</v>
      </c>
      <c r="H139" s="239">
        <v>21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0.56000000000000005</v>
      </c>
      <c r="T139" s="246">
        <f>S139*H139</f>
        <v>11.760000000000002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1875</v>
      </c>
    </row>
    <row r="140" s="2" customFormat="1" ht="21.0566" customHeight="1">
      <c r="A140" s="35"/>
      <c r="B140" s="36"/>
      <c r="C140" s="235" t="s">
        <v>396</v>
      </c>
      <c r="D140" s="235" t="s">
        <v>382</v>
      </c>
      <c r="E140" s="236" t="s">
        <v>1068</v>
      </c>
      <c r="F140" s="237" t="s">
        <v>1069</v>
      </c>
      <c r="G140" s="238" t="s">
        <v>430</v>
      </c>
      <c r="H140" s="239">
        <v>0.63800000000000001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1907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741</v>
      </c>
      <c r="F141" s="237" t="s">
        <v>742</v>
      </c>
      <c r="G141" s="238" t="s">
        <v>430</v>
      </c>
      <c r="H141" s="239">
        <v>0.191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1908</v>
      </c>
    </row>
    <row r="142" s="2" customFormat="1" ht="16.30189" customHeight="1">
      <c r="A142" s="35"/>
      <c r="B142" s="36"/>
      <c r="C142" s="235" t="s">
        <v>435</v>
      </c>
      <c r="D142" s="235" t="s">
        <v>382</v>
      </c>
      <c r="E142" s="236" t="s">
        <v>428</v>
      </c>
      <c r="F142" s="237" t="s">
        <v>429</v>
      </c>
      <c r="G142" s="238" t="s">
        <v>430</v>
      </c>
      <c r="H142" s="239">
        <v>75.248000000000005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1876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432</v>
      </c>
      <c r="F143" s="237" t="s">
        <v>433</v>
      </c>
      <c r="G143" s="238" t="s">
        <v>430</v>
      </c>
      <c r="H143" s="239">
        <v>22.574000000000002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1073</v>
      </c>
    </row>
    <row r="144" s="2" customFormat="1" ht="31.92453" customHeight="1">
      <c r="A144" s="35"/>
      <c r="B144" s="36"/>
      <c r="C144" s="235" t="s">
        <v>443</v>
      </c>
      <c r="D144" s="235" t="s">
        <v>382</v>
      </c>
      <c r="E144" s="236" t="s">
        <v>1074</v>
      </c>
      <c r="F144" s="237" t="s">
        <v>1075</v>
      </c>
      <c r="G144" s="238" t="s">
        <v>430</v>
      </c>
      <c r="H144" s="239">
        <v>55.866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1076</v>
      </c>
    </row>
    <row r="145" s="2" customFormat="1" ht="36.72453" customHeight="1">
      <c r="A145" s="35"/>
      <c r="B145" s="36"/>
      <c r="C145" s="235" t="s">
        <v>447</v>
      </c>
      <c r="D145" s="235" t="s">
        <v>382</v>
      </c>
      <c r="E145" s="236" t="s">
        <v>1077</v>
      </c>
      <c r="F145" s="237" t="s">
        <v>1078</v>
      </c>
      <c r="G145" s="238" t="s">
        <v>430</v>
      </c>
      <c r="H145" s="239">
        <v>391.06200000000001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1079</v>
      </c>
    </row>
    <row r="146" s="2" customFormat="1" ht="16.30189" customHeight="1">
      <c r="A146" s="35"/>
      <c r="B146" s="36"/>
      <c r="C146" s="235" t="s">
        <v>452</v>
      </c>
      <c r="D146" s="235" t="s">
        <v>382</v>
      </c>
      <c r="E146" s="236" t="s">
        <v>1080</v>
      </c>
      <c r="F146" s="237" t="s">
        <v>1081</v>
      </c>
      <c r="G146" s="238" t="s">
        <v>430</v>
      </c>
      <c r="H146" s="239">
        <v>55.866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1082</v>
      </c>
    </row>
    <row r="147" s="2" customFormat="1" ht="23.4566" customHeight="1">
      <c r="A147" s="35"/>
      <c r="B147" s="36"/>
      <c r="C147" s="235" t="s">
        <v>456</v>
      </c>
      <c r="D147" s="235" t="s">
        <v>382</v>
      </c>
      <c r="E147" s="236" t="s">
        <v>1083</v>
      </c>
      <c r="F147" s="237" t="s">
        <v>449</v>
      </c>
      <c r="G147" s="238" t="s">
        <v>450</v>
      </c>
      <c r="H147" s="239">
        <v>97.509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1084</v>
      </c>
    </row>
    <row r="148" s="2" customFormat="1" ht="23.4566" customHeight="1">
      <c r="A148" s="35"/>
      <c r="B148" s="36"/>
      <c r="C148" s="235" t="s">
        <v>461</v>
      </c>
      <c r="D148" s="235" t="s">
        <v>382</v>
      </c>
      <c r="E148" s="236" t="s">
        <v>1085</v>
      </c>
      <c r="F148" s="237" t="s">
        <v>454</v>
      </c>
      <c r="G148" s="238" t="s">
        <v>430</v>
      </c>
      <c r="H148" s="239">
        <v>20.02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1877</v>
      </c>
    </row>
    <row r="149" s="2" customFormat="1" ht="23.4566" customHeight="1">
      <c r="A149" s="35"/>
      <c r="B149" s="36"/>
      <c r="C149" s="235" t="s">
        <v>466</v>
      </c>
      <c r="D149" s="235" t="s">
        <v>382</v>
      </c>
      <c r="E149" s="236" t="s">
        <v>1909</v>
      </c>
      <c r="F149" s="237" t="s">
        <v>1910</v>
      </c>
      <c r="G149" s="238" t="s">
        <v>430</v>
      </c>
      <c r="H149" s="239">
        <v>33.780000000000001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1911</v>
      </c>
    </row>
    <row r="150" s="2" customFormat="1" ht="16.30189" customHeight="1">
      <c r="A150" s="35"/>
      <c r="B150" s="36"/>
      <c r="C150" s="254" t="s">
        <v>470</v>
      </c>
      <c r="D150" s="254" t="s">
        <v>457</v>
      </c>
      <c r="E150" s="255" t="s">
        <v>1912</v>
      </c>
      <c r="F150" s="256" t="s">
        <v>1913</v>
      </c>
      <c r="G150" s="257" t="s">
        <v>450</v>
      </c>
      <c r="H150" s="258">
        <v>57.426000000000002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1</v>
      </c>
      <c r="R150" s="245">
        <f>Q150*H150</f>
        <v>57.426000000000002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1914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102</v>
      </c>
      <c r="F151" s="233" t="s">
        <v>1087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SUM(P152:P154)</f>
        <v>0</v>
      </c>
      <c r="Q151" s="227"/>
      <c r="R151" s="228">
        <f>SUM(R152:R154)</f>
        <v>36.08770552</v>
      </c>
      <c r="S151" s="227"/>
      <c r="T151" s="229">
        <f>SUM(T152:T154)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SUM(BK152:BK154)</f>
        <v>0</v>
      </c>
    </row>
    <row r="152" s="2" customFormat="1" ht="16.30189" customHeight="1">
      <c r="A152" s="35"/>
      <c r="B152" s="36"/>
      <c r="C152" s="235" t="s">
        <v>617</v>
      </c>
      <c r="D152" s="235" t="s">
        <v>382</v>
      </c>
      <c r="E152" s="236" t="s">
        <v>1104</v>
      </c>
      <c r="F152" s="237" t="s">
        <v>1105</v>
      </c>
      <c r="G152" s="238" t="s">
        <v>430</v>
      </c>
      <c r="H152" s="239">
        <v>15.452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2.3225600000000002</v>
      </c>
      <c r="R152" s="245">
        <f>Q152*H152</f>
        <v>35.888197120000001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2874</v>
      </c>
    </row>
    <row r="153" s="2" customFormat="1" ht="23.4566" customHeight="1">
      <c r="A153" s="35"/>
      <c r="B153" s="36"/>
      <c r="C153" s="235" t="s">
        <v>621</v>
      </c>
      <c r="D153" s="235" t="s">
        <v>382</v>
      </c>
      <c r="E153" s="236" t="s">
        <v>1107</v>
      </c>
      <c r="F153" s="237" t="s">
        <v>1108</v>
      </c>
      <c r="G153" s="238" t="s">
        <v>419</v>
      </c>
      <c r="H153" s="239">
        <v>56.840000000000003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0.00346</v>
      </c>
      <c r="R153" s="245">
        <f>Q153*H153</f>
        <v>0.19666640000000002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2875</v>
      </c>
    </row>
    <row r="154" s="2" customFormat="1" ht="23.4566" customHeight="1">
      <c r="A154" s="35"/>
      <c r="B154" s="36"/>
      <c r="C154" s="235" t="s">
        <v>625</v>
      </c>
      <c r="D154" s="235" t="s">
        <v>382</v>
      </c>
      <c r="E154" s="236" t="s">
        <v>1110</v>
      </c>
      <c r="F154" s="237" t="s">
        <v>1111</v>
      </c>
      <c r="G154" s="238" t="s">
        <v>419</v>
      </c>
      <c r="H154" s="239">
        <v>56.840000000000003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5.0000000000000002E-05</v>
      </c>
      <c r="R154" s="245">
        <f>Q154*H154</f>
        <v>0.0028420000000000003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2876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396</v>
      </c>
      <c r="F155" s="233" t="s">
        <v>465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SUM(P156:P161)</f>
        <v>0</v>
      </c>
      <c r="Q155" s="227"/>
      <c r="R155" s="228">
        <f>SUM(R156:R161)</f>
        <v>51.903099400000002</v>
      </c>
      <c r="S155" s="227"/>
      <c r="T155" s="229">
        <f>SUM(T156:T161)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SUM(BK156:BK161)</f>
        <v>0</v>
      </c>
    </row>
    <row r="156" s="2" customFormat="1" ht="31.92453" customHeight="1">
      <c r="A156" s="35"/>
      <c r="B156" s="36"/>
      <c r="C156" s="235" t="s">
        <v>475</v>
      </c>
      <c r="D156" s="235" t="s">
        <v>382</v>
      </c>
      <c r="E156" s="236" t="s">
        <v>1113</v>
      </c>
      <c r="F156" s="237" t="s">
        <v>1114</v>
      </c>
      <c r="G156" s="238" t="s">
        <v>419</v>
      </c>
      <c r="H156" s="239">
        <v>19.100000000000001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0.23366999999999999</v>
      </c>
      <c r="R156" s="245">
        <f>Q156*H156</f>
        <v>4.4630970000000003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1115</v>
      </c>
    </row>
    <row r="157" s="2" customFormat="1" ht="23.4566" customHeight="1">
      <c r="A157" s="35"/>
      <c r="B157" s="36"/>
      <c r="C157" s="235" t="s">
        <v>479</v>
      </c>
      <c r="D157" s="235" t="s">
        <v>382</v>
      </c>
      <c r="E157" s="236" t="s">
        <v>1116</v>
      </c>
      <c r="F157" s="237" t="s">
        <v>1117</v>
      </c>
      <c r="G157" s="238" t="s">
        <v>430</v>
      </c>
      <c r="H157" s="239">
        <v>1.875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1.7034</v>
      </c>
      <c r="R157" s="245">
        <f>Q157*H157</f>
        <v>3.1938750000000002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1915</v>
      </c>
    </row>
    <row r="158" s="2" customFormat="1" ht="23.4566" customHeight="1">
      <c r="A158" s="35"/>
      <c r="B158" s="36"/>
      <c r="C158" s="235" t="s">
        <v>483</v>
      </c>
      <c r="D158" s="235" t="s">
        <v>382</v>
      </c>
      <c r="E158" s="236" t="s">
        <v>1119</v>
      </c>
      <c r="F158" s="237" t="s">
        <v>1120</v>
      </c>
      <c r="G158" s="238" t="s">
        <v>419</v>
      </c>
      <c r="H158" s="239">
        <v>13.1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0.30059999999999998</v>
      </c>
      <c r="R158" s="245">
        <f>Q158*H158</f>
        <v>3.9378599999999997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1916</v>
      </c>
    </row>
    <row r="159" s="2" customFormat="1" ht="23.4566" customHeight="1">
      <c r="A159" s="35"/>
      <c r="B159" s="36"/>
      <c r="C159" s="235" t="s">
        <v>487</v>
      </c>
      <c r="D159" s="235" t="s">
        <v>382</v>
      </c>
      <c r="E159" s="236" t="s">
        <v>1917</v>
      </c>
      <c r="F159" s="237" t="s">
        <v>1918</v>
      </c>
      <c r="G159" s="238" t="s">
        <v>430</v>
      </c>
      <c r="H159" s="239">
        <v>10.311999999999999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2.40645</v>
      </c>
      <c r="R159" s="245">
        <f>Q159*H159</f>
        <v>24.8153124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1919</v>
      </c>
    </row>
    <row r="160" s="2" customFormat="1" ht="31.92453" customHeight="1">
      <c r="A160" s="35"/>
      <c r="B160" s="36"/>
      <c r="C160" s="235" t="s">
        <v>491</v>
      </c>
      <c r="D160" s="235" t="s">
        <v>382</v>
      </c>
      <c r="E160" s="236" t="s">
        <v>1123</v>
      </c>
      <c r="F160" s="237" t="s">
        <v>1124</v>
      </c>
      <c r="G160" s="238" t="s">
        <v>430</v>
      </c>
      <c r="H160" s="239">
        <v>0.52500000000000002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2.2632400000000001</v>
      </c>
      <c r="R160" s="245">
        <f>Q160*H160</f>
        <v>1.1882010000000001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1920</v>
      </c>
    </row>
    <row r="161" s="2" customFormat="1" ht="31.92453" customHeight="1">
      <c r="A161" s="35"/>
      <c r="B161" s="36"/>
      <c r="C161" s="235" t="s">
        <v>7</v>
      </c>
      <c r="D161" s="235" t="s">
        <v>382</v>
      </c>
      <c r="E161" s="236" t="s">
        <v>1129</v>
      </c>
      <c r="F161" s="237" t="s">
        <v>1130</v>
      </c>
      <c r="G161" s="238" t="s">
        <v>419</v>
      </c>
      <c r="H161" s="239">
        <v>19.100000000000001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0.74894000000000005</v>
      </c>
      <c r="R161" s="245">
        <f>Q161*H161</f>
        <v>14.304754000000003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1131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378</v>
      </c>
      <c r="F162" s="233" t="s">
        <v>474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SUM(P163:P166)</f>
        <v>0</v>
      </c>
      <c r="Q162" s="227"/>
      <c r="R162" s="228">
        <f>SUM(R163:R166)</f>
        <v>23.032907100000003</v>
      </c>
      <c r="S162" s="227"/>
      <c r="T162" s="229">
        <f>SUM(T163:T166)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SUM(BK163:BK166)</f>
        <v>0</v>
      </c>
    </row>
    <row r="163" s="2" customFormat="1" ht="23.4566" customHeight="1">
      <c r="A163" s="35"/>
      <c r="B163" s="36"/>
      <c r="C163" s="235" t="s">
        <v>499</v>
      </c>
      <c r="D163" s="235" t="s">
        <v>382</v>
      </c>
      <c r="E163" s="236" t="s">
        <v>1712</v>
      </c>
      <c r="F163" s="237" t="s">
        <v>1713</v>
      </c>
      <c r="G163" s="238" t="s">
        <v>419</v>
      </c>
      <c r="H163" s="239">
        <v>21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0.46166000000000001</v>
      </c>
      <c r="R163" s="245">
        <f>Q163*H163</f>
        <v>9.6948600000000003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1878</v>
      </c>
    </row>
    <row r="164" s="2" customFormat="1" ht="31.92453" customHeight="1">
      <c r="A164" s="35"/>
      <c r="B164" s="36"/>
      <c r="C164" s="235" t="s">
        <v>504</v>
      </c>
      <c r="D164" s="235" t="s">
        <v>382</v>
      </c>
      <c r="E164" s="236" t="s">
        <v>1879</v>
      </c>
      <c r="F164" s="237" t="s">
        <v>1880</v>
      </c>
      <c r="G164" s="238" t="s">
        <v>419</v>
      </c>
      <c r="H164" s="239">
        <v>21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0.15826000000000001</v>
      </c>
      <c r="R164" s="245">
        <f>Q164*H164</f>
        <v>3.3234600000000003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1881</v>
      </c>
    </row>
    <row r="165" s="2" customFormat="1" ht="36.72453" customHeight="1">
      <c r="A165" s="35"/>
      <c r="B165" s="36"/>
      <c r="C165" s="235" t="s">
        <v>508</v>
      </c>
      <c r="D165" s="235" t="s">
        <v>382</v>
      </c>
      <c r="E165" s="236" t="s">
        <v>1718</v>
      </c>
      <c r="F165" s="237" t="s">
        <v>1719</v>
      </c>
      <c r="G165" s="238" t="s">
        <v>419</v>
      </c>
      <c r="H165" s="239">
        <v>21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0.47117510000000001</v>
      </c>
      <c r="R165" s="245">
        <f>Q165*H165</f>
        <v>9.8946771000000009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1882</v>
      </c>
    </row>
    <row r="166" s="2" customFormat="1" ht="31.92453" customHeight="1">
      <c r="A166" s="35"/>
      <c r="B166" s="36"/>
      <c r="C166" s="235" t="s">
        <v>512</v>
      </c>
      <c r="D166" s="235" t="s">
        <v>382</v>
      </c>
      <c r="E166" s="236" t="s">
        <v>1289</v>
      </c>
      <c r="F166" s="237" t="s">
        <v>1290</v>
      </c>
      <c r="G166" s="238" t="s">
        <v>419</v>
      </c>
      <c r="H166" s="239">
        <v>21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0.0057099999999999998</v>
      </c>
      <c r="R166" s="245">
        <f>Q166*H166</f>
        <v>0.11990999999999999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1883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443</v>
      </c>
      <c r="F167" s="233" t="s">
        <v>495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SUM(P168:P170)</f>
        <v>0</v>
      </c>
      <c r="Q167" s="227"/>
      <c r="R167" s="228">
        <f>SUM(R168:R170)</f>
        <v>0.031399999999999997</v>
      </c>
      <c r="S167" s="227"/>
      <c r="T167" s="22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SUM(BK168:BK170)</f>
        <v>0</v>
      </c>
    </row>
    <row r="168" s="2" customFormat="1" ht="31.92453" customHeight="1">
      <c r="A168" s="35"/>
      <c r="B168" s="36"/>
      <c r="C168" s="235" t="s">
        <v>516</v>
      </c>
      <c r="D168" s="235" t="s">
        <v>382</v>
      </c>
      <c r="E168" s="236" t="s">
        <v>1142</v>
      </c>
      <c r="F168" s="237" t="s">
        <v>1143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0.0083999999999999995</v>
      </c>
      <c r="R168" s="245">
        <f>Q168*H168</f>
        <v>0.0083999999999999995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1921</v>
      </c>
    </row>
    <row r="169" s="2" customFormat="1" ht="21.0566" customHeight="1">
      <c r="A169" s="35"/>
      <c r="B169" s="36"/>
      <c r="C169" s="254" t="s">
        <v>520</v>
      </c>
      <c r="D169" s="254" t="s">
        <v>457</v>
      </c>
      <c r="E169" s="255" t="s">
        <v>1145</v>
      </c>
      <c r="F169" s="256" t="s">
        <v>2877</v>
      </c>
      <c r="G169" s="257" t="s">
        <v>502</v>
      </c>
      <c r="H169" s="258">
        <v>1</v>
      </c>
      <c r="I169" s="259"/>
      <c r="J169" s="260">
        <f>ROUND(I169*H169,2)</f>
        <v>0</v>
      </c>
      <c r="K169" s="261"/>
      <c r="L169" s="262"/>
      <c r="M169" s="263" t="s">
        <v>1</v>
      </c>
      <c r="N169" s="264" t="s">
        <v>42</v>
      </c>
      <c r="O169" s="94"/>
      <c r="P169" s="245">
        <f>O169*H169</f>
        <v>0</v>
      </c>
      <c r="Q169" s="245">
        <v>0.012999999999999999</v>
      </c>
      <c r="R169" s="245">
        <f>Q169*H169</f>
        <v>0.012999999999999999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443</v>
      </c>
      <c r="AT169" s="247" t="s">
        <v>457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1923</v>
      </c>
    </row>
    <row r="170" s="2" customFormat="1" ht="23.4566" customHeight="1">
      <c r="A170" s="35"/>
      <c r="B170" s="36"/>
      <c r="C170" s="235" t="s">
        <v>524</v>
      </c>
      <c r="D170" s="235" t="s">
        <v>382</v>
      </c>
      <c r="E170" s="236" t="s">
        <v>1148</v>
      </c>
      <c r="F170" s="237" t="s">
        <v>1149</v>
      </c>
      <c r="G170" s="238" t="s">
        <v>502</v>
      </c>
      <c r="H170" s="239">
        <v>5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0.002</v>
      </c>
      <c r="R170" s="245">
        <f>Q170*H170</f>
        <v>0.01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1150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447</v>
      </c>
      <c r="F171" s="233" t="s">
        <v>560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SUM(P172:P186)</f>
        <v>0</v>
      </c>
      <c r="Q171" s="227"/>
      <c r="R171" s="228">
        <f>SUM(R172:R186)</f>
        <v>1.16967</v>
      </c>
      <c r="S171" s="227"/>
      <c r="T171" s="229">
        <f>SUM(T172:T186)</f>
        <v>63.88205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SUM(BK172:BK186)</f>
        <v>0</v>
      </c>
    </row>
    <row r="172" s="2" customFormat="1" ht="16.30189" customHeight="1">
      <c r="A172" s="35"/>
      <c r="B172" s="36"/>
      <c r="C172" s="235" t="s">
        <v>528</v>
      </c>
      <c r="D172" s="235" t="s">
        <v>382</v>
      </c>
      <c r="E172" s="236" t="s">
        <v>1151</v>
      </c>
      <c r="F172" s="237" t="s">
        <v>1152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0.077670000000000003</v>
      </c>
      <c r="R172" s="245">
        <f>Q172*H172</f>
        <v>0.077670000000000003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1153</v>
      </c>
    </row>
    <row r="173" s="2" customFormat="1" ht="31.92453" customHeight="1">
      <c r="A173" s="35"/>
      <c r="B173" s="36"/>
      <c r="C173" s="235" t="s">
        <v>536</v>
      </c>
      <c r="D173" s="235" t="s">
        <v>382</v>
      </c>
      <c r="E173" s="236" t="s">
        <v>2878</v>
      </c>
      <c r="F173" s="237" t="s">
        <v>2879</v>
      </c>
      <c r="G173" s="238" t="s">
        <v>426</v>
      </c>
      <c r="H173" s="239">
        <v>12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1927</v>
      </c>
    </row>
    <row r="174" s="2" customFormat="1" ht="23.4566" customHeight="1">
      <c r="A174" s="35"/>
      <c r="B174" s="36"/>
      <c r="C174" s="254" t="s">
        <v>540</v>
      </c>
      <c r="D174" s="254" t="s">
        <v>457</v>
      </c>
      <c r="E174" s="255" t="s">
        <v>2880</v>
      </c>
      <c r="F174" s="256" t="s">
        <v>2881</v>
      </c>
      <c r="G174" s="257" t="s">
        <v>426</v>
      </c>
      <c r="H174" s="258">
        <v>12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0.090999999999999998</v>
      </c>
      <c r="R174" s="245">
        <f>Q174*H174</f>
        <v>1.0920000000000001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2882</v>
      </c>
    </row>
    <row r="175" s="2" customFormat="1" ht="23.4566" customHeight="1">
      <c r="A175" s="35"/>
      <c r="B175" s="36"/>
      <c r="C175" s="235" t="s">
        <v>544</v>
      </c>
      <c r="D175" s="235" t="s">
        <v>382</v>
      </c>
      <c r="E175" s="236" t="s">
        <v>1884</v>
      </c>
      <c r="F175" s="237" t="s">
        <v>1885</v>
      </c>
      <c r="G175" s="238" t="s">
        <v>426</v>
      </c>
      <c r="H175" s="239">
        <v>14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1886</v>
      </c>
    </row>
    <row r="176" s="2" customFormat="1" ht="31.92453" customHeight="1">
      <c r="A176" s="35"/>
      <c r="B176" s="36"/>
      <c r="C176" s="235" t="s">
        <v>548</v>
      </c>
      <c r="D176" s="235" t="s">
        <v>382</v>
      </c>
      <c r="E176" s="236" t="s">
        <v>1931</v>
      </c>
      <c r="F176" s="237" t="s">
        <v>1932</v>
      </c>
      <c r="G176" s="238" t="s">
        <v>426</v>
      </c>
      <c r="H176" s="239">
        <v>10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0.1946</v>
      </c>
      <c r="T176" s="246">
        <f>S176*H176</f>
        <v>1.946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1168</v>
      </c>
    </row>
    <row r="177" s="2" customFormat="1" ht="31.92453" customHeight="1">
      <c r="A177" s="35"/>
      <c r="B177" s="36"/>
      <c r="C177" s="235" t="s">
        <v>552</v>
      </c>
      <c r="D177" s="235" t="s">
        <v>382</v>
      </c>
      <c r="E177" s="236" t="s">
        <v>1865</v>
      </c>
      <c r="F177" s="237" t="s">
        <v>1866</v>
      </c>
      <c r="G177" s="238" t="s">
        <v>430</v>
      </c>
      <c r="H177" s="239">
        <v>19.419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2.2000000000000002</v>
      </c>
      <c r="T177" s="246">
        <f>S177*H177</f>
        <v>42.721800000000002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1887</v>
      </c>
    </row>
    <row r="178" s="2" customFormat="1" ht="23.4566" customHeight="1">
      <c r="A178" s="35"/>
      <c r="B178" s="36"/>
      <c r="C178" s="235" t="s">
        <v>556</v>
      </c>
      <c r="D178" s="235" t="s">
        <v>382</v>
      </c>
      <c r="E178" s="236" t="s">
        <v>1888</v>
      </c>
      <c r="F178" s="237" t="s">
        <v>1889</v>
      </c>
      <c r="G178" s="238" t="s">
        <v>426</v>
      </c>
      <c r="H178" s="239">
        <v>9.3499999999999996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2.0550000000000002</v>
      </c>
      <c r="T178" s="246">
        <f>S178*H178</f>
        <v>19.21425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2870</v>
      </c>
    </row>
    <row r="179" s="2" customFormat="1" ht="23.4566" customHeight="1">
      <c r="A179" s="35"/>
      <c r="B179" s="36"/>
      <c r="C179" s="235" t="s">
        <v>561</v>
      </c>
      <c r="D179" s="235" t="s">
        <v>382</v>
      </c>
      <c r="E179" s="236" t="s">
        <v>1178</v>
      </c>
      <c r="F179" s="237" t="s">
        <v>1179</v>
      </c>
      <c r="G179" s="238" t="s">
        <v>450</v>
      </c>
      <c r="H179" s="239">
        <v>42.722000000000001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1891</v>
      </c>
    </row>
    <row r="180" s="2" customFormat="1" ht="31.92453" customHeight="1">
      <c r="A180" s="35"/>
      <c r="B180" s="36"/>
      <c r="C180" s="235" t="s">
        <v>565</v>
      </c>
      <c r="D180" s="235" t="s">
        <v>382</v>
      </c>
      <c r="E180" s="236" t="s">
        <v>1181</v>
      </c>
      <c r="F180" s="237" t="s">
        <v>1182</v>
      </c>
      <c r="G180" s="238" t="s">
        <v>450</v>
      </c>
      <c r="H180" s="239">
        <v>811.71799999999996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1892</v>
      </c>
    </row>
    <row r="181" s="2" customFormat="1" ht="23.4566" customHeight="1">
      <c r="A181" s="35"/>
      <c r="B181" s="36"/>
      <c r="C181" s="235" t="s">
        <v>569</v>
      </c>
      <c r="D181" s="235" t="s">
        <v>382</v>
      </c>
      <c r="E181" s="236" t="s">
        <v>710</v>
      </c>
      <c r="F181" s="237" t="s">
        <v>711</v>
      </c>
      <c r="G181" s="238" t="s">
        <v>450</v>
      </c>
      <c r="H181" s="239">
        <v>23.16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1934</v>
      </c>
    </row>
    <row r="182" s="2" customFormat="1" ht="23.4566" customHeight="1">
      <c r="A182" s="35"/>
      <c r="B182" s="36"/>
      <c r="C182" s="235" t="s">
        <v>573</v>
      </c>
      <c r="D182" s="235" t="s">
        <v>382</v>
      </c>
      <c r="E182" s="236" t="s">
        <v>714</v>
      </c>
      <c r="F182" s="237" t="s">
        <v>715</v>
      </c>
      <c r="G182" s="238" t="s">
        <v>450</v>
      </c>
      <c r="H182" s="239">
        <v>208.44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1185</v>
      </c>
    </row>
    <row r="183" s="2" customFormat="1" ht="31.92453" customHeight="1">
      <c r="A183" s="35"/>
      <c r="B183" s="36"/>
      <c r="C183" s="235" t="s">
        <v>577</v>
      </c>
      <c r="D183" s="235" t="s">
        <v>382</v>
      </c>
      <c r="E183" s="236" t="s">
        <v>1935</v>
      </c>
      <c r="F183" s="237" t="s">
        <v>1936</v>
      </c>
      <c r="G183" s="238" t="s">
        <v>450</v>
      </c>
      <c r="H183" s="239">
        <v>19.213999999999999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2871</v>
      </c>
    </row>
    <row r="184" s="2" customFormat="1" ht="23.4566" customHeight="1">
      <c r="A184" s="35"/>
      <c r="B184" s="36"/>
      <c r="C184" s="235" t="s">
        <v>581</v>
      </c>
      <c r="D184" s="235" t="s">
        <v>382</v>
      </c>
      <c r="E184" s="236" t="s">
        <v>1938</v>
      </c>
      <c r="F184" s="237" t="s">
        <v>1939</v>
      </c>
      <c r="G184" s="238" t="s">
        <v>450</v>
      </c>
      <c r="H184" s="239">
        <v>57.642000000000003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2872</v>
      </c>
    </row>
    <row r="185" s="2" customFormat="1" ht="23.4566" customHeight="1">
      <c r="A185" s="35"/>
      <c r="B185" s="36"/>
      <c r="C185" s="235" t="s">
        <v>585</v>
      </c>
      <c r="D185" s="235" t="s">
        <v>382</v>
      </c>
      <c r="E185" s="236" t="s">
        <v>718</v>
      </c>
      <c r="F185" s="237" t="s">
        <v>719</v>
      </c>
      <c r="G185" s="238" t="s">
        <v>450</v>
      </c>
      <c r="H185" s="239">
        <v>61.936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1901</v>
      </c>
    </row>
    <row r="186" s="2" customFormat="1" ht="31.92453" customHeight="1">
      <c r="A186" s="35"/>
      <c r="B186" s="36"/>
      <c r="C186" s="235" t="s">
        <v>589</v>
      </c>
      <c r="D186" s="235" t="s">
        <v>382</v>
      </c>
      <c r="E186" s="236" t="s">
        <v>1036</v>
      </c>
      <c r="F186" s="237" t="s">
        <v>1037</v>
      </c>
      <c r="G186" s="238" t="s">
        <v>450</v>
      </c>
      <c r="H186" s="239">
        <v>9.4499999999999993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1902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721</v>
      </c>
      <c r="F187" s="233" t="s">
        <v>722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P188</f>
        <v>0</v>
      </c>
      <c r="Q187" s="227"/>
      <c r="R187" s="228">
        <f>R188</f>
        <v>0</v>
      </c>
      <c r="S187" s="227"/>
      <c r="T187" s="229">
        <f>T188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84</v>
      </c>
      <c r="AT187" s="231" t="s">
        <v>75</v>
      </c>
      <c r="AU187" s="231" t="s">
        <v>84</v>
      </c>
      <c r="AY187" s="230" t="s">
        <v>379</v>
      </c>
      <c r="BK187" s="232">
        <f>BK188</f>
        <v>0</v>
      </c>
    </row>
    <row r="188" s="2" customFormat="1" ht="23.4566" customHeight="1">
      <c r="A188" s="35"/>
      <c r="B188" s="36"/>
      <c r="C188" s="235" t="s">
        <v>593</v>
      </c>
      <c r="D188" s="235" t="s">
        <v>382</v>
      </c>
      <c r="E188" s="236" t="s">
        <v>724</v>
      </c>
      <c r="F188" s="237" t="s">
        <v>725</v>
      </c>
      <c r="G188" s="238" t="s">
        <v>450</v>
      </c>
      <c r="H188" s="239">
        <v>169.65100000000001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1187</v>
      </c>
    </row>
    <row r="189" s="12" customFormat="1" ht="25.92" customHeight="1">
      <c r="A189" s="12"/>
      <c r="B189" s="219"/>
      <c r="C189" s="220"/>
      <c r="D189" s="221" t="s">
        <v>75</v>
      </c>
      <c r="E189" s="222" t="s">
        <v>1040</v>
      </c>
      <c r="F189" s="222" t="s">
        <v>1041</v>
      </c>
      <c r="G189" s="220"/>
      <c r="H189" s="220"/>
      <c r="I189" s="223"/>
      <c r="J189" s="224">
        <f>BK189</f>
        <v>0</v>
      </c>
      <c r="K189" s="220"/>
      <c r="L189" s="225"/>
      <c r="M189" s="226"/>
      <c r="N189" s="227"/>
      <c r="O189" s="227"/>
      <c r="P189" s="228">
        <f>P190</f>
        <v>0</v>
      </c>
      <c r="Q189" s="227"/>
      <c r="R189" s="228">
        <f>R190</f>
        <v>0.16002640000000001</v>
      </c>
      <c r="S189" s="227"/>
      <c r="T189" s="22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92</v>
      </c>
      <c r="AT189" s="231" t="s">
        <v>75</v>
      </c>
      <c r="AU189" s="231" t="s">
        <v>76</v>
      </c>
      <c r="AY189" s="230" t="s">
        <v>379</v>
      </c>
      <c r="BK189" s="232">
        <f>BK190</f>
        <v>0</v>
      </c>
    </row>
    <row r="190" s="12" customFormat="1" ht="22.8" customHeight="1">
      <c r="A190" s="12"/>
      <c r="B190" s="219"/>
      <c r="C190" s="220"/>
      <c r="D190" s="221" t="s">
        <v>75</v>
      </c>
      <c r="E190" s="233" t="s">
        <v>1042</v>
      </c>
      <c r="F190" s="233" t="s">
        <v>1043</v>
      </c>
      <c r="G190" s="220"/>
      <c r="H190" s="220"/>
      <c r="I190" s="223"/>
      <c r="J190" s="234">
        <f>BK190</f>
        <v>0</v>
      </c>
      <c r="K190" s="220"/>
      <c r="L190" s="225"/>
      <c r="M190" s="226"/>
      <c r="N190" s="227"/>
      <c r="O190" s="227"/>
      <c r="P190" s="228">
        <f>SUM(P191:P195)</f>
        <v>0</v>
      </c>
      <c r="Q190" s="227"/>
      <c r="R190" s="228">
        <f>SUM(R191:R195)</f>
        <v>0.16002640000000001</v>
      </c>
      <c r="S190" s="227"/>
      <c r="T190" s="229">
        <f>SUM(T191:T195)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92</v>
      </c>
      <c r="AT190" s="231" t="s">
        <v>75</v>
      </c>
      <c r="AU190" s="231" t="s">
        <v>84</v>
      </c>
      <c r="AY190" s="230" t="s">
        <v>379</v>
      </c>
      <c r="BK190" s="232">
        <f>SUM(BK191:BK195)</f>
        <v>0</v>
      </c>
    </row>
    <row r="191" s="2" customFormat="1" ht="23.4566" customHeight="1">
      <c r="A191" s="35"/>
      <c r="B191" s="36"/>
      <c r="C191" s="235" t="s">
        <v>597</v>
      </c>
      <c r="D191" s="235" t="s">
        <v>382</v>
      </c>
      <c r="E191" s="236" t="s">
        <v>1188</v>
      </c>
      <c r="F191" s="237" t="s">
        <v>1189</v>
      </c>
      <c r="G191" s="238" t="s">
        <v>419</v>
      </c>
      <c r="H191" s="239">
        <v>34.840000000000003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479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1941</v>
      </c>
    </row>
    <row r="192" s="2" customFormat="1" ht="16.30189" customHeight="1">
      <c r="A192" s="35"/>
      <c r="B192" s="36"/>
      <c r="C192" s="254" t="s">
        <v>601</v>
      </c>
      <c r="D192" s="254" t="s">
        <v>457</v>
      </c>
      <c r="E192" s="255" t="s">
        <v>1191</v>
      </c>
      <c r="F192" s="256" t="s">
        <v>1192</v>
      </c>
      <c r="G192" s="257" t="s">
        <v>450</v>
      </c>
      <c r="H192" s="258">
        <v>0.012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1</v>
      </c>
      <c r="R192" s="245">
        <f>Q192*H192</f>
        <v>0.012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544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1942</v>
      </c>
    </row>
    <row r="193" s="2" customFormat="1" ht="23.4566" customHeight="1">
      <c r="A193" s="35"/>
      <c r="B193" s="36"/>
      <c r="C193" s="235" t="s">
        <v>605</v>
      </c>
      <c r="D193" s="235" t="s">
        <v>382</v>
      </c>
      <c r="E193" s="236" t="s">
        <v>1194</v>
      </c>
      <c r="F193" s="237" t="s">
        <v>1195</v>
      </c>
      <c r="G193" s="238" t="s">
        <v>419</v>
      </c>
      <c r="H193" s="239">
        <v>69.680000000000007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0.00023000000000000001</v>
      </c>
      <c r="R193" s="245">
        <f>Q193*H193</f>
        <v>0.016026400000000003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479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1943</v>
      </c>
    </row>
    <row r="194" s="2" customFormat="1" ht="16.30189" customHeight="1">
      <c r="A194" s="35"/>
      <c r="B194" s="36"/>
      <c r="C194" s="254" t="s">
        <v>609</v>
      </c>
      <c r="D194" s="254" t="s">
        <v>457</v>
      </c>
      <c r="E194" s="255" t="s">
        <v>1197</v>
      </c>
      <c r="F194" s="256" t="s">
        <v>1198</v>
      </c>
      <c r="G194" s="257" t="s">
        <v>450</v>
      </c>
      <c r="H194" s="258">
        <v>0.13200000000000001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1</v>
      </c>
      <c r="R194" s="245">
        <f>Q194*H194</f>
        <v>0.13200000000000001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544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479</v>
      </c>
      <c r="BM194" s="247" t="s">
        <v>1944</v>
      </c>
    </row>
    <row r="195" s="2" customFormat="1" ht="23.4566" customHeight="1">
      <c r="A195" s="35"/>
      <c r="B195" s="36"/>
      <c r="C195" s="235" t="s">
        <v>613</v>
      </c>
      <c r="D195" s="235" t="s">
        <v>382</v>
      </c>
      <c r="E195" s="236" t="s">
        <v>1200</v>
      </c>
      <c r="F195" s="237" t="s">
        <v>1201</v>
      </c>
      <c r="G195" s="238" t="s">
        <v>450</v>
      </c>
      <c r="H195" s="239">
        <v>0.16</v>
      </c>
      <c r="I195" s="240"/>
      <c r="J195" s="241">
        <f>ROUND(I195*H195,2)</f>
        <v>0</v>
      </c>
      <c r="K195" s="242"/>
      <c r="L195" s="41"/>
      <c r="M195" s="249" t="s">
        <v>1</v>
      </c>
      <c r="N195" s="250" t="s">
        <v>42</v>
      </c>
      <c r="O195" s="251"/>
      <c r="P195" s="252">
        <f>O195*H195</f>
        <v>0</v>
      </c>
      <c r="Q195" s="252">
        <v>0</v>
      </c>
      <c r="R195" s="252">
        <f>Q195*H195</f>
        <v>0</v>
      </c>
      <c r="S195" s="252">
        <v>0</v>
      </c>
      <c r="T195" s="25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479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1945</v>
      </c>
    </row>
    <row r="196" s="2" customFormat="1" ht="6.96" customHeight="1">
      <c r="A196" s="35"/>
      <c r="B196" s="69"/>
      <c r="C196" s="70"/>
      <c r="D196" s="70"/>
      <c r="E196" s="70"/>
      <c r="F196" s="70"/>
      <c r="G196" s="70"/>
      <c r="H196" s="70"/>
      <c r="I196" s="70"/>
      <c r="J196" s="70"/>
      <c r="K196" s="70"/>
      <c r="L196" s="41"/>
      <c r="M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</row>
  </sheetData>
  <sheetProtection sheet="1" autoFilter="0" formatColumns="0" formatRows="0" objects="1" scenarios="1" spinCount="100000" saltValue="gFKvYFia0nbz4x1rU9O+wQvPQZBxOCkyBtHDr+eMNobXBujHJnTwHdSQMNCrY+/cUS3cNnQDsFw+Cl49mcMqzA==" hashValue="Ht7dp+nONzl5iZvDIvciKM62ciUYF63duGLMxEYRmbQFtvHeHMsBmXeDV0K9L0qyKah6bAh+oP2nZtQz6OYJcg==" algorithmName="SHA-512" password="CC35"/>
  <autoFilter ref="C133:K19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324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2883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406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ROUND((SUM(BE124:BE169)),  2)</f>
        <v>0</v>
      </c>
      <c r="G33" s="169"/>
      <c r="H33" s="169"/>
      <c r="I33" s="170">
        <v>0.20000000000000001</v>
      </c>
      <c r="J33" s="168">
        <f>ROUND(((SUM(BE124:BE169))*I33),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ROUND((SUM(BF124:BF169)),  2)</f>
        <v>0</v>
      </c>
      <c r="G34" s="169"/>
      <c r="H34" s="169"/>
      <c r="I34" s="170">
        <v>0.20000000000000001</v>
      </c>
      <c r="J34" s="168">
        <f>ROUND(((SUM(BF124:BF169))*I34),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ROUND((SUM(BG124:BG169)),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ROUND((SUM(BH124:BH169)),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ROUND((SUM(BI124:BI169)),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105-10 - 105-10 Nástupište AZ v k.ú. Čerín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Macura M.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J125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J126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J142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729</v>
      </c>
      <c r="E100" s="204"/>
      <c r="F100" s="204"/>
      <c r="G100" s="204"/>
      <c r="H100" s="204"/>
      <c r="I100" s="204"/>
      <c r="J100" s="205">
        <f>J145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410</v>
      </c>
      <c r="E101" s="204"/>
      <c r="F101" s="204"/>
      <c r="G101" s="204"/>
      <c r="H101" s="204"/>
      <c r="I101" s="204"/>
      <c r="J101" s="205">
        <f>J149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411</v>
      </c>
      <c r="E102" s="204"/>
      <c r="F102" s="204"/>
      <c r="G102" s="204"/>
      <c r="H102" s="204"/>
      <c r="I102" s="204"/>
      <c r="J102" s="205">
        <f>J158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412</v>
      </c>
      <c r="E103" s="204"/>
      <c r="F103" s="204"/>
      <c r="G103" s="204"/>
      <c r="H103" s="204"/>
      <c r="I103" s="204"/>
      <c r="J103" s="205">
        <f>J161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413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353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6.30189" customHeight="1">
      <c r="A116" s="35"/>
      <c r="B116" s="36"/>
      <c r="C116" s="37"/>
      <c r="D116" s="37"/>
      <c r="E116" s="79" t="str">
        <f>E9</f>
        <v>105-10 - 105-10 Nástupište AZ v k.ú. Čerín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>k. ú. Banská Bystrica</v>
      </c>
      <c r="G118" s="37"/>
      <c r="H118" s="37"/>
      <c r="I118" s="29" t="s">
        <v>21</v>
      </c>
      <c r="J118" s="82" t="str">
        <f>IF(J12="","",J12)</f>
        <v>30. 12. 2020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81509" customHeight="1">
      <c r="A120" s="35"/>
      <c r="B120" s="36"/>
      <c r="C120" s="29" t="s">
        <v>23</v>
      </c>
      <c r="D120" s="37"/>
      <c r="E120" s="37"/>
      <c r="F120" s="24" t="str">
        <f>E15</f>
        <v xml:space="preserve">BANSKOBYSTRICKÝ SAMOSPRÁVNY KRAJ </v>
      </c>
      <c r="G120" s="37"/>
      <c r="H120" s="37"/>
      <c r="I120" s="29" t="s">
        <v>29</v>
      </c>
      <c r="J120" s="33" t="str">
        <f>E21</f>
        <v>ISPO spol.s r.o. , Prešov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30566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Macura M.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365</v>
      </c>
      <c r="D123" s="210" t="s">
        <v>61</v>
      </c>
      <c r="E123" s="210" t="s">
        <v>57</v>
      </c>
      <c r="F123" s="210" t="s">
        <v>58</v>
      </c>
      <c r="G123" s="210" t="s">
        <v>366</v>
      </c>
      <c r="H123" s="210" t="s">
        <v>367</v>
      </c>
      <c r="I123" s="210" t="s">
        <v>368</v>
      </c>
      <c r="J123" s="211" t="s">
        <v>358</v>
      </c>
      <c r="K123" s="212" t="s">
        <v>369</v>
      </c>
      <c r="L123" s="213"/>
      <c r="M123" s="103" t="s">
        <v>1</v>
      </c>
      <c r="N123" s="104" t="s">
        <v>40</v>
      </c>
      <c r="O123" s="104" t="s">
        <v>370</v>
      </c>
      <c r="P123" s="104" t="s">
        <v>371</v>
      </c>
      <c r="Q123" s="104" t="s">
        <v>372</v>
      </c>
      <c r="R123" s="104" t="s">
        <v>373</v>
      </c>
      <c r="S123" s="104" t="s">
        <v>374</v>
      </c>
      <c r="T123" s="105" t="s">
        <v>375</v>
      </c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359</v>
      </c>
      <c r="D124" s="37"/>
      <c r="E124" s="37"/>
      <c r="F124" s="37"/>
      <c r="G124" s="37"/>
      <c r="H124" s="37"/>
      <c r="I124" s="37"/>
      <c r="J124" s="214">
        <f>BK124</f>
        <v>0</v>
      </c>
      <c r="K124" s="37"/>
      <c r="L124" s="41"/>
      <c r="M124" s="106"/>
      <c r="N124" s="215"/>
      <c r="O124" s="107"/>
      <c r="P124" s="216">
        <f>P125</f>
        <v>0</v>
      </c>
      <c r="Q124" s="107"/>
      <c r="R124" s="216">
        <f>R125</f>
        <v>1568.7742554899999</v>
      </c>
      <c r="S124" s="107"/>
      <c r="T124" s="217">
        <f>T125</f>
        <v>4.4900000000000011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360</v>
      </c>
      <c r="BK124" s="218">
        <f>BK125</f>
        <v>0</v>
      </c>
    </row>
    <row r="125" s="12" customFormat="1" ht="25.92" customHeight="1">
      <c r="A125" s="12"/>
      <c r="B125" s="219"/>
      <c r="C125" s="220"/>
      <c r="D125" s="221" t="s">
        <v>75</v>
      </c>
      <c r="E125" s="222" t="s">
        <v>414</v>
      </c>
      <c r="F125" s="222" t="s">
        <v>415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P126+P142+P145+P149+P158+P161+P168</f>
        <v>0</v>
      </c>
      <c r="Q125" s="227"/>
      <c r="R125" s="228">
        <f>R126+R142+R145+R149+R158+R161+R168</f>
        <v>1568.7742554899999</v>
      </c>
      <c r="S125" s="227"/>
      <c r="T125" s="229">
        <f>T126+T142+T145+T149+T158+T161+T168</f>
        <v>4.4900000000000011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76</v>
      </c>
      <c r="AY125" s="230" t="s">
        <v>379</v>
      </c>
      <c r="BK125" s="232">
        <f>BK126+BK142+BK145+BK149+BK158+BK161+BK168</f>
        <v>0</v>
      </c>
    </row>
    <row r="126" s="12" customFormat="1" ht="22.8" customHeight="1">
      <c r="A126" s="12"/>
      <c r="B126" s="219"/>
      <c r="C126" s="220"/>
      <c r="D126" s="221" t="s">
        <v>75</v>
      </c>
      <c r="E126" s="233" t="s">
        <v>84</v>
      </c>
      <c r="F126" s="233" t="s">
        <v>416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SUM(P127:P141)</f>
        <v>0</v>
      </c>
      <c r="Q126" s="227"/>
      <c r="R126" s="228">
        <f>SUM(R127:R141)</f>
        <v>916.29999999999995</v>
      </c>
      <c r="S126" s="227"/>
      <c r="T126" s="229">
        <f>SUM(T127:T141)</f>
        <v>4.3400000000000007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84</v>
      </c>
      <c r="AY126" s="230" t="s">
        <v>379</v>
      </c>
      <c r="BK126" s="232">
        <f>SUM(BK127:BK141)</f>
        <v>0</v>
      </c>
    </row>
    <row r="127" s="2" customFormat="1" ht="23.4566" customHeight="1">
      <c r="A127" s="35"/>
      <c r="B127" s="36"/>
      <c r="C127" s="235" t="s">
        <v>84</v>
      </c>
      <c r="D127" s="235" t="s">
        <v>382</v>
      </c>
      <c r="E127" s="236" t="s">
        <v>2884</v>
      </c>
      <c r="F127" s="237" t="s">
        <v>2885</v>
      </c>
      <c r="G127" s="238" t="s">
        <v>419</v>
      </c>
      <c r="H127" s="239">
        <v>15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0.13800000000000001</v>
      </c>
      <c r="T127" s="246">
        <f>S127*H127</f>
        <v>2.0700000000000003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2886</v>
      </c>
    </row>
    <row r="128" s="2" customFormat="1" ht="23.4566" customHeight="1">
      <c r="A128" s="35"/>
      <c r="B128" s="36"/>
      <c r="C128" s="235" t="s">
        <v>92</v>
      </c>
      <c r="D128" s="235" t="s">
        <v>382</v>
      </c>
      <c r="E128" s="236" t="s">
        <v>1238</v>
      </c>
      <c r="F128" s="237" t="s">
        <v>1239</v>
      </c>
      <c r="G128" s="238" t="s">
        <v>426</v>
      </c>
      <c r="H128" s="239">
        <v>8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0.040000000000000001</v>
      </c>
      <c r="T128" s="246">
        <f>S128*H128</f>
        <v>0.32000000000000001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2887</v>
      </c>
    </row>
    <row r="129" s="2" customFormat="1" ht="31.92453" customHeight="1">
      <c r="A129" s="35"/>
      <c r="B129" s="36"/>
      <c r="C129" s="235" t="s">
        <v>102</v>
      </c>
      <c r="D129" s="235" t="s">
        <v>382</v>
      </c>
      <c r="E129" s="236" t="s">
        <v>2888</v>
      </c>
      <c r="F129" s="237" t="s">
        <v>2889</v>
      </c>
      <c r="G129" s="238" t="s">
        <v>419</v>
      </c>
      <c r="H129" s="239">
        <v>15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</v>
      </c>
      <c r="R129" s="245">
        <f>Q129*H129</f>
        <v>0</v>
      </c>
      <c r="S129" s="245">
        <v>0.13</v>
      </c>
      <c r="T129" s="246">
        <f>S129*H129</f>
        <v>1.9500000000000002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2890</v>
      </c>
    </row>
    <row r="130" s="2" customFormat="1" ht="23.4566" customHeight="1">
      <c r="A130" s="35"/>
      <c r="B130" s="36"/>
      <c r="C130" s="235" t="s">
        <v>396</v>
      </c>
      <c r="D130" s="235" t="s">
        <v>382</v>
      </c>
      <c r="E130" s="236" t="s">
        <v>1678</v>
      </c>
      <c r="F130" s="237" t="s">
        <v>1679</v>
      </c>
      <c r="G130" s="238" t="s">
        <v>430</v>
      </c>
      <c r="H130" s="239">
        <v>526</v>
      </c>
      <c r="I130" s="240"/>
      <c r="J130" s="241">
        <f>ROUND(I130*H130,2)</f>
        <v>0</v>
      </c>
      <c r="K130" s="242"/>
      <c r="L130" s="41"/>
      <c r="M130" s="243" t="s">
        <v>1</v>
      </c>
      <c r="N130" s="244" t="s">
        <v>42</v>
      </c>
      <c r="O130" s="94"/>
      <c r="P130" s="245">
        <f>O130*H130</f>
        <v>0</v>
      </c>
      <c r="Q130" s="245">
        <v>0</v>
      </c>
      <c r="R130" s="245">
        <f>Q130*H130</f>
        <v>0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396</v>
      </c>
      <c r="AT130" s="247" t="s">
        <v>382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396</v>
      </c>
      <c r="BM130" s="247" t="s">
        <v>2891</v>
      </c>
    </row>
    <row r="131" s="2" customFormat="1" ht="23.4566" customHeight="1">
      <c r="A131" s="35"/>
      <c r="B131" s="36"/>
      <c r="C131" s="235" t="s">
        <v>378</v>
      </c>
      <c r="D131" s="235" t="s">
        <v>382</v>
      </c>
      <c r="E131" s="236" t="s">
        <v>1253</v>
      </c>
      <c r="F131" s="237" t="s">
        <v>1254</v>
      </c>
      <c r="G131" s="238" t="s">
        <v>430</v>
      </c>
      <c r="H131" s="239">
        <v>157.80000000000001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2892</v>
      </c>
    </row>
    <row r="132" s="2" customFormat="1" ht="21.0566" customHeight="1">
      <c r="A132" s="35"/>
      <c r="B132" s="36"/>
      <c r="C132" s="235" t="s">
        <v>435</v>
      </c>
      <c r="D132" s="235" t="s">
        <v>382</v>
      </c>
      <c r="E132" s="236" t="s">
        <v>1068</v>
      </c>
      <c r="F132" s="237" t="s">
        <v>1069</v>
      </c>
      <c r="G132" s="238" t="s">
        <v>430</v>
      </c>
      <c r="H132" s="239">
        <v>5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2893</v>
      </c>
    </row>
    <row r="133" s="2" customFormat="1" ht="36.72453" customHeight="1">
      <c r="A133" s="35"/>
      <c r="B133" s="36"/>
      <c r="C133" s="235" t="s">
        <v>439</v>
      </c>
      <c r="D133" s="235" t="s">
        <v>382</v>
      </c>
      <c r="E133" s="236" t="s">
        <v>741</v>
      </c>
      <c r="F133" s="237" t="s">
        <v>742</v>
      </c>
      <c r="G133" s="238" t="s">
        <v>430</v>
      </c>
      <c r="H133" s="239">
        <v>1.5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2894</v>
      </c>
    </row>
    <row r="134" s="2" customFormat="1" ht="36.72453" customHeight="1">
      <c r="A134" s="35"/>
      <c r="B134" s="36"/>
      <c r="C134" s="235" t="s">
        <v>443</v>
      </c>
      <c r="D134" s="235" t="s">
        <v>382</v>
      </c>
      <c r="E134" s="236" t="s">
        <v>746</v>
      </c>
      <c r="F134" s="237" t="s">
        <v>747</v>
      </c>
      <c r="G134" s="238" t="s">
        <v>430</v>
      </c>
      <c r="H134" s="239">
        <v>530.70000000000005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2895</v>
      </c>
    </row>
    <row r="135" s="2" customFormat="1" ht="42.79245" customHeight="1">
      <c r="A135" s="35"/>
      <c r="B135" s="36"/>
      <c r="C135" s="235" t="s">
        <v>447</v>
      </c>
      <c r="D135" s="235" t="s">
        <v>382</v>
      </c>
      <c r="E135" s="236" t="s">
        <v>748</v>
      </c>
      <c r="F135" s="237" t="s">
        <v>749</v>
      </c>
      <c r="G135" s="238" t="s">
        <v>430</v>
      </c>
      <c r="H135" s="239">
        <v>3714.9000000000001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2896</v>
      </c>
    </row>
    <row r="136" s="2" customFormat="1" ht="31.92453" customHeight="1">
      <c r="A136" s="35"/>
      <c r="B136" s="36"/>
      <c r="C136" s="235" t="s">
        <v>452</v>
      </c>
      <c r="D136" s="235" t="s">
        <v>382</v>
      </c>
      <c r="E136" s="236" t="s">
        <v>2897</v>
      </c>
      <c r="F136" s="237" t="s">
        <v>2898</v>
      </c>
      <c r="G136" s="238" t="s">
        <v>430</v>
      </c>
      <c r="H136" s="239">
        <v>539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2899</v>
      </c>
    </row>
    <row r="137" s="2" customFormat="1" ht="16.30189" customHeight="1">
      <c r="A137" s="35"/>
      <c r="B137" s="36"/>
      <c r="C137" s="254" t="s">
        <v>456</v>
      </c>
      <c r="D137" s="254" t="s">
        <v>457</v>
      </c>
      <c r="E137" s="255" t="s">
        <v>2900</v>
      </c>
      <c r="F137" s="256" t="s">
        <v>1262</v>
      </c>
      <c r="G137" s="257" t="s">
        <v>450</v>
      </c>
      <c r="H137" s="258">
        <v>916.29999999999995</v>
      </c>
      <c r="I137" s="259"/>
      <c r="J137" s="260">
        <f>ROUND(I137*H137,2)</f>
        <v>0</v>
      </c>
      <c r="K137" s="261"/>
      <c r="L137" s="262"/>
      <c r="M137" s="263" t="s">
        <v>1</v>
      </c>
      <c r="N137" s="264" t="s">
        <v>42</v>
      </c>
      <c r="O137" s="94"/>
      <c r="P137" s="245">
        <f>O137*H137</f>
        <v>0</v>
      </c>
      <c r="Q137" s="245">
        <v>1</v>
      </c>
      <c r="R137" s="245">
        <f>Q137*H137</f>
        <v>916.29999999999995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443</v>
      </c>
      <c r="AT137" s="247" t="s">
        <v>457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2901</v>
      </c>
    </row>
    <row r="138" s="2" customFormat="1" ht="21.0566" customHeight="1">
      <c r="A138" s="35"/>
      <c r="B138" s="36"/>
      <c r="C138" s="235" t="s">
        <v>461</v>
      </c>
      <c r="D138" s="235" t="s">
        <v>382</v>
      </c>
      <c r="E138" s="236" t="s">
        <v>750</v>
      </c>
      <c r="F138" s="237" t="s">
        <v>445</v>
      </c>
      <c r="G138" s="238" t="s">
        <v>430</v>
      </c>
      <c r="H138" s="239">
        <v>530.70000000000005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2902</v>
      </c>
    </row>
    <row r="139" s="2" customFormat="1" ht="23.4566" customHeight="1">
      <c r="A139" s="35"/>
      <c r="B139" s="36"/>
      <c r="C139" s="235" t="s">
        <v>466</v>
      </c>
      <c r="D139" s="235" t="s">
        <v>382</v>
      </c>
      <c r="E139" s="236" t="s">
        <v>448</v>
      </c>
      <c r="F139" s="237" t="s">
        <v>449</v>
      </c>
      <c r="G139" s="238" t="s">
        <v>450</v>
      </c>
      <c r="H139" s="239">
        <v>798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2903</v>
      </c>
    </row>
    <row r="140" s="2" customFormat="1" ht="23.4566" customHeight="1">
      <c r="A140" s="35"/>
      <c r="B140" s="36"/>
      <c r="C140" s="235" t="s">
        <v>470</v>
      </c>
      <c r="D140" s="235" t="s">
        <v>382</v>
      </c>
      <c r="E140" s="236" t="s">
        <v>453</v>
      </c>
      <c r="F140" s="237" t="s">
        <v>454</v>
      </c>
      <c r="G140" s="238" t="s">
        <v>430</v>
      </c>
      <c r="H140" s="239">
        <v>0.29999999999999999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2904</v>
      </c>
    </row>
    <row r="141" s="2" customFormat="1" ht="21.0566" customHeight="1">
      <c r="A141" s="35"/>
      <c r="B141" s="36"/>
      <c r="C141" s="235" t="s">
        <v>475</v>
      </c>
      <c r="D141" s="235" t="s">
        <v>382</v>
      </c>
      <c r="E141" s="236" t="s">
        <v>756</v>
      </c>
      <c r="F141" s="237" t="s">
        <v>757</v>
      </c>
      <c r="G141" s="238" t="s">
        <v>419</v>
      </c>
      <c r="H141" s="239">
        <v>130.90000000000001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2905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92</v>
      </c>
      <c r="F142" s="233" t="s">
        <v>759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SUM(P143:P144)</f>
        <v>0</v>
      </c>
      <c r="Q142" s="227"/>
      <c r="R142" s="228">
        <f>SUM(R143:R144)</f>
        <v>326.07153548999997</v>
      </c>
      <c r="S142" s="227"/>
      <c r="T142" s="229">
        <f>SUM(T143:T144)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84</v>
      </c>
      <c r="AT142" s="231" t="s">
        <v>75</v>
      </c>
      <c r="AU142" s="231" t="s">
        <v>84</v>
      </c>
      <c r="AY142" s="230" t="s">
        <v>379</v>
      </c>
      <c r="BK142" s="232">
        <f>SUM(BK143:BK144)</f>
        <v>0</v>
      </c>
    </row>
    <row r="143" s="2" customFormat="1" ht="23.4566" customHeight="1">
      <c r="A143" s="35"/>
      <c r="B143" s="36"/>
      <c r="C143" s="235" t="s">
        <v>479</v>
      </c>
      <c r="D143" s="235" t="s">
        <v>382</v>
      </c>
      <c r="E143" s="236" t="s">
        <v>775</v>
      </c>
      <c r="F143" s="237" t="s">
        <v>776</v>
      </c>
      <c r="G143" s="238" t="s">
        <v>430</v>
      </c>
      <c r="H143" s="239">
        <v>157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2.0699999999999998</v>
      </c>
      <c r="R143" s="245">
        <f>Q143*H143</f>
        <v>324.98999999999995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2906</v>
      </c>
    </row>
    <row r="144" s="2" customFormat="1" ht="23.4566" customHeight="1">
      <c r="A144" s="35"/>
      <c r="B144" s="36"/>
      <c r="C144" s="235" t="s">
        <v>483</v>
      </c>
      <c r="D144" s="235" t="s">
        <v>382</v>
      </c>
      <c r="E144" s="236" t="s">
        <v>2907</v>
      </c>
      <c r="F144" s="237" t="s">
        <v>2908</v>
      </c>
      <c r="G144" s="238" t="s">
        <v>430</v>
      </c>
      <c r="H144" s="239">
        <v>0.47699999999999998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2.2673700000000001</v>
      </c>
      <c r="R144" s="245">
        <f>Q144*H144</f>
        <v>1.08153549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2909</v>
      </c>
    </row>
    <row r="145" s="12" customFormat="1" ht="22.8" customHeight="1">
      <c r="A145" s="12"/>
      <c r="B145" s="219"/>
      <c r="C145" s="220"/>
      <c r="D145" s="221" t="s">
        <v>75</v>
      </c>
      <c r="E145" s="233" t="s">
        <v>102</v>
      </c>
      <c r="F145" s="233" t="s">
        <v>781</v>
      </c>
      <c r="G145" s="220"/>
      <c r="H145" s="220"/>
      <c r="I145" s="223"/>
      <c r="J145" s="234">
        <f>BK145</f>
        <v>0</v>
      </c>
      <c r="K145" s="220"/>
      <c r="L145" s="225"/>
      <c r="M145" s="226"/>
      <c r="N145" s="227"/>
      <c r="O145" s="227"/>
      <c r="P145" s="228">
        <f>SUM(P146:P148)</f>
        <v>0</v>
      </c>
      <c r="Q145" s="227"/>
      <c r="R145" s="228">
        <f>SUM(R146:R148)</f>
        <v>252.59431999999998</v>
      </c>
      <c r="S145" s="227"/>
      <c r="T145" s="229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84</v>
      </c>
      <c r="AT145" s="231" t="s">
        <v>75</v>
      </c>
      <c r="AU145" s="231" t="s">
        <v>84</v>
      </c>
      <c r="AY145" s="230" t="s">
        <v>379</v>
      </c>
      <c r="BK145" s="232">
        <f>SUM(BK146:BK148)</f>
        <v>0</v>
      </c>
    </row>
    <row r="146" s="2" customFormat="1" ht="42.79245" customHeight="1">
      <c r="A146" s="35"/>
      <c r="B146" s="36"/>
      <c r="C146" s="235" t="s">
        <v>487</v>
      </c>
      <c r="D146" s="235" t="s">
        <v>382</v>
      </c>
      <c r="E146" s="236" t="s">
        <v>2910</v>
      </c>
      <c r="F146" s="237" t="s">
        <v>2911</v>
      </c>
      <c r="G146" s="238" t="s">
        <v>430</v>
      </c>
      <c r="H146" s="239">
        <v>150.40000000000001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1.6699999999999999</v>
      </c>
      <c r="R146" s="245">
        <f>Q146*H146</f>
        <v>251.16800000000001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2912</v>
      </c>
    </row>
    <row r="147" s="2" customFormat="1" ht="31.92453" customHeight="1">
      <c r="A147" s="35"/>
      <c r="B147" s="36"/>
      <c r="C147" s="235" t="s">
        <v>491</v>
      </c>
      <c r="D147" s="235" t="s">
        <v>382</v>
      </c>
      <c r="E147" s="236" t="s">
        <v>1700</v>
      </c>
      <c r="F147" s="237" t="s">
        <v>1701</v>
      </c>
      <c r="G147" s="238" t="s">
        <v>426</v>
      </c>
      <c r="H147" s="239">
        <v>72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0.00281</v>
      </c>
      <c r="R147" s="245">
        <f>Q147*H147</f>
        <v>0.20232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2913</v>
      </c>
    </row>
    <row r="148" s="2" customFormat="1" ht="23.4566" customHeight="1">
      <c r="A148" s="35"/>
      <c r="B148" s="36"/>
      <c r="C148" s="254" t="s">
        <v>7</v>
      </c>
      <c r="D148" s="254" t="s">
        <v>457</v>
      </c>
      <c r="E148" s="255" t="s">
        <v>1703</v>
      </c>
      <c r="F148" s="256" t="s">
        <v>1704</v>
      </c>
      <c r="G148" s="257" t="s">
        <v>426</v>
      </c>
      <c r="H148" s="258">
        <v>72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0.017000000000000001</v>
      </c>
      <c r="R148" s="245">
        <f>Q148*H148</f>
        <v>1.2240000000000002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2914</v>
      </c>
    </row>
    <row r="149" s="12" customFormat="1" ht="22.8" customHeight="1">
      <c r="A149" s="12"/>
      <c r="B149" s="219"/>
      <c r="C149" s="220"/>
      <c r="D149" s="221" t="s">
        <v>75</v>
      </c>
      <c r="E149" s="233" t="s">
        <v>378</v>
      </c>
      <c r="F149" s="233" t="s">
        <v>474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SUM(P150:P157)</f>
        <v>0</v>
      </c>
      <c r="Q149" s="227"/>
      <c r="R149" s="228">
        <f>SUM(R150:R157)</f>
        <v>67.141590000000008</v>
      </c>
      <c r="S149" s="227"/>
      <c r="T149" s="229">
        <f>SUM(T150:T157)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84</v>
      </c>
      <c r="AT149" s="231" t="s">
        <v>75</v>
      </c>
      <c r="AU149" s="231" t="s">
        <v>84</v>
      </c>
      <c r="AY149" s="230" t="s">
        <v>379</v>
      </c>
      <c r="BK149" s="232">
        <f>SUM(BK150:BK157)</f>
        <v>0</v>
      </c>
    </row>
    <row r="150" s="2" customFormat="1" ht="23.4566" customHeight="1">
      <c r="A150" s="35"/>
      <c r="B150" s="36"/>
      <c r="C150" s="235" t="s">
        <v>499</v>
      </c>
      <c r="D150" s="235" t="s">
        <v>382</v>
      </c>
      <c r="E150" s="236" t="s">
        <v>1277</v>
      </c>
      <c r="F150" s="237" t="s">
        <v>1278</v>
      </c>
      <c r="G150" s="238" t="s">
        <v>419</v>
      </c>
      <c r="H150" s="239">
        <v>119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0.27994000000000002</v>
      </c>
      <c r="R150" s="245">
        <f>Q150*H150</f>
        <v>33.312860000000001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2915</v>
      </c>
    </row>
    <row r="151" s="2" customFormat="1" ht="23.4566" customHeight="1">
      <c r="A151" s="35"/>
      <c r="B151" s="36"/>
      <c r="C151" s="235" t="s">
        <v>504</v>
      </c>
      <c r="D151" s="235" t="s">
        <v>382</v>
      </c>
      <c r="E151" s="236" t="s">
        <v>2916</v>
      </c>
      <c r="F151" s="237" t="s">
        <v>822</v>
      </c>
      <c r="G151" s="238" t="s">
        <v>419</v>
      </c>
      <c r="H151" s="239">
        <v>35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0.18776000000000001</v>
      </c>
      <c r="R151" s="245">
        <f>Q151*H151</f>
        <v>6.5716000000000001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2917</v>
      </c>
    </row>
    <row r="152" s="2" customFormat="1" ht="42.79245" customHeight="1">
      <c r="A152" s="35"/>
      <c r="B152" s="36"/>
      <c r="C152" s="235" t="s">
        <v>508</v>
      </c>
      <c r="D152" s="235" t="s">
        <v>382</v>
      </c>
      <c r="E152" s="236" t="s">
        <v>1295</v>
      </c>
      <c r="F152" s="237" t="s">
        <v>1296</v>
      </c>
      <c r="G152" s="238" t="s">
        <v>419</v>
      </c>
      <c r="H152" s="239">
        <v>102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0.092499999999999999</v>
      </c>
      <c r="R152" s="245">
        <f>Q152*H152</f>
        <v>9.4350000000000005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2918</v>
      </c>
    </row>
    <row r="153" s="2" customFormat="1" ht="16.30189" customHeight="1">
      <c r="A153" s="35"/>
      <c r="B153" s="36"/>
      <c r="C153" s="254" t="s">
        <v>512</v>
      </c>
      <c r="D153" s="254" t="s">
        <v>457</v>
      </c>
      <c r="E153" s="255" t="s">
        <v>1298</v>
      </c>
      <c r="F153" s="256" t="s">
        <v>1299</v>
      </c>
      <c r="G153" s="257" t="s">
        <v>419</v>
      </c>
      <c r="H153" s="258">
        <v>104.04000000000001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0.13</v>
      </c>
      <c r="R153" s="245">
        <f>Q153*H153</f>
        <v>13.525200000000002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2919</v>
      </c>
    </row>
    <row r="154" s="2" customFormat="1" ht="23.4566" customHeight="1">
      <c r="A154" s="35"/>
      <c r="B154" s="36"/>
      <c r="C154" s="235" t="s">
        <v>516</v>
      </c>
      <c r="D154" s="235" t="s">
        <v>382</v>
      </c>
      <c r="E154" s="236" t="s">
        <v>1301</v>
      </c>
      <c r="F154" s="237" t="s">
        <v>1302</v>
      </c>
      <c r="G154" s="238" t="s">
        <v>419</v>
      </c>
      <c r="H154" s="239">
        <v>17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0.112</v>
      </c>
      <c r="R154" s="245">
        <f>Q154*H154</f>
        <v>1.9040000000000001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2920</v>
      </c>
    </row>
    <row r="155" s="2" customFormat="1" ht="23.4566" customHeight="1">
      <c r="A155" s="35"/>
      <c r="B155" s="36"/>
      <c r="C155" s="254" t="s">
        <v>520</v>
      </c>
      <c r="D155" s="254" t="s">
        <v>457</v>
      </c>
      <c r="E155" s="255" t="s">
        <v>1304</v>
      </c>
      <c r="F155" s="256" t="s">
        <v>1305</v>
      </c>
      <c r="G155" s="257" t="s">
        <v>419</v>
      </c>
      <c r="H155" s="258">
        <v>15.300000000000001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0.13800000000000001</v>
      </c>
      <c r="R155" s="245">
        <f>Q155*H155</f>
        <v>2.1114000000000002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2921</v>
      </c>
    </row>
    <row r="156" s="2" customFormat="1" ht="23.4566" customHeight="1">
      <c r="A156" s="35"/>
      <c r="B156" s="36"/>
      <c r="C156" s="254" t="s">
        <v>524</v>
      </c>
      <c r="D156" s="254" t="s">
        <v>457</v>
      </c>
      <c r="E156" s="255" t="s">
        <v>1307</v>
      </c>
      <c r="F156" s="256" t="s">
        <v>1308</v>
      </c>
      <c r="G156" s="257" t="s">
        <v>419</v>
      </c>
      <c r="H156" s="258">
        <v>2.04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0.13800000000000001</v>
      </c>
      <c r="R156" s="245">
        <f>Q156*H156</f>
        <v>0.28152000000000005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2922</v>
      </c>
    </row>
    <row r="157" s="2" customFormat="1" ht="21.0566" customHeight="1">
      <c r="A157" s="35"/>
      <c r="B157" s="36"/>
      <c r="C157" s="235" t="s">
        <v>528</v>
      </c>
      <c r="D157" s="235" t="s">
        <v>382</v>
      </c>
      <c r="E157" s="236" t="s">
        <v>1310</v>
      </c>
      <c r="F157" s="237" t="s">
        <v>1311</v>
      </c>
      <c r="G157" s="238" t="s">
        <v>426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1.0000000000000001E-05</v>
      </c>
      <c r="R157" s="245">
        <f>Q157*H157</f>
        <v>1.0000000000000001E-05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2923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443</v>
      </c>
      <c r="F158" s="233" t="s">
        <v>495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SUM(P159:P160)</f>
        <v>0</v>
      </c>
      <c r="Q158" s="227"/>
      <c r="R158" s="228">
        <f>SUM(R159:R160)</f>
        <v>0.091770000000000004</v>
      </c>
      <c r="S158" s="227"/>
      <c r="T158" s="229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SUM(BK159:BK160)</f>
        <v>0</v>
      </c>
    </row>
    <row r="159" s="2" customFormat="1" ht="31.92453" customHeight="1">
      <c r="A159" s="35"/>
      <c r="B159" s="36"/>
      <c r="C159" s="235" t="s">
        <v>532</v>
      </c>
      <c r="D159" s="235" t="s">
        <v>382</v>
      </c>
      <c r="E159" s="236" t="s">
        <v>2924</v>
      </c>
      <c r="F159" s="237" t="s">
        <v>2925</v>
      </c>
      <c r="G159" s="238" t="s">
        <v>426</v>
      </c>
      <c r="H159" s="239">
        <v>19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2926</v>
      </c>
    </row>
    <row r="160" s="2" customFormat="1" ht="21.0566" customHeight="1">
      <c r="A160" s="35"/>
      <c r="B160" s="36"/>
      <c r="C160" s="254" t="s">
        <v>536</v>
      </c>
      <c r="D160" s="254" t="s">
        <v>457</v>
      </c>
      <c r="E160" s="255" t="s">
        <v>2927</v>
      </c>
      <c r="F160" s="256" t="s">
        <v>2928</v>
      </c>
      <c r="G160" s="257" t="s">
        <v>502</v>
      </c>
      <c r="H160" s="258">
        <v>19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0.0048300000000000001</v>
      </c>
      <c r="R160" s="245">
        <f>Q160*H160</f>
        <v>0.091770000000000004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443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2929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447</v>
      </c>
      <c r="F161" s="233" t="s">
        <v>560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SUM(P162:P167)</f>
        <v>0</v>
      </c>
      <c r="Q161" s="227"/>
      <c r="R161" s="228">
        <f>SUM(R162:R167)</f>
        <v>6.5750399999999996</v>
      </c>
      <c r="S161" s="227"/>
      <c r="T161" s="229">
        <f>SUM(T162:T167)</f>
        <v>0.14999999999999999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SUM(BK162:BK167)</f>
        <v>0</v>
      </c>
    </row>
    <row r="162" s="2" customFormat="1" ht="31.92453" customHeight="1">
      <c r="A162" s="35"/>
      <c r="B162" s="36"/>
      <c r="C162" s="235" t="s">
        <v>540</v>
      </c>
      <c r="D162" s="235" t="s">
        <v>382</v>
      </c>
      <c r="E162" s="236" t="s">
        <v>1316</v>
      </c>
      <c r="F162" s="237" t="s">
        <v>1317</v>
      </c>
      <c r="G162" s="238" t="s">
        <v>426</v>
      </c>
      <c r="H162" s="239">
        <v>54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0.098530000000000006</v>
      </c>
      <c r="R162" s="245">
        <f>Q162*H162</f>
        <v>5.3206199999999999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2930</v>
      </c>
    </row>
    <row r="163" s="2" customFormat="1" ht="16.30189" customHeight="1">
      <c r="A163" s="35"/>
      <c r="B163" s="36"/>
      <c r="C163" s="254" t="s">
        <v>544</v>
      </c>
      <c r="D163" s="254" t="s">
        <v>457</v>
      </c>
      <c r="E163" s="255" t="s">
        <v>1319</v>
      </c>
      <c r="F163" s="256" t="s">
        <v>1320</v>
      </c>
      <c r="G163" s="257" t="s">
        <v>502</v>
      </c>
      <c r="H163" s="258">
        <v>54.539999999999999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0.023</v>
      </c>
      <c r="R163" s="245">
        <f>Q163*H163</f>
        <v>1.2544199999999999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2931</v>
      </c>
    </row>
    <row r="164" s="2" customFormat="1" ht="16.30189" customHeight="1">
      <c r="A164" s="35"/>
      <c r="B164" s="36"/>
      <c r="C164" s="235" t="s">
        <v>548</v>
      </c>
      <c r="D164" s="235" t="s">
        <v>382</v>
      </c>
      <c r="E164" s="236" t="s">
        <v>2211</v>
      </c>
      <c r="F164" s="237" t="s">
        <v>2212</v>
      </c>
      <c r="G164" s="238" t="s">
        <v>502</v>
      </c>
      <c r="H164" s="239">
        <v>2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0.074999999999999997</v>
      </c>
      <c r="T164" s="246">
        <f>S164*H164</f>
        <v>0.14999999999999999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2932</v>
      </c>
    </row>
    <row r="165" s="2" customFormat="1" ht="23.4566" customHeight="1">
      <c r="A165" s="35"/>
      <c r="B165" s="36"/>
      <c r="C165" s="235" t="s">
        <v>552</v>
      </c>
      <c r="D165" s="235" t="s">
        <v>382</v>
      </c>
      <c r="E165" s="236" t="s">
        <v>710</v>
      </c>
      <c r="F165" s="237" t="s">
        <v>711</v>
      </c>
      <c r="G165" s="238" t="s">
        <v>450</v>
      </c>
      <c r="H165" s="239">
        <v>4.3399999999999999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2933</v>
      </c>
    </row>
    <row r="166" s="2" customFormat="1" ht="23.4566" customHeight="1">
      <c r="A166" s="35"/>
      <c r="B166" s="36"/>
      <c r="C166" s="235" t="s">
        <v>556</v>
      </c>
      <c r="D166" s="235" t="s">
        <v>382</v>
      </c>
      <c r="E166" s="236" t="s">
        <v>714</v>
      </c>
      <c r="F166" s="237" t="s">
        <v>715</v>
      </c>
      <c r="G166" s="238" t="s">
        <v>450</v>
      </c>
      <c r="H166" s="239">
        <v>53.210000000000001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2934</v>
      </c>
    </row>
    <row r="167" s="2" customFormat="1" ht="23.4566" customHeight="1">
      <c r="A167" s="35"/>
      <c r="B167" s="36"/>
      <c r="C167" s="235" t="s">
        <v>561</v>
      </c>
      <c r="D167" s="235" t="s">
        <v>382</v>
      </c>
      <c r="E167" s="236" t="s">
        <v>718</v>
      </c>
      <c r="F167" s="237" t="s">
        <v>719</v>
      </c>
      <c r="G167" s="238" t="s">
        <v>450</v>
      </c>
      <c r="H167" s="239">
        <v>2.3900000000000001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2935</v>
      </c>
    </row>
    <row r="168" s="12" customFormat="1" ht="22.8" customHeight="1">
      <c r="A168" s="12"/>
      <c r="B168" s="219"/>
      <c r="C168" s="220"/>
      <c r="D168" s="221" t="s">
        <v>75</v>
      </c>
      <c r="E168" s="233" t="s">
        <v>721</v>
      </c>
      <c r="F168" s="233" t="s">
        <v>722</v>
      </c>
      <c r="G168" s="220"/>
      <c r="H168" s="220"/>
      <c r="I168" s="223"/>
      <c r="J168" s="23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84</v>
      </c>
      <c r="AT168" s="231" t="s">
        <v>75</v>
      </c>
      <c r="AU168" s="231" t="s">
        <v>84</v>
      </c>
      <c r="AY168" s="230" t="s">
        <v>379</v>
      </c>
      <c r="BK168" s="232">
        <f>BK169</f>
        <v>0</v>
      </c>
    </row>
    <row r="169" s="2" customFormat="1" ht="23.4566" customHeight="1">
      <c r="A169" s="35"/>
      <c r="B169" s="36"/>
      <c r="C169" s="235" t="s">
        <v>565</v>
      </c>
      <c r="D169" s="235" t="s">
        <v>382</v>
      </c>
      <c r="E169" s="236" t="s">
        <v>724</v>
      </c>
      <c r="F169" s="237" t="s">
        <v>725</v>
      </c>
      <c r="G169" s="238" t="s">
        <v>450</v>
      </c>
      <c r="H169" s="239">
        <v>1568.7739999999999</v>
      </c>
      <c r="I169" s="240"/>
      <c r="J169" s="241">
        <f>ROUND(I169*H169,2)</f>
        <v>0</v>
      </c>
      <c r="K169" s="242"/>
      <c r="L169" s="41"/>
      <c r="M169" s="249" t="s">
        <v>1</v>
      </c>
      <c r="N169" s="250" t="s">
        <v>42</v>
      </c>
      <c r="O169" s="251"/>
      <c r="P169" s="252">
        <f>O169*H169</f>
        <v>0</v>
      </c>
      <c r="Q169" s="252">
        <v>0</v>
      </c>
      <c r="R169" s="252">
        <f>Q169*H169</f>
        <v>0</v>
      </c>
      <c r="S169" s="252">
        <v>0</v>
      </c>
      <c r="T169" s="25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2936</v>
      </c>
    </row>
    <row r="170" s="2" customFormat="1" ht="6.96" customHeight="1">
      <c r="A170" s="35"/>
      <c r="B170" s="69"/>
      <c r="C170" s="70"/>
      <c r="D170" s="70"/>
      <c r="E170" s="70"/>
      <c r="F170" s="70"/>
      <c r="G170" s="70"/>
      <c r="H170" s="70"/>
      <c r="I170" s="70"/>
      <c r="J170" s="70"/>
      <c r="K170" s="70"/>
      <c r="L170" s="41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sheet="1" autoFilter="0" formatColumns="0" formatRows="0" objects="1" scenarios="1" spinCount="100000" saltValue="bpT1+KioDHeVk1+21WZzDyoS5ngu8NY9E5mvIwtVZUBBaTPwNV9r5+RcvTXGm07v5MBdSFqQ92R2DJWjsvWwvw==" hashValue="DN6PX6Cw/mkjGv6ZL2DhQLmoe55WvyDgCgpMdDPfnUQPwwc3vVRnlBKciUOMmRSeusgt66RukmFIGEuroy7ZYQ==" algorithmName="SHA-512" password="CC35"/>
  <autoFilter ref="C123:K169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327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2937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406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ROUND((SUM(BE128:BE226)),  2)</f>
        <v>0</v>
      </c>
      <c r="G33" s="169"/>
      <c r="H33" s="169"/>
      <c r="I33" s="170">
        <v>0.20000000000000001</v>
      </c>
      <c r="J33" s="168">
        <f>ROUND(((SUM(BE128:BE226))*I33),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ROUND((SUM(BF128:BF226)),  2)</f>
        <v>0</v>
      </c>
      <c r="G34" s="169"/>
      <c r="H34" s="169"/>
      <c r="I34" s="170">
        <v>0.20000000000000001</v>
      </c>
      <c r="J34" s="168">
        <f>ROUND(((SUM(BF128:BF226))*I34),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ROUND((SUM(BG128:BG226)),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ROUND((SUM(BH128:BH226)),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ROUND((SUM(BI128:BI226)),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 xml:space="preserve">105-11 - 105-11  Nástupište AZ v k.ú. Bečov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Macura M.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J129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J130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J149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729</v>
      </c>
      <c r="E100" s="204"/>
      <c r="F100" s="204"/>
      <c r="G100" s="204"/>
      <c r="H100" s="204"/>
      <c r="I100" s="204"/>
      <c r="J100" s="205">
        <f>J152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J163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J171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411</v>
      </c>
      <c r="E103" s="204"/>
      <c r="F103" s="204"/>
      <c r="G103" s="204"/>
      <c r="H103" s="204"/>
      <c r="I103" s="204"/>
      <c r="J103" s="205">
        <f>J179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412</v>
      </c>
      <c r="E104" s="204"/>
      <c r="F104" s="204"/>
      <c r="G104" s="204"/>
      <c r="H104" s="204"/>
      <c r="I104" s="204"/>
      <c r="J104" s="205">
        <f>J197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413</v>
      </c>
      <c r="E105" s="204"/>
      <c r="F105" s="204"/>
      <c r="G105" s="204"/>
      <c r="H105" s="204"/>
      <c r="I105" s="204"/>
      <c r="J105" s="205">
        <f>J215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6"/>
      <c r="C106" s="197"/>
      <c r="D106" s="198" t="s">
        <v>730</v>
      </c>
      <c r="E106" s="199"/>
      <c r="F106" s="199"/>
      <c r="G106" s="199"/>
      <c r="H106" s="199"/>
      <c r="I106" s="199"/>
      <c r="J106" s="200">
        <f>J217</f>
        <v>0</v>
      </c>
      <c r="K106" s="197"/>
      <c r="L106" s="20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2"/>
      <c r="C107" s="136"/>
      <c r="D107" s="203" t="s">
        <v>731</v>
      </c>
      <c r="E107" s="204"/>
      <c r="F107" s="204"/>
      <c r="G107" s="204"/>
      <c r="H107" s="204"/>
      <c r="I107" s="204"/>
      <c r="J107" s="205">
        <f>J218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2647</v>
      </c>
      <c r="E108" s="204"/>
      <c r="F108" s="204"/>
      <c r="G108" s="204"/>
      <c r="H108" s="204"/>
      <c r="I108" s="204"/>
      <c r="J108" s="205">
        <f>J224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364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7.84906" customHeight="1">
      <c r="A118" s="35"/>
      <c r="B118" s="36"/>
      <c r="C118" s="37"/>
      <c r="D118" s="37"/>
      <c r="E118" s="191" t="str">
        <f>E7</f>
        <v>Rekonštrukcia cesty a mostov II/591 Banská Bystrica - hr. okr. BB/ZV - Zvolenská Slatina , I. etapa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353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30189" customHeight="1">
      <c r="A120" s="35"/>
      <c r="B120" s="36"/>
      <c r="C120" s="37"/>
      <c r="D120" s="37"/>
      <c r="E120" s="79" t="str">
        <f>E9</f>
        <v xml:space="preserve">105-11 - 105-11  Nástupište AZ v k.ú. Bečov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F12</f>
        <v>k. ú. Banská Bystrica</v>
      </c>
      <c r="G122" s="37"/>
      <c r="H122" s="37"/>
      <c r="I122" s="29" t="s">
        <v>21</v>
      </c>
      <c r="J122" s="82" t="str">
        <f>IF(J12="","",J12)</f>
        <v>30. 12. 2020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4.81509" customHeight="1">
      <c r="A124" s="35"/>
      <c r="B124" s="36"/>
      <c r="C124" s="29" t="s">
        <v>23</v>
      </c>
      <c r="D124" s="37"/>
      <c r="E124" s="37"/>
      <c r="F124" s="24" t="str">
        <f>E15</f>
        <v xml:space="preserve">BANSKOBYSTRICKÝ SAMOSPRÁVNY KRAJ </v>
      </c>
      <c r="G124" s="37"/>
      <c r="H124" s="37"/>
      <c r="I124" s="29" t="s">
        <v>29</v>
      </c>
      <c r="J124" s="33" t="str">
        <f>E21</f>
        <v>ISPO spol.s r.o. , Prešov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30566" customHeight="1">
      <c r="A125" s="35"/>
      <c r="B125" s="36"/>
      <c r="C125" s="29" t="s">
        <v>27</v>
      </c>
      <c r="D125" s="37"/>
      <c r="E125" s="37"/>
      <c r="F125" s="24" t="str">
        <f>IF(E18="","",E18)</f>
        <v>Vyplň údaj</v>
      </c>
      <c r="G125" s="37"/>
      <c r="H125" s="37"/>
      <c r="I125" s="29" t="s">
        <v>33</v>
      </c>
      <c r="J125" s="33" t="str">
        <f>E24</f>
        <v>Macura M.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365</v>
      </c>
      <c r="D127" s="210" t="s">
        <v>61</v>
      </c>
      <c r="E127" s="210" t="s">
        <v>57</v>
      </c>
      <c r="F127" s="210" t="s">
        <v>58</v>
      </c>
      <c r="G127" s="210" t="s">
        <v>366</v>
      </c>
      <c r="H127" s="210" t="s">
        <v>367</v>
      </c>
      <c r="I127" s="210" t="s">
        <v>368</v>
      </c>
      <c r="J127" s="211" t="s">
        <v>358</v>
      </c>
      <c r="K127" s="212" t="s">
        <v>369</v>
      </c>
      <c r="L127" s="213"/>
      <c r="M127" s="103" t="s">
        <v>1</v>
      </c>
      <c r="N127" s="104" t="s">
        <v>40</v>
      </c>
      <c r="O127" s="104" t="s">
        <v>370</v>
      </c>
      <c r="P127" s="104" t="s">
        <v>371</v>
      </c>
      <c r="Q127" s="104" t="s">
        <v>372</v>
      </c>
      <c r="R127" s="104" t="s">
        <v>373</v>
      </c>
      <c r="S127" s="104" t="s">
        <v>374</v>
      </c>
      <c r="T127" s="105" t="s">
        <v>375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359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P129+P217</f>
        <v>0</v>
      </c>
      <c r="Q128" s="107"/>
      <c r="R128" s="216">
        <f>R129+R217</f>
        <v>116.35773448000001</v>
      </c>
      <c r="S128" s="107"/>
      <c r="T128" s="217">
        <f>T129+T217</f>
        <v>15.375000000000002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75</v>
      </c>
      <c r="AU128" s="14" t="s">
        <v>360</v>
      </c>
      <c r="BK128" s="218">
        <f>BK129+BK217</f>
        <v>0</v>
      </c>
    </row>
    <row r="129" s="12" customFormat="1" ht="25.92" customHeight="1">
      <c r="A129" s="12"/>
      <c r="B129" s="219"/>
      <c r="C129" s="220"/>
      <c r="D129" s="221" t="s">
        <v>75</v>
      </c>
      <c r="E129" s="222" t="s">
        <v>414</v>
      </c>
      <c r="F129" s="222" t="s">
        <v>415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P130+P149+P152+P163+P171+P179+P197+P215</f>
        <v>0</v>
      </c>
      <c r="Q129" s="227"/>
      <c r="R129" s="228">
        <f>R130+R149+R152+R163+R171+R179+R197+R215</f>
        <v>116.08087288</v>
      </c>
      <c r="S129" s="227"/>
      <c r="T129" s="229">
        <f>T130+T149+T152+T163+T171+T179+T197+T215</f>
        <v>15.375000000000002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84</v>
      </c>
      <c r="AT129" s="231" t="s">
        <v>75</v>
      </c>
      <c r="AU129" s="231" t="s">
        <v>76</v>
      </c>
      <c r="AY129" s="230" t="s">
        <v>379</v>
      </c>
      <c r="BK129" s="232">
        <f>BK130+BK149+BK152+BK163+BK171+BK179+BK197+BK215</f>
        <v>0</v>
      </c>
    </row>
    <row r="130" s="12" customFormat="1" ht="22.8" customHeight="1">
      <c r="A130" s="12"/>
      <c r="B130" s="219"/>
      <c r="C130" s="220"/>
      <c r="D130" s="221" t="s">
        <v>75</v>
      </c>
      <c r="E130" s="233" t="s">
        <v>84</v>
      </c>
      <c r="F130" s="233" t="s">
        <v>416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SUM(P131:P148)</f>
        <v>0</v>
      </c>
      <c r="Q130" s="227"/>
      <c r="R130" s="228">
        <f>SUM(R131:R148)</f>
        <v>14.254020000000001</v>
      </c>
      <c r="S130" s="227"/>
      <c r="T130" s="229">
        <f>SUM(T131:T148)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84</v>
      </c>
      <c r="AY130" s="230" t="s">
        <v>379</v>
      </c>
      <c r="BK130" s="232">
        <f>SUM(BK131:BK148)</f>
        <v>0</v>
      </c>
    </row>
    <row r="131" s="2" customFormat="1" ht="31.92453" customHeight="1">
      <c r="A131" s="35"/>
      <c r="B131" s="36"/>
      <c r="C131" s="235" t="s">
        <v>84</v>
      </c>
      <c r="D131" s="235" t="s">
        <v>382</v>
      </c>
      <c r="E131" s="236" t="s">
        <v>1247</v>
      </c>
      <c r="F131" s="237" t="s">
        <v>1248</v>
      </c>
      <c r="G131" s="238" t="s">
        <v>430</v>
      </c>
      <c r="H131" s="239">
        <v>4.9500000000000002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2088</v>
      </c>
    </row>
    <row r="132" s="2" customFormat="1" ht="23.4566" customHeight="1">
      <c r="A132" s="35"/>
      <c r="B132" s="36"/>
      <c r="C132" s="235" t="s">
        <v>92</v>
      </c>
      <c r="D132" s="235" t="s">
        <v>382</v>
      </c>
      <c r="E132" s="236" t="s">
        <v>1250</v>
      </c>
      <c r="F132" s="237" t="s">
        <v>1251</v>
      </c>
      <c r="G132" s="238" t="s">
        <v>430</v>
      </c>
      <c r="H132" s="239">
        <v>27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</v>
      </c>
      <c r="T132" s="246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2089</v>
      </c>
    </row>
    <row r="133" s="2" customFormat="1" ht="23.4566" customHeight="1">
      <c r="A133" s="35"/>
      <c r="B133" s="36"/>
      <c r="C133" s="235" t="s">
        <v>102</v>
      </c>
      <c r="D133" s="235" t="s">
        <v>382</v>
      </c>
      <c r="E133" s="236" t="s">
        <v>1253</v>
      </c>
      <c r="F133" s="237" t="s">
        <v>1254</v>
      </c>
      <c r="G133" s="238" t="s">
        <v>430</v>
      </c>
      <c r="H133" s="239">
        <v>8.0999999999999996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2090</v>
      </c>
    </row>
    <row r="134" s="2" customFormat="1" ht="21.0566" customHeight="1">
      <c r="A134" s="35"/>
      <c r="B134" s="36"/>
      <c r="C134" s="235" t="s">
        <v>396</v>
      </c>
      <c r="D134" s="235" t="s">
        <v>382</v>
      </c>
      <c r="E134" s="236" t="s">
        <v>1068</v>
      </c>
      <c r="F134" s="237" t="s">
        <v>1069</v>
      </c>
      <c r="G134" s="238" t="s">
        <v>430</v>
      </c>
      <c r="H134" s="239">
        <v>13.5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2091</v>
      </c>
    </row>
    <row r="135" s="2" customFormat="1" ht="36.72453" customHeight="1">
      <c r="A135" s="35"/>
      <c r="B135" s="36"/>
      <c r="C135" s="235" t="s">
        <v>378</v>
      </c>
      <c r="D135" s="235" t="s">
        <v>382</v>
      </c>
      <c r="E135" s="236" t="s">
        <v>741</v>
      </c>
      <c r="F135" s="237" t="s">
        <v>742</v>
      </c>
      <c r="G135" s="238" t="s">
        <v>430</v>
      </c>
      <c r="H135" s="239">
        <v>4.0499999999999998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2092</v>
      </c>
    </row>
    <row r="136" s="2" customFormat="1" ht="16.30189" customHeight="1">
      <c r="A136" s="35"/>
      <c r="B136" s="36"/>
      <c r="C136" s="235" t="s">
        <v>435</v>
      </c>
      <c r="D136" s="235" t="s">
        <v>382</v>
      </c>
      <c r="E136" s="236" t="s">
        <v>428</v>
      </c>
      <c r="F136" s="237" t="s">
        <v>429</v>
      </c>
      <c r="G136" s="238" t="s">
        <v>430</v>
      </c>
      <c r="H136" s="239">
        <v>27.332000000000001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2093</v>
      </c>
    </row>
    <row r="137" s="2" customFormat="1" ht="36.72453" customHeight="1">
      <c r="A137" s="35"/>
      <c r="B137" s="36"/>
      <c r="C137" s="235" t="s">
        <v>439</v>
      </c>
      <c r="D137" s="235" t="s">
        <v>382</v>
      </c>
      <c r="E137" s="236" t="s">
        <v>432</v>
      </c>
      <c r="F137" s="237" t="s">
        <v>433</v>
      </c>
      <c r="G137" s="238" t="s">
        <v>430</v>
      </c>
      <c r="H137" s="239">
        <v>8.1999999999999993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2094</v>
      </c>
    </row>
    <row r="138" s="2" customFormat="1" ht="31.92453" customHeight="1">
      <c r="A138" s="35"/>
      <c r="B138" s="36"/>
      <c r="C138" s="235" t="s">
        <v>443</v>
      </c>
      <c r="D138" s="235" t="s">
        <v>382</v>
      </c>
      <c r="E138" s="236" t="s">
        <v>1074</v>
      </c>
      <c r="F138" s="237" t="s">
        <v>1075</v>
      </c>
      <c r="G138" s="238" t="s">
        <v>430</v>
      </c>
      <c r="H138" s="239">
        <v>57.770000000000003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2098</v>
      </c>
    </row>
    <row r="139" s="2" customFormat="1" ht="36.72453" customHeight="1">
      <c r="A139" s="35"/>
      <c r="B139" s="36"/>
      <c r="C139" s="235" t="s">
        <v>447</v>
      </c>
      <c r="D139" s="235" t="s">
        <v>382</v>
      </c>
      <c r="E139" s="236" t="s">
        <v>1077</v>
      </c>
      <c r="F139" s="237" t="s">
        <v>1078</v>
      </c>
      <c r="G139" s="238" t="s">
        <v>430</v>
      </c>
      <c r="H139" s="239">
        <v>404.38999999999999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2099</v>
      </c>
    </row>
    <row r="140" s="2" customFormat="1" ht="16.30189" customHeight="1">
      <c r="A140" s="35"/>
      <c r="B140" s="36"/>
      <c r="C140" s="235" t="s">
        <v>452</v>
      </c>
      <c r="D140" s="235" t="s">
        <v>382</v>
      </c>
      <c r="E140" s="236" t="s">
        <v>1080</v>
      </c>
      <c r="F140" s="237" t="s">
        <v>1081</v>
      </c>
      <c r="G140" s="238" t="s">
        <v>430</v>
      </c>
      <c r="H140" s="239">
        <v>57.770000000000003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2104</v>
      </c>
    </row>
    <row r="141" s="2" customFormat="1" ht="23.4566" customHeight="1">
      <c r="A141" s="35"/>
      <c r="B141" s="36"/>
      <c r="C141" s="235" t="s">
        <v>456</v>
      </c>
      <c r="D141" s="235" t="s">
        <v>382</v>
      </c>
      <c r="E141" s="236" t="s">
        <v>448</v>
      </c>
      <c r="F141" s="237" t="s">
        <v>449</v>
      </c>
      <c r="G141" s="238" t="s">
        <v>450</v>
      </c>
      <c r="H141" s="239">
        <v>86.655000000000001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2105</v>
      </c>
    </row>
    <row r="142" s="2" customFormat="1" ht="23.4566" customHeight="1">
      <c r="A142" s="35"/>
      <c r="B142" s="36"/>
      <c r="C142" s="235" t="s">
        <v>461</v>
      </c>
      <c r="D142" s="235" t="s">
        <v>382</v>
      </c>
      <c r="E142" s="236" t="s">
        <v>453</v>
      </c>
      <c r="F142" s="237" t="s">
        <v>454</v>
      </c>
      <c r="G142" s="238" t="s">
        <v>430</v>
      </c>
      <c r="H142" s="239">
        <v>10.061999999999999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2106</v>
      </c>
    </row>
    <row r="143" s="2" customFormat="1" ht="23.4566" customHeight="1">
      <c r="A143" s="35"/>
      <c r="B143" s="36"/>
      <c r="C143" s="235" t="s">
        <v>466</v>
      </c>
      <c r="D143" s="235" t="s">
        <v>382</v>
      </c>
      <c r="E143" s="236" t="s">
        <v>1909</v>
      </c>
      <c r="F143" s="237" t="s">
        <v>1910</v>
      </c>
      <c r="G143" s="238" t="s">
        <v>430</v>
      </c>
      <c r="H143" s="239">
        <v>8.3840000000000003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2938</v>
      </c>
    </row>
    <row r="144" s="2" customFormat="1" ht="16.30189" customHeight="1">
      <c r="A144" s="35"/>
      <c r="B144" s="36"/>
      <c r="C144" s="254" t="s">
        <v>470</v>
      </c>
      <c r="D144" s="254" t="s">
        <v>457</v>
      </c>
      <c r="E144" s="255" t="s">
        <v>2761</v>
      </c>
      <c r="F144" s="256" t="s">
        <v>2762</v>
      </c>
      <c r="G144" s="257" t="s">
        <v>450</v>
      </c>
      <c r="H144" s="258">
        <v>14.253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1</v>
      </c>
      <c r="R144" s="245">
        <f>Q144*H144</f>
        <v>14.253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443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2939</v>
      </c>
    </row>
    <row r="145" s="2" customFormat="1" ht="23.4566" customHeight="1">
      <c r="A145" s="35"/>
      <c r="B145" s="36"/>
      <c r="C145" s="235" t="s">
        <v>475</v>
      </c>
      <c r="D145" s="235" t="s">
        <v>382</v>
      </c>
      <c r="E145" s="236" t="s">
        <v>1267</v>
      </c>
      <c r="F145" s="237" t="s">
        <v>1268</v>
      </c>
      <c r="G145" s="238" t="s">
        <v>419</v>
      </c>
      <c r="H145" s="239">
        <v>33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2107</v>
      </c>
    </row>
    <row r="146" s="2" customFormat="1" ht="16.30189" customHeight="1">
      <c r="A146" s="35"/>
      <c r="B146" s="36"/>
      <c r="C146" s="254" t="s">
        <v>479</v>
      </c>
      <c r="D146" s="254" t="s">
        <v>457</v>
      </c>
      <c r="E146" s="255" t="s">
        <v>1270</v>
      </c>
      <c r="F146" s="256" t="s">
        <v>1271</v>
      </c>
      <c r="G146" s="257" t="s">
        <v>1102</v>
      </c>
      <c r="H146" s="258">
        <v>1.02</v>
      </c>
      <c r="I146" s="259"/>
      <c r="J146" s="260">
        <f>ROUND(I146*H146,2)</f>
        <v>0</v>
      </c>
      <c r="K146" s="261"/>
      <c r="L146" s="262"/>
      <c r="M146" s="263" t="s">
        <v>1</v>
      </c>
      <c r="N146" s="264" t="s">
        <v>42</v>
      </c>
      <c r="O146" s="94"/>
      <c r="P146" s="245">
        <f>O146*H146</f>
        <v>0</v>
      </c>
      <c r="Q146" s="245">
        <v>0.001</v>
      </c>
      <c r="R146" s="245">
        <f>Q146*H146</f>
        <v>0.0010200000000000001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443</v>
      </c>
      <c r="AT146" s="247" t="s">
        <v>457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2108</v>
      </c>
    </row>
    <row r="147" s="2" customFormat="1" ht="21.0566" customHeight="1">
      <c r="A147" s="35"/>
      <c r="B147" s="36"/>
      <c r="C147" s="235" t="s">
        <v>483</v>
      </c>
      <c r="D147" s="235" t="s">
        <v>382</v>
      </c>
      <c r="E147" s="236" t="s">
        <v>756</v>
      </c>
      <c r="F147" s="237" t="s">
        <v>757</v>
      </c>
      <c r="G147" s="238" t="s">
        <v>419</v>
      </c>
      <c r="H147" s="239">
        <v>61.600000000000001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2109</v>
      </c>
    </row>
    <row r="148" s="2" customFormat="1" ht="23.4566" customHeight="1">
      <c r="A148" s="35"/>
      <c r="B148" s="36"/>
      <c r="C148" s="235" t="s">
        <v>487</v>
      </c>
      <c r="D148" s="235" t="s">
        <v>382</v>
      </c>
      <c r="E148" s="236" t="s">
        <v>1274</v>
      </c>
      <c r="F148" s="237" t="s">
        <v>1275</v>
      </c>
      <c r="G148" s="238" t="s">
        <v>419</v>
      </c>
      <c r="H148" s="239">
        <v>33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2110</v>
      </c>
    </row>
    <row r="149" s="12" customFormat="1" ht="22.8" customHeight="1">
      <c r="A149" s="12"/>
      <c r="B149" s="219"/>
      <c r="C149" s="220"/>
      <c r="D149" s="221" t="s">
        <v>75</v>
      </c>
      <c r="E149" s="233" t="s">
        <v>92</v>
      </c>
      <c r="F149" s="233" t="s">
        <v>759</v>
      </c>
      <c r="G149" s="220"/>
      <c r="H149" s="220"/>
      <c r="I149" s="223"/>
      <c r="J149" s="234">
        <f>BK149</f>
        <v>0</v>
      </c>
      <c r="K149" s="220"/>
      <c r="L149" s="225"/>
      <c r="M149" s="226"/>
      <c r="N149" s="227"/>
      <c r="O149" s="227"/>
      <c r="P149" s="228">
        <f>SUM(P150:P151)</f>
        <v>0</v>
      </c>
      <c r="Q149" s="227"/>
      <c r="R149" s="228">
        <f>SUM(R150:R151)</f>
        <v>31.678775999999999</v>
      </c>
      <c r="S149" s="227"/>
      <c r="T149" s="229">
        <f>SUM(T150:T151)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84</v>
      </c>
      <c r="AT149" s="231" t="s">
        <v>75</v>
      </c>
      <c r="AU149" s="231" t="s">
        <v>84</v>
      </c>
      <c r="AY149" s="230" t="s">
        <v>379</v>
      </c>
      <c r="BK149" s="232">
        <f>SUM(BK150:BK151)</f>
        <v>0</v>
      </c>
    </row>
    <row r="150" s="2" customFormat="1" ht="23.4566" customHeight="1">
      <c r="A150" s="35"/>
      <c r="B150" s="36"/>
      <c r="C150" s="235" t="s">
        <v>491</v>
      </c>
      <c r="D150" s="235" t="s">
        <v>382</v>
      </c>
      <c r="E150" s="236" t="s">
        <v>775</v>
      </c>
      <c r="F150" s="237" t="s">
        <v>776</v>
      </c>
      <c r="G150" s="238" t="s">
        <v>430</v>
      </c>
      <c r="H150" s="239">
        <v>2.7000000000000002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2.0699999999999998</v>
      </c>
      <c r="R150" s="245">
        <f>Q150*H150</f>
        <v>5.5889999999999995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2127</v>
      </c>
    </row>
    <row r="151" s="2" customFormat="1" ht="16.30189" customHeight="1">
      <c r="A151" s="35"/>
      <c r="B151" s="36"/>
      <c r="C151" s="235" t="s">
        <v>7</v>
      </c>
      <c r="D151" s="235" t="s">
        <v>382</v>
      </c>
      <c r="E151" s="236" t="s">
        <v>2128</v>
      </c>
      <c r="F151" s="237" t="s">
        <v>2129</v>
      </c>
      <c r="G151" s="238" t="s">
        <v>430</v>
      </c>
      <c r="H151" s="239">
        <v>10.800000000000001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2.4157199999999999</v>
      </c>
      <c r="R151" s="245">
        <f>Q151*H151</f>
        <v>26.089776000000001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2130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102</v>
      </c>
      <c r="F152" s="233" t="s">
        <v>781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SUM(P153:P162)</f>
        <v>0</v>
      </c>
      <c r="Q152" s="227"/>
      <c r="R152" s="228">
        <f>SUM(R153:R162)</f>
        <v>18.690546100000006</v>
      </c>
      <c r="S152" s="227"/>
      <c r="T152" s="229">
        <f>SUM(T153:T162)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SUM(BK153:BK162)</f>
        <v>0</v>
      </c>
    </row>
    <row r="153" s="2" customFormat="1" ht="16.30189" customHeight="1">
      <c r="A153" s="35"/>
      <c r="B153" s="36"/>
      <c r="C153" s="235" t="s">
        <v>499</v>
      </c>
      <c r="D153" s="235" t="s">
        <v>382</v>
      </c>
      <c r="E153" s="236" t="s">
        <v>2143</v>
      </c>
      <c r="F153" s="237" t="s">
        <v>2144</v>
      </c>
      <c r="G153" s="238" t="s">
        <v>430</v>
      </c>
      <c r="H153" s="239">
        <v>7.4249999999999998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2.3223400000000001</v>
      </c>
      <c r="R153" s="245">
        <f>Q153*H153</f>
        <v>17.243374500000002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2940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788</v>
      </c>
      <c r="F154" s="237" t="s">
        <v>789</v>
      </c>
      <c r="G154" s="238" t="s">
        <v>419</v>
      </c>
      <c r="H154" s="239">
        <v>50.159999999999997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0.0030999999999999999</v>
      </c>
      <c r="R154" s="245">
        <f>Q154*H154</f>
        <v>0.155496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2941</v>
      </c>
    </row>
    <row r="155" s="2" customFormat="1" ht="23.4566" customHeight="1">
      <c r="A155" s="35"/>
      <c r="B155" s="36"/>
      <c r="C155" s="235" t="s">
        <v>508</v>
      </c>
      <c r="D155" s="235" t="s">
        <v>382</v>
      </c>
      <c r="E155" s="236" t="s">
        <v>791</v>
      </c>
      <c r="F155" s="237" t="s">
        <v>792</v>
      </c>
      <c r="G155" s="238" t="s">
        <v>419</v>
      </c>
      <c r="H155" s="239">
        <v>50.159999999999997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2942</v>
      </c>
    </row>
    <row r="156" s="2" customFormat="1" ht="23.4566" customHeight="1">
      <c r="A156" s="35"/>
      <c r="B156" s="36"/>
      <c r="C156" s="235" t="s">
        <v>512</v>
      </c>
      <c r="D156" s="235" t="s">
        <v>382</v>
      </c>
      <c r="E156" s="236" t="s">
        <v>794</v>
      </c>
      <c r="F156" s="237" t="s">
        <v>795</v>
      </c>
      <c r="G156" s="238" t="s">
        <v>450</v>
      </c>
      <c r="H156" s="239">
        <v>0.63100000000000001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1.0125999999999999</v>
      </c>
      <c r="R156" s="245">
        <f>Q156*H156</f>
        <v>0.63895059999999992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2943</v>
      </c>
    </row>
    <row r="157" s="2" customFormat="1" ht="31.92453" customHeight="1">
      <c r="A157" s="35"/>
      <c r="B157" s="36"/>
      <c r="C157" s="235" t="s">
        <v>516</v>
      </c>
      <c r="D157" s="235" t="s">
        <v>382</v>
      </c>
      <c r="E157" s="236" t="s">
        <v>2679</v>
      </c>
      <c r="F157" s="237" t="s">
        <v>2680</v>
      </c>
      <c r="G157" s="238" t="s">
        <v>502</v>
      </c>
      <c r="H157" s="239">
        <v>10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0.0063600000000000002</v>
      </c>
      <c r="R157" s="245">
        <f>Q157*H157</f>
        <v>0.063600000000000004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2944</v>
      </c>
    </row>
    <row r="158" s="2" customFormat="1" ht="23.4566" customHeight="1">
      <c r="A158" s="35"/>
      <c r="B158" s="36"/>
      <c r="C158" s="254" t="s">
        <v>520</v>
      </c>
      <c r="D158" s="254" t="s">
        <v>457</v>
      </c>
      <c r="E158" s="255" t="s">
        <v>2945</v>
      </c>
      <c r="F158" s="256" t="s">
        <v>2946</v>
      </c>
      <c r="G158" s="257" t="s">
        <v>502</v>
      </c>
      <c r="H158" s="258">
        <v>10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0.0091000000000000004</v>
      </c>
      <c r="R158" s="245">
        <f>Q158*H158</f>
        <v>0.090999999999999998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2947</v>
      </c>
    </row>
    <row r="159" s="2" customFormat="1" ht="23.4566" customHeight="1">
      <c r="A159" s="35"/>
      <c r="B159" s="36"/>
      <c r="C159" s="235" t="s">
        <v>524</v>
      </c>
      <c r="D159" s="235" t="s">
        <v>382</v>
      </c>
      <c r="E159" s="236" t="s">
        <v>2685</v>
      </c>
      <c r="F159" s="237" t="s">
        <v>2686</v>
      </c>
      <c r="G159" s="238" t="s">
        <v>502</v>
      </c>
      <c r="H159" s="239">
        <v>4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0.0063</v>
      </c>
      <c r="R159" s="245">
        <f>Q159*H159</f>
        <v>0.0252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2948</v>
      </c>
    </row>
    <row r="160" s="2" customFormat="1" ht="23.4566" customHeight="1">
      <c r="A160" s="35"/>
      <c r="B160" s="36"/>
      <c r="C160" s="254" t="s">
        <v>528</v>
      </c>
      <c r="D160" s="254" t="s">
        <v>457</v>
      </c>
      <c r="E160" s="255" t="s">
        <v>2949</v>
      </c>
      <c r="F160" s="256" t="s">
        <v>2950</v>
      </c>
      <c r="G160" s="257" t="s">
        <v>502</v>
      </c>
      <c r="H160" s="258">
        <v>4</v>
      </c>
      <c r="I160" s="259"/>
      <c r="J160" s="260">
        <f>ROUND(I160*H160,2)</f>
        <v>0</v>
      </c>
      <c r="K160" s="261"/>
      <c r="L160" s="262"/>
      <c r="M160" s="263" t="s">
        <v>1</v>
      </c>
      <c r="N160" s="264" t="s">
        <v>42</v>
      </c>
      <c r="O160" s="94"/>
      <c r="P160" s="245">
        <f>O160*H160</f>
        <v>0</v>
      </c>
      <c r="Q160" s="245">
        <v>0.0067999999999999996</v>
      </c>
      <c r="R160" s="245">
        <f>Q160*H160</f>
        <v>0.027199999999999998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443</v>
      </c>
      <c r="AT160" s="247" t="s">
        <v>457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2951</v>
      </c>
    </row>
    <row r="161" s="2" customFormat="1" ht="36.72453" customHeight="1">
      <c r="A161" s="35"/>
      <c r="B161" s="36"/>
      <c r="C161" s="235" t="s">
        <v>532</v>
      </c>
      <c r="D161" s="235" t="s">
        <v>382</v>
      </c>
      <c r="E161" s="236" t="s">
        <v>1700</v>
      </c>
      <c r="F161" s="237" t="s">
        <v>2155</v>
      </c>
      <c r="G161" s="238" t="s">
        <v>426</v>
      </c>
      <c r="H161" s="239">
        <v>22.5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0.00281</v>
      </c>
      <c r="R161" s="245">
        <f>Q161*H161</f>
        <v>0.063225000000000003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2156</v>
      </c>
    </row>
    <row r="162" s="2" customFormat="1" ht="16.30189" customHeight="1">
      <c r="A162" s="35"/>
      <c r="B162" s="36"/>
      <c r="C162" s="254" t="s">
        <v>536</v>
      </c>
      <c r="D162" s="254" t="s">
        <v>457</v>
      </c>
      <c r="E162" s="255" t="s">
        <v>2157</v>
      </c>
      <c r="F162" s="256" t="s">
        <v>2158</v>
      </c>
      <c r="G162" s="257" t="s">
        <v>426</v>
      </c>
      <c r="H162" s="258">
        <v>22.5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0.017000000000000001</v>
      </c>
      <c r="R162" s="245">
        <f>Q162*H162</f>
        <v>0.38250000000000001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443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2159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396</v>
      </c>
      <c r="F163" s="233" t="s">
        <v>465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SUM(P164:P170)</f>
        <v>0</v>
      </c>
      <c r="Q163" s="227"/>
      <c r="R163" s="228">
        <f>SUM(R164:R170)</f>
        <v>3.2019597599999994</v>
      </c>
      <c r="S163" s="227"/>
      <c r="T163" s="229">
        <f>SUM(T164:T170)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SUM(BK164:BK170)</f>
        <v>0</v>
      </c>
    </row>
    <row r="164" s="2" customFormat="1" ht="23.4566" customHeight="1">
      <c r="A164" s="35"/>
      <c r="B164" s="36"/>
      <c r="C164" s="235" t="s">
        <v>540</v>
      </c>
      <c r="D164" s="235" t="s">
        <v>382</v>
      </c>
      <c r="E164" s="236" t="s">
        <v>2952</v>
      </c>
      <c r="F164" s="237" t="s">
        <v>2953</v>
      </c>
      <c r="G164" s="238" t="s">
        <v>419</v>
      </c>
      <c r="H164" s="239">
        <v>0.95999999999999996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0.22033</v>
      </c>
      <c r="R164" s="245">
        <f>Q164*H164</f>
        <v>0.21151679999999998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2954</v>
      </c>
    </row>
    <row r="165" s="2" customFormat="1" ht="23.4566" customHeight="1">
      <c r="A165" s="35"/>
      <c r="B165" s="36"/>
      <c r="C165" s="235" t="s">
        <v>544</v>
      </c>
      <c r="D165" s="235" t="s">
        <v>382</v>
      </c>
      <c r="E165" s="236" t="s">
        <v>1116</v>
      </c>
      <c r="F165" s="237" t="s">
        <v>1117</v>
      </c>
      <c r="G165" s="238" t="s">
        <v>430</v>
      </c>
      <c r="H165" s="239">
        <v>0.59999999999999998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1.7034</v>
      </c>
      <c r="R165" s="245">
        <f>Q165*H165</f>
        <v>1.0220400000000001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2161</v>
      </c>
    </row>
    <row r="166" s="2" customFormat="1" ht="23.4566" customHeight="1">
      <c r="A166" s="35"/>
      <c r="B166" s="36"/>
      <c r="C166" s="235" t="s">
        <v>548</v>
      </c>
      <c r="D166" s="235" t="s">
        <v>382</v>
      </c>
      <c r="E166" s="236" t="s">
        <v>2955</v>
      </c>
      <c r="F166" s="237" t="s">
        <v>2956</v>
      </c>
      <c r="G166" s="238" t="s">
        <v>502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0.0066</v>
      </c>
      <c r="R166" s="245">
        <f>Q166*H166</f>
        <v>0.0066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2957</v>
      </c>
    </row>
    <row r="167" s="2" customFormat="1" ht="16.30189" customHeight="1">
      <c r="A167" s="35"/>
      <c r="B167" s="36"/>
      <c r="C167" s="254" t="s">
        <v>552</v>
      </c>
      <c r="D167" s="254" t="s">
        <v>457</v>
      </c>
      <c r="E167" s="255" t="s">
        <v>2958</v>
      </c>
      <c r="F167" s="256" t="s">
        <v>2959</v>
      </c>
      <c r="G167" s="257" t="s">
        <v>502</v>
      </c>
      <c r="H167" s="258">
        <v>1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0.044999999999999998</v>
      </c>
      <c r="R167" s="245">
        <f>Q167*H167</f>
        <v>0.044999999999999998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2960</v>
      </c>
    </row>
    <row r="168" s="2" customFormat="1" ht="23.4566" customHeight="1">
      <c r="A168" s="35"/>
      <c r="B168" s="36"/>
      <c r="C168" s="235" t="s">
        <v>556</v>
      </c>
      <c r="D168" s="235" t="s">
        <v>382</v>
      </c>
      <c r="E168" s="236" t="s">
        <v>471</v>
      </c>
      <c r="F168" s="237" t="s">
        <v>472</v>
      </c>
      <c r="G168" s="238" t="s">
        <v>430</v>
      </c>
      <c r="H168" s="239">
        <v>0.035999999999999997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2.2164700000000002</v>
      </c>
      <c r="R168" s="245">
        <f>Q168*H168</f>
        <v>0.079792920000000003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2162</v>
      </c>
    </row>
    <row r="169" s="2" customFormat="1" ht="23.4566" customHeight="1">
      <c r="A169" s="35"/>
      <c r="B169" s="36"/>
      <c r="C169" s="235" t="s">
        <v>561</v>
      </c>
      <c r="D169" s="235" t="s">
        <v>382</v>
      </c>
      <c r="E169" s="236" t="s">
        <v>800</v>
      </c>
      <c r="F169" s="237" t="s">
        <v>801</v>
      </c>
      <c r="G169" s="238" t="s">
        <v>430</v>
      </c>
      <c r="H169" s="239">
        <v>0.69299999999999995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2.1922799999999998</v>
      </c>
      <c r="R169" s="245">
        <f>Q169*H169</f>
        <v>1.5192500399999998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2961</v>
      </c>
    </row>
    <row r="170" s="2" customFormat="1" ht="23.4566" customHeight="1">
      <c r="A170" s="35"/>
      <c r="B170" s="36"/>
      <c r="C170" s="235" t="s">
        <v>565</v>
      </c>
      <c r="D170" s="235" t="s">
        <v>382</v>
      </c>
      <c r="E170" s="236" t="s">
        <v>2962</v>
      </c>
      <c r="F170" s="237" t="s">
        <v>2963</v>
      </c>
      <c r="G170" s="238" t="s">
        <v>419</v>
      </c>
      <c r="H170" s="239">
        <v>0.95999999999999996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0.33100000000000002</v>
      </c>
      <c r="R170" s="245">
        <f>Q170*H170</f>
        <v>0.31775999999999999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2964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378</v>
      </c>
      <c r="F171" s="233" t="s">
        <v>474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SUM(P172:P178)</f>
        <v>0</v>
      </c>
      <c r="Q171" s="227"/>
      <c r="R171" s="228">
        <f>SUM(R172:R178)</f>
        <v>28.614180000000005</v>
      </c>
      <c r="S171" s="227"/>
      <c r="T171" s="229">
        <f>SUM(T172:T178)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SUM(BK172:BK178)</f>
        <v>0</v>
      </c>
    </row>
    <row r="172" s="2" customFormat="1" ht="23.4566" customHeight="1">
      <c r="A172" s="35"/>
      <c r="B172" s="36"/>
      <c r="C172" s="235" t="s">
        <v>569</v>
      </c>
      <c r="D172" s="235" t="s">
        <v>382</v>
      </c>
      <c r="E172" s="236" t="s">
        <v>1277</v>
      </c>
      <c r="F172" s="237" t="s">
        <v>1278</v>
      </c>
      <c r="G172" s="238" t="s">
        <v>419</v>
      </c>
      <c r="H172" s="239">
        <v>56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0.27994000000000002</v>
      </c>
      <c r="R172" s="245">
        <f>Q172*H172</f>
        <v>15.676640000000001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2166</v>
      </c>
    </row>
    <row r="173" s="2" customFormat="1" ht="42.79245" customHeight="1">
      <c r="A173" s="35"/>
      <c r="B173" s="36"/>
      <c r="C173" s="235" t="s">
        <v>573</v>
      </c>
      <c r="D173" s="235" t="s">
        <v>382</v>
      </c>
      <c r="E173" s="236" t="s">
        <v>1295</v>
      </c>
      <c r="F173" s="237" t="s">
        <v>1296</v>
      </c>
      <c r="G173" s="238" t="s">
        <v>419</v>
      </c>
      <c r="H173" s="239">
        <v>44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0.092499999999999999</v>
      </c>
      <c r="R173" s="245">
        <f>Q173*H173</f>
        <v>4.0700000000000003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2181</v>
      </c>
    </row>
    <row r="174" s="2" customFormat="1" ht="16.30189" customHeight="1">
      <c r="A174" s="35"/>
      <c r="B174" s="36"/>
      <c r="C174" s="254" t="s">
        <v>577</v>
      </c>
      <c r="D174" s="254" t="s">
        <v>457</v>
      </c>
      <c r="E174" s="255" t="s">
        <v>1298</v>
      </c>
      <c r="F174" s="256" t="s">
        <v>1299</v>
      </c>
      <c r="G174" s="257" t="s">
        <v>419</v>
      </c>
      <c r="H174" s="258">
        <v>44.880000000000003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0.13</v>
      </c>
      <c r="R174" s="245">
        <f>Q174*H174</f>
        <v>5.8344000000000005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2182</v>
      </c>
    </row>
    <row r="175" s="2" customFormat="1" ht="23.4566" customHeight="1">
      <c r="A175" s="35"/>
      <c r="B175" s="36"/>
      <c r="C175" s="235" t="s">
        <v>581</v>
      </c>
      <c r="D175" s="235" t="s">
        <v>382</v>
      </c>
      <c r="E175" s="236" t="s">
        <v>1301</v>
      </c>
      <c r="F175" s="237" t="s">
        <v>1302</v>
      </c>
      <c r="G175" s="238" t="s">
        <v>419</v>
      </c>
      <c r="H175" s="239">
        <v>12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0.112</v>
      </c>
      <c r="R175" s="245">
        <f>Q175*H175</f>
        <v>1.3440000000000001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2183</v>
      </c>
    </row>
    <row r="176" s="2" customFormat="1" ht="23.4566" customHeight="1">
      <c r="A176" s="35"/>
      <c r="B176" s="36"/>
      <c r="C176" s="254" t="s">
        <v>585</v>
      </c>
      <c r="D176" s="254" t="s">
        <v>457</v>
      </c>
      <c r="E176" s="255" t="s">
        <v>1304</v>
      </c>
      <c r="F176" s="256" t="s">
        <v>1305</v>
      </c>
      <c r="G176" s="257" t="s">
        <v>419</v>
      </c>
      <c r="H176" s="258">
        <v>10.404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0.13800000000000001</v>
      </c>
      <c r="R176" s="245">
        <f>Q176*H176</f>
        <v>1.4357520000000001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2184</v>
      </c>
    </row>
    <row r="177" s="2" customFormat="1" ht="23.4566" customHeight="1">
      <c r="A177" s="35"/>
      <c r="B177" s="36"/>
      <c r="C177" s="254" t="s">
        <v>589</v>
      </c>
      <c r="D177" s="254" t="s">
        <v>457</v>
      </c>
      <c r="E177" s="255" t="s">
        <v>1307</v>
      </c>
      <c r="F177" s="256" t="s">
        <v>1308</v>
      </c>
      <c r="G177" s="257" t="s">
        <v>419</v>
      </c>
      <c r="H177" s="258">
        <v>1.8360000000000001</v>
      </c>
      <c r="I177" s="259"/>
      <c r="J177" s="260">
        <f>ROUND(I177*H177,2)</f>
        <v>0</v>
      </c>
      <c r="K177" s="261"/>
      <c r="L177" s="262"/>
      <c r="M177" s="263" t="s">
        <v>1</v>
      </c>
      <c r="N177" s="264" t="s">
        <v>42</v>
      </c>
      <c r="O177" s="94"/>
      <c r="P177" s="245">
        <f>O177*H177</f>
        <v>0</v>
      </c>
      <c r="Q177" s="245">
        <v>0.13800000000000001</v>
      </c>
      <c r="R177" s="245">
        <f>Q177*H177</f>
        <v>0.25336800000000004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443</v>
      </c>
      <c r="AT177" s="247" t="s">
        <v>457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2185</v>
      </c>
    </row>
    <row r="178" s="2" customFormat="1" ht="21.0566" customHeight="1">
      <c r="A178" s="35"/>
      <c r="B178" s="36"/>
      <c r="C178" s="235" t="s">
        <v>593</v>
      </c>
      <c r="D178" s="235" t="s">
        <v>382</v>
      </c>
      <c r="E178" s="236" t="s">
        <v>1310</v>
      </c>
      <c r="F178" s="237" t="s">
        <v>1311</v>
      </c>
      <c r="G178" s="238" t="s">
        <v>426</v>
      </c>
      <c r="H178" s="239">
        <v>2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1.0000000000000001E-05</v>
      </c>
      <c r="R178" s="245">
        <f>Q178*H178</f>
        <v>2.0000000000000002E-05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2186</v>
      </c>
    </row>
    <row r="179" s="12" customFormat="1" ht="22.8" customHeight="1">
      <c r="A179" s="12"/>
      <c r="B179" s="219"/>
      <c r="C179" s="220"/>
      <c r="D179" s="221" t="s">
        <v>75</v>
      </c>
      <c r="E179" s="233" t="s">
        <v>443</v>
      </c>
      <c r="F179" s="233" t="s">
        <v>495</v>
      </c>
      <c r="G179" s="220"/>
      <c r="H179" s="220"/>
      <c r="I179" s="223"/>
      <c r="J179" s="234">
        <f>BK179</f>
        <v>0</v>
      </c>
      <c r="K179" s="220"/>
      <c r="L179" s="225"/>
      <c r="M179" s="226"/>
      <c r="N179" s="227"/>
      <c r="O179" s="227"/>
      <c r="P179" s="228">
        <f>SUM(P180:P196)</f>
        <v>0</v>
      </c>
      <c r="Q179" s="227"/>
      <c r="R179" s="228">
        <f>SUM(R180:R196)</f>
        <v>6.3912070200000004</v>
      </c>
      <c r="S179" s="227"/>
      <c r="T179" s="229">
        <f>SUM(T180:T196)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30" t="s">
        <v>84</v>
      </c>
      <c r="AT179" s="231" t="s">
        <v>75</v>
      </c>
      <c r="AU179" s="231" t="s">
        <v>84</v>
      </c>
      <c r="AY179" s="230" t="s">
        <v>379</v>
      </c>
      <c r="BK179" s="232">
        <f>SUM(BK180:BK196)</f>
        <v>0</v>
      </c>
    </row>
    <row r="180" s="2" customFormat="1" ht="23.4566" customHeight="1">
      <c r="A180" s="35"/>
      <c r="B180" s="36"/>
      <c r="C180" s="235" t="s">
        <v>597</v>
      </c>
      <c r="D180" s="235" t="s">
        <v>382</v>
      </c>
      <c r="E180" s="236" t="s">
        <v>2965</v>
      </c>
      <c r="F180" s="237" t="s">
        <v>2966</v>
      </c>
      <c r="G180" s="238" t="s">
        <v>426</v>
      </c>
      <c r="H180" s="239">
        <v>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0.0043899999999999998</v>
      </c>
      <c r="R180" s="245">
        <f>Q180*H180</f>
        <v>0.0087799999999999996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2967</v>
      </c>
    </row>
    <row r="181" s="2" customFormat="1" ht="31.92453" customHeight="1">
      <c r="A181" s="35"/>
      <c r="B181" s="36"/>
      <c r="C181" s="254" t="s">
        <v>601</v>
      </c>
      <c r="D181" s="254" t="s">
        <v>457</v>
      </c>
      <c r="E181" s="255" t="s">
        <v>2968</v>
      </c>
      <c r="F181" s="256" t="s">
        <v>2969</v>
      </c>
      <c r="G181" s="257" t="s">
        <v>502</v>
      </c>
      <c r="H181" s="258">
        <v>2</v>
      </c>
      <c r="I181" s="259"/>
      <c r="J181" s="260">
        <f>ROUND(I181*H181,2)</f>
        <v>0</v>
      </c>
      <c r="K181" s="261"/>
      <c r="L181" s="262"/>
      <c r="M181" s="263" t="s">
        <v>1</v>
      </c>
      <c r="N181" s="264" t="s">
        <v>42</v>
      </c>
      <c r="O181" s="94"/>
      <c r="P181" s="245">
        <f>O181*H181</f>
        <v>0</v>
      </c>
      <c r="Q181" s="245">
        <v>0.374</v>
      </c>
      <c r="R181" s="245">
        <f>Q181*H181</f>
        <v>0.748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443</v>
      </c>
      <c r="AT181" s="247" t="s">
        <v>457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2970</v>
      </c>
    </row>
    <row r="182" s="2" customFormat="1" ht="23.4566" customHeight="1">
      <c r="A182" s="35"/>
      <c r="B182" s="36"/>
      <c r="C182" s="235" t="s">
        <v>605</v>
      </c>
      <c r="D182" s="235" t="s">
        <v>382</v>
      </c>
      <c r="E182" s="236" t="s">
        <v>827</v>
      </c>
      <c r="F182" s="237" t="s">
        <v>828</v>
      </c>
      <c r="G182" s="238" t="s">
        <v>426</v>
      </c>
      <c r="H182" s="239">
        <v>24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2971</v>
      </c>
    </row>
    <row r="183" s="2" customFormat="1" ht="21.0566" customHeight="1">
      <c r="A183" s="35"/>
      <c r="B183" s="36"/>
      <c r="C183" s="254" t="s">
        <v>609</v>
      </c>
      <c r="D183" s="254" t="s">
        <v>457</v>
      </c>
      <c r="E183" s="255" t="s">
        <v>830</v>
      </c>
      <c r="F183" s="256" t="s">
        <v>831</v>
      </c>
      <c r="G183" s="257" t="s">
        <v>502</v>
      </c>
      <c r="H183" s="258">
        <v>24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42</v>
      </c>
      <c r="O183" s="94"/>
      <c r="P183" s="245">
        <f>O183*H183</f>
        <v>0</v>
      </c>
      <c r="Q183" s="245">
        <v>0.0027000000000000001</v>
      </c>
      <c r="R183" s="245">
        <f>Q183*H183</f>
        <v>0.064799999999999996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443</v>
      </c>
      <c r="AT183" s="247" t="s">
        <v>457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2972</v>
      </c>
    </row>
    <row r="184" s="2" customFormat="1" ht="23.4566" customHeight="1">
      <c r="A184" s="35"/>
      <c r="B184" s="36"/>
      <c r="C184" s="235" t="s">
        <v>613</v>
      </c>
      <c r="D184" s="235" t="s">
        <v>382</v>
      </c>
      <c r="E184" s="236" t="s">
        <v>2352</v>
      </c>
      <c r="F184" s="237" t="s">
        <v>2353</v>
      </c>
      <c r="G184" s="238" t="s">
        <v>426</v>
      </c>
      <c r="H184" s="239">
        <v>5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1.0000000000000001E-05</v>
      </c>
      <c r="R184" s="245">
        <f>Q184*H184</f>
        <v>5.0000000000000002E-05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2973</v>
      </c>
    </row>
    <row r="185" s="2" customFormat="1" ht="23.4566" customHeight="1">
      <c r="A185" s="35"/>
      <c r="B185" s="36"/>
      <c r="C185" s="254" t="s">
        <v>617</v>
      </c>
      <c r="D185" s="254" t="s">
        <v>457</v>
      </c>
      <c r="E185" s="255" t="s">
        <v>2355</v>
      </c>
      <c r="F185" s="256" t="s">
        <v>2974</v>
      </c>
      <c r="G185" s="257" t="s">
        <v>502</v>
      </c>
      <c r="H185" s="258">
        <v>5.0999999999999996</v>
      </c>
      <c r="I185" s="259"/>
      <c r="J185" s="260">
        <f>ROUND(I185*H185,2)</f>
        <v>0</v>
      </c>
      <c r="K185" s="261"/>
      <c r="L185" s="262"/>
      <c r="M185" s="263" t="s">
        <v>1</v>
      </c>
      <c r="N185" s="264" t="s">
        <v>42</v>
      </c>
      <c r="O185" s="94"/>
      <c r="P185" s="245">
        <f>O185*H185</f>
        <v>0</v>
      </c>
      <c r="Q185" s="245">
        <v>0.0027399999999999998</v>
      </c>
      <c r="R185" s="245">
        <f>Q185*H185</f>
        <v>0.013973999999999999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443</v>
      </c>
      <c r="AT185" s="247" t="s">
        <v>457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2975</v>
      </c>
    </row>
    <row r="186" s="2" customFormat="1" ht="23.4566" customHeight="1">
      <c r="A186" s="35"/>
      <c r="B186" s="36"/>
      <c r="C186" s="235" t="s">
        <v>621</v>
      </c>
      <c r="D186" s="235" t="s">
        <v>382</v>
      </c>
      <c r="E186" s="236" t="s">
        <v>2976</v>
      </c>
      <c r="F186" s="237" t="s">
        <v>2977</v>
      </c>
      <c r="G186" s="238" t="s">
        <v>430</v>
      </c>
      <c r="H186" s="239">
        <v>0.5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2.43933</v>
      </c>
      <c r="R186" s="245">
        <f>Q186*H186</f>
        <v>1.219665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2978</v>
      </c>
    </row>
    <row r="187" s="2" customFormat="1" ht="23.4566" customHeight="1">
      <c r="A187" s="35"/>
      <c r="B187" s="36"/>
      <c r="C187" s="235" t="s">
        <v>625</v>
      </c>
      <c r="D187" s="235" t="s">
        <v>382</v>
      </c>
      <c r="E187" s="236" t="s">
        <v>2979</v>
      </c>
      <c r="F187" s="237" t="s">
        <v>2980</v>
      </c>
      <c r="G187" s="238" t="s">
        <v>430</v>
      </c>
      <c r="H187" s="239">
        <v>0.33500000000000002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2.3281000000000001</v>
      </c>
      <c r="R187" s="245">
        <f>Q187*H187</f>
        <v>0.77991350000000004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2981</v>
      </c>
    </row>
    <row r="188" s="2" customFormat="1" ht="31.92453" customHeight="1">
      <c r="A188" s="35"/>
      <c r="B188" s="36"/>
      <c r="C188" s="235" t="s">
        <v>629</v>
      </c>
      <c r="D188" s="235" t="s">
        <v>382</v>
      </c>
      <c r="E188" s="236" t="s">
        <v>2982</v>
      </c>
      <c r="F188" s="237" t="s">
        <v>2983</v>
      </c>
      <c r="G188" s="238" t="s">
        <v>430</v>
      </c>
      <c r="H188" s="239">
        <v>1.448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2.3281000000000001</v>
      </c>
      <c r="R188" s="245">
        <f>Q188*H188</f>
        <v>3.3710887999999999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2984</v>
      </c>
    </row>
    <row r="189" s="2" customFormat="1" ht="23.4566" customHeight="1">
      <c r="A189" s="35"/>
      <c r="B189" s="36"/>
      <c r="C189" s="235" t="s">
        <v>633</v>
      </c>
      <c r="D189" s="235" t="s">
        <v>382</v>
      </c>
      <c r="E189" s="236" t="s">
        <v>2985</v>
      </c>
      <c r="F189" s="237" t="s">
        <v>2986</v>
      </c>
      <c r="G189" s="238" t="s">
        <v>419</v>
      </c>
      <c r="H189" s="239">
        <v>11.68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0.0046600000000000001</v>
      </c>
      <c r="R189" s="245">
        <f>Q189*H189</f>
        <v>0.054428799999999999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2987</v>
      </c>
    </row>
    <row r="190" s="2" customFormat="1" ht="23.4566" customHeight="1">
      <c r="A190" s="35"/>
      <c r="B190" s="36"/>
      <c r="C190" s="235" t="s">
        <v>637</v>
      </c>
      <c r="D190" s="235" t="s">
        <v>382</v>
      </c>
      <c r="E190" s="236" t="s">
        <v>2988</v>
      </c>
      <c r="F190" s="237" t="s">
        <v>2989</v>
      </c>
      <c r="G190" s="238" t="s">
        <v>419</v>
      </c>
      <c r="H190" s="239">
        <v>2.4969999999999999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0.00396</v>
      </c>
      <c r="R190" s="245">
        <f>Q190*H190</f>
        <v>0.0098881200000000002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2990</v>
      </c>
    </row>
    <row r="191" s="2" customFormat="1" ht="23.4566" customHeight="1">
      <c r="A191" s="35"/>
      <c r="B191" s="36"/>
      <c r="C191" s="235" t="s">
        <v>641</v>
      </c>
      <c r="D191" s="235" t="s">
        <v>382</v>
      </c>
      <c r="E191" s="236" t="s">
        <v>2991</v>
      </c>
      <c r="F191" s="237" t="s">
        <v>2992</v>
      </c>
      <c r="G191" s="238" t="s">
        <v>450</v>
      </c>
      <c r="H191" s="239">
        <v>0.02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1.0059400000000001</v>
      </c>
      <c r="R191" s="245">
        <f>Q191*H191</f>
        <v>0.020118800000000003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2993</v>
      </c>
    </row>
    <row r="192" s="2" customFormat="1" ht="23.4566" customHeight="1">
      <c r="A192" s="35"/>
      <c r="B192" s="36"/>
      <c r="C192" s="235" t="s">
        <v>645</v>
      </c>
      <c r="D192" s="235" t="s">
        <v>382</v>
      </c>
      <c r="E192" s="236" t="s">
        <v>839</v>
      </c>
      <c r="F192" s="237" t="s">
        <v>840</v>
      </c>
      <c r="G192" s="238" t="s">
        <v>502</v>
      </c>
      <c r="H192" s="239">
        <v>1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0.0063</v>
      </c>
      <c r="R192" s="245">
        <f>Q192*H192</f>
        <v>0.0063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2994</v>
      </c>
    </row>
    <row r="193" s="2" customFormat="1" ht="16.30189" customHeight="1">
      <c r="A193" s="35"/>
      <c r="B193" s="36"/>
      <c r="C193" s="254" t="s">
        <v>649</v>
      </c>
      <c r="D193" s="254" t="s">
        <v>457</v>
      </c>
      <c r="E193" s="255" t="s">
        <v>2995</v>
      </c>
      <c r="F193" s="256" t="s">
        <v>2996</v>
      </c>
      <c r="G193" s="257" t="s">
        <v>502</v>
      </c>
      <c r="H193" s="258">
        <v>1</v>
      </c>
      <c r="I193" s="259"/>
      <c r="J193" s="260">
        <f>ROUND(I193*H193,2)</f>
        <v>0</v>
      </c>
      <c r="K193" s="261"/>
      <c r="L193" s="262"/>
      <c r="M193" s="263" t="s">
        <v>1</v>
      </c>
      <c r="N193" s="264" t="s">
        <v>42</v>
      </c>
      <c r="O193" s="94"/>
      <c r="P193" s="245">
        <f>O193*H193</f>
        <v>0</v>
      </c>
      <c r="Q193" s="245">
        <v>0.059999999999999998</v>
      </c>
      <c r="R193" s="245">
        <f>Q193*H193</f>
        <v>0.059999999999999998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443</v>
      </c>
      <c r="AT193" s="247" t="s">
        <v>457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2997</v>
      </c>
    </row>
    <row r="194" s="2" customFormat="1" ht="31.92453" customHeight="1">
      <c r="A194" s="35"/>
      <c r="B194" s="36"/>
      <c r="C194" s="235" t="s">
        <v>653</v>
      </c>
      <c r="D194" s="235" t="s">
        <v>382</v>
      </c>
      <c r="E194" s="236" t="s">
        <v>533</v>
      </c>
      <c r="F194" s="237" t="s">
        <v>534</v>
      </c>
      <c r="G194" s="238" t="s">
        <v>502</v>
      </c>
      <c r="H194" s="239">
        <v>1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0.0083999999999999995</v>
      </c>
      <c r="R194" s="245">
        <f>Q194*H194</f>
        <v>0.0083999999999999995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2998</v>
      </c>
    </row>
    <row r="195" s="2" customFormat="1" ht="16.30189" customHeight="1">
      <c r="A195" s="35"/>
      <c r="B195" s="36"/>
      <c r="C195" s="254" t="s">
        <v>657</v>
      </c>
      <c r="D195" s="254" t="s">
        <v>457</v>
      </c>
      <c r="E195" s="255" t="s">
        <v>1145</v>
      </c>
      <c r="F195" s="256" t="s">
        <v>2999</v>
      </c>
      <c r="G195" s="257" t="s">
        <v>502</v>
      </c>
      <c r="H195" s="258">
        <v>1</v>
      </c>
      <c r="I195" s="259"/>
      <c r="J195" s="260">
        <f>ROUND(I195*H195,2)</f>
        <v>0</v>
      </c>
      <c r="K195" s="261"/>
      <c r="L195" s="262"/>
      <c r="M195" s="263" t="s">
        <v>1</v>
      </c>
      <c r="N195" s="264" t="s">
        <v>42</v>
      </c>
      <c r="O195" s="94"/>
      <c r="P195" s="245">
        <f>O195*H195</f>
        <v>0</v>
      </c>
      <c r="Q195" s="245">
        <v>0.012999999999999999</v>
      </c>
      <c r="R195" s="245">
        <f>Q195*H195</f>
        <v>0.012999999999999999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443</v>
      </c>
      <c r="AT195" s="247" t="s">
        <v>457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3000</v>
      </c>
    </row>
    <row r="196" s="2" customFormat="1" ht="23.4566" customHeight="1">
      <c r="A196" s="35"/>
      <c r="B196" s="36"/>
      <c r="C196" s="235" t="s">
        <v>661</v>
      </c>
      <c r="D196" s="235" t="s">
        <v>382</v>
      </c>
      <c r="E196" s="236" t="s">
        <v>1148</v>
      </c>
      <c r="F196" s="237" t="s">
        <v>1149</v>
      </c>
      <c r="G196" s="238" t="s">
        <v>502</v>
      </c>
      <c r="H196" s="239">
        <v>4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0.0032000000000000002</v>
      </c>
      <c r="R196" s="245">
        <f>Q196*H196</f>
        <v>0.012800000000000001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3001</v>
      </c>
    </row>
    <row r="197" s="12" customFormat="1" ht="22.8" customHeight="1">
      <c r="A197" s="12"/>
      <c r="B197" s="219"/>
      <c r="C197" s="220"/>
      <c r="D197" s="221" t="s">
        <v>75</v>
      </c>
      <c r="E197" s="233" t="s">
        <v>447</v>
      </c>
      <c r="F197" s="233" t="s">
        <v>560</v>
      </c>
      <c r="G197" s="220"/>
      <c r="H197" s="220"/>
      <c r="I197" s="223"/>
      <c r="J197" s="234">
        <f>BK197</f>
        <v>0</v>
      </c>
      <c r="K197" s="220"/>
      <c r="L197" s="225"/>
      <c r="M197" s="226"/>
      <c r="N197" s="227"/>
      <c r="O197" s="227"/>
      <c r="P197" s="228">
        <f>SUM(P198:P214)</f>
        <v>0</v>
      </c>
      <c r="Q197" s="227"/>
      <c r="R197" s="228">
        <f>SUM(R198:R214)</f>
        <v>13.250184000000001</v>
      </c>
      <c r="S197" s="227"/>
      <c r="T197" s="229">
        <f>SUM(T198:T214)</f>
        <v>15.375000000000002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84</v>
      </c>
      <c r="AT197" s="231" t="s">
        <v>75</v>
      </c>
      <c r="AU197" s="231" t="s">
        <v>84</v>
      </c>
      <c r="AY197" s="230" t="s">
        <v>379</v>
      </c>
      <c r="BK197" s="232">
        <f>SUM(BK198:BK214)</f>
        <v>0</v>
      </c>
    </row>
    <row r="198" s="2" customFormat="1" ht="31.92453" customHeight="1">
      <c r="A198" s="35"/>
      <c r="B198" s="36"/>
      <c r="C198" s="235" t="s">
        <v>665</v>
      </c>
      <c r="D198" s="235" t="s">
        <v>382</v>
      </c>
      <c r="E198" s="236" t="s">
        <v>1316</v>
      </c>
      <c r="F198" s="237" t="s">
        <v>1317</v>
      </c>
      <c r="G198" s="238" t="s">
        <v>426</v>
      </c>
      <c r="H198" s="239">
        <v>11.5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0.098530000000000006</v>
      </c>
      <c r="R198" s="245">
        <f>Q198*H198</f>
        <v>1.133095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2206</v>
      </c>
    </row>
    <row r="199" s="2" customFormat="1" ht="16.30189" customHeight="1">
      <c r="A199" s="35"/>
      <c r="B199" s="36"/>
      <c r="C199" s="254" t="s">
        <v>669</v>
      </c>
      <c r="D199" s="254" t="s">
        <v>457</v>
      </c>
      <c r="E199" s="255" t="s">
        <v>1319</v>
      </c>
      <c r="F199" s="256" t="s">
        <v>1320</v>
      </c>
      <c r="G199" s="257" t="s">
        <v>502</v>
      </c>
      <c r="H199" s="258">
        <v>11.615</v>
      </c>
      <c r="I199" s="259"/>
      <c r="J199" s="260">
        <f>ROUND(I199*H199,2)</f>
        <v>0</v>
      </c>
      <c r="K199" s="261"/>
      <c r="L199" s="262"/>
      <c r="M199" s="263" t="s">
        <v>1</v>
      </c>
      <c r="N199" s="264" t="s">
        <v>42</v>
      </c>
      <c r="O199" s="94"/>
      <c r="P199" s="245">
        <f>O199*H199</f>
        <v>0</v>
      </c>
      <c r="Q199" s="245">
        <v>0.023</v>
      </c>
      <c r="R199" s="245">
        <f>Q199*H199</f>
        <v>0.26714500000000002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443</v>
      </c>
      <c r="AT199" s="247" t="s">
        <v>457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2207</v>
      </c>
    </row>
    <row r="200" s="2" customFormat="1" ht="23.4566" customHeight="1">
      <c r="A200" s="35"/>
      <c r="B200" s="36"/>
      <c r="C200" s="235" t="s">
        <v>673</v>
      </c>
      <c r="D200" s="235" t="s">
        <v>382</v>
      </c>
      <c r="E200" s="236" t="s">
        <v>3002</v>
      </c>
      <c r="F200" s="237" t="s">
        <v>3003</v>
      </c>
      <c r="G200" s="238" t="s">
        <v>502</v>
      </c>
      <c r="H200" s="239">
        <v>1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9.6984899999999996</v>
      </c>
      <c r="R200" s="245">
        <f>Q200*H200</f>
        <v>9.6984899999999996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3004</v>
      </c>
    </row>
    <row r="201" s="2" customFormat="1" ht="21.0566" customHeight="1">
      <c r="A201" s="35"/>
      <c r="B201" s="36"/>
      <c r="C201" s="235" t="s">
        <v>677</v>
      </c>
      <c r="D201" s="235" t="s">
        <v>382</v>
      </c>
      <c r="E201" s="236" t="s">
        <v>1157</v>
      </c>
      <c r="F201" s="237" t="s">
        <v>1158</v>
      </c>
      <c r="G201" s="238" t="s">
        <v>426</v>
      </c>
      <c r="H201" s="239">
        <v>1.3999999999999999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0.90208999999999995</v>
      </c>
      <c r="R201" s="245">
        <f>Q201*H201</f>
        <v>1.2629259999999998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3005</v>
      </c>
    </row>
    <row r="202" s="2" customFormat="1" ht="23.4566" customHeight="1">
      <c r="A202" s="35"/>
      <c r="B202" s="36"/>
      <c r="C202" s="254" t="s">
        <v>681</v>
      </c>
      <c r="D202" s="254" t="s">
        <v>457</v>
      </c>
      <c r="E202" s="255" t="s">
        <v>2724</v>
      </c>
      <c r="F202" s="256" t="s">
        <v>2725</v>
      </c>
      <c r="G202" s="257" t="s">
        <v>502</v>
      </c>
      <c r="H202" s="258">
        <v>0.56599999999999995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0.32300000000000001</v>
      </c>
      <c r="R202" s="245">
        <f>Q202*H202</f>
        <v>0.18281799999999998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443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3006</v>
      </c>
    </row>
    <row r="203" s="2" customFormat="1" ht="23.4566" customHeight="1">
      <c r="A203" s="35"/>
      <c r="B203" s="36"/>
      <c r="C203" s="235" t="s">
        <v>685</v>
      </c>
      <c r="D203" s="235" t="s">
        <v>382</v>
      </c>
      <c r="E203" s="236" t="s">
        <v>1012</v>
      </c>
      <c r="F203" s="237" t="s">
        <v>1013</v>
      </c>
      <c r="G203" s="238" t="s">
        <v>426</v>
      </c>
      <c r="H203" s="239">
        <v>1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0.15992999999999999</v>
      </c>
      <c r="R203" s="245">
        <f>Q203*H203</f>
        <v>0.15992999999999999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3007</v>
      </c>
    </row>
    <row r="204" s="2" customFormat="1" ht="23.4566" customHeight="1">
      <c r="A204" s="35"/>
      <c r="B204" s="36"/>
      <c r="C204" s="254" t="s">
        <v>689</v>
      </c>
      <c r="D204" s="254" t="s">
        <v>457</v>
      </c>
      <c r="E204" s="255" t="s">
        <v>991</v>
      </c>
      <c r="F204" s="256" t="s">
        <v>3008</v>
      </c>
      <c r="G204" s="257" t="s">
        <v>502</v>
      </c>
      <c r="H204" s="258">
        <v>3.3599999999999999</v>
      </c>
      <c r="I204" s="259"/>
      <c r="J204" s="260">
        <f>ROUND(I204*H204,2)</f>
        <v>0</v>
      </c>
      <c r="K204" s="261"/>
      <c r="L204" s="262"/>
      <c r="M204" s="263" t="s">
        <v>1</v>
      </c>
      <c r="N204" s="264" t="s">
        <v>42</v>
      </c>
      <c r="O204" s="94"/>
      <c r="P204" s="245">
        <f>O204*H204</f>
        <v>0</v>
      </c>
      <c r="Q204" s="245">
        <v>0.034000000000000002</v>
      </c>
      <c r="R204" s="245">
        <f>Q204*H204</f>
        <v>0.11424000000000001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443</v>
      </c>
      <c r="AT204" s="247" t="s">
        <v>457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3009</v>
      </c>
    </row>
    <row r="205" s="2" customFormat="1" ht="31.92453" customHeight="1">
      <c r="A205" s="35"/>
      <c r="B205" s="36"/>
      <c r="C205" s="235" t="s">
        <v>693</v>
      </c>
      <c r="D205" s="235" t="s">
        <v>382</v>
      </c>
      <c r="E205" s="236" t="s">
        <v>3010</v>
      </c>
      <c r="F205" s="237" t="s">
        <v>3011</v>
      </c>
      <c r="G205" s="238" t="s">
        <v>502</v>
      </c>
      <c r="H205" s="239">
        <v>1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0.20497000000000001</v>
      </c>
      <c r="R205" s="245">
        <f>Q205*H205</f>
        <v>0.20497000000000001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396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3012</v>
      </c>
    </row>
    <row r="206" s="2" customFormat="1" ht="36.72453" customHeight="1">
      <c r="A206" s="35"/>
      <c r="B206" s="36"/>
      <c r="C206" s="254" t="s">
        <v>697</v>
      </c>
      <c r="D206" s="254" t="s">
        <v>457</v>
      </c>
      <c r="E206" s="255" t="s">
        <v>3013</v>
      </c>
      <c r="F206" s="256" t="s">
        <v>3014</v>
      </c>
      <c r="G206" s="257" t="s">
        <v>502</v>
      </c>
      <c r="H206" s="258">
        <v>1</v>
      </c>
      <c r="I206" s="259"/>
      <c r="J206" s="260">
        <f>ROUND(I206*H206,2)</f>
        <v>0</v>
      </c>
      <c r="K206" s="261"/>
      <c r="L206" s="262"/>
      <c r="M206" s="263" t="s">
        <v>1</v>
      </c>
      <c r="N206" s="264" t="s">
        <v>42</v>
      </c>
      <c r="O206" s="94"/>
      <c r="P206" s="245">
        <f>O206*H206</f>
        <v>0</v>
      </c>
      <c r="Q206" s="245">
        <v>0.214</v>
      </c>
      <c r="R206" s="245">
        <f>Q206*H206</f>
        <v>0.214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443</v>
      </c>
      <c r="AT206" s="247" t="s">
        <v>457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3015</v>
      </c>
    </row>
    <row r="207" s="2" customFormat="1" ht="23.4566" customHeight="1">
      <c r="A207" s="35"/>
      <c r="B207" s="36"/>
      <c r="C207" s="254" t="s">
        <v>701</v>
      </c>
      <c r="D207" s="254" t="s">
        <v>457</v>
      </c>
      <c r="E207" s="255" t="s">
        <v>3016</v>
      </c>
      <c r="F207" s="256" t="s">
        <v>3017</v>
      </c>
      <c r="G207" s="257" t="s">
        <v>502</v>
      </c>
      <c r="H207" s="258">
        <v>1</v>
      </c>
      <c r="I207" s="259"/>
      <c r="J207" s="260">
        <f>ROUND(I207*H207,2)</f>
        <v>0</v>
      </c>
      <c r="K207" s="261"/>
      <c r="L207" s="262"/>
      <c r="M207" s="263" t="s">
        <v>1</v>
      </c>
      <c r="N207" s="264" t="s">
        <v>42</v>
      </c>
      <c r="O207" s="94"/>
      <c r="P207" s="245">
        <f>O207*H207</f>
        <v>0</v>
      </c>
      <c r="Q207" s="245">
        <v>0.00036999999999999999</v>
      </c>
      <c r="R207" s="245">
        <f>Q207*H207</f>
        <v>0.00036999999999999999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443</v>
      </c>
      <c r="AT207" s="247" t="s">
        <v>457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3018</v>
      </c>
    </row>
    <row r="208" s="2" customFormat="1" ht="42.79245" customHeight="1">
      <c r="A208" s="35"/>
      <c r="B208" s="36"/>
      <c r="C208" s="254" t="s">
        <v>705</v>
      </c>
      <c r="D208" s="254" t="s">
        <v>457</v>
      </c>
      <c r="E208" s="255" t="s">
        <v>3019</v>
      </c>
      <c r="F208" s="256" t="s">
        <v>3020</v>
      </c>
      <c r="G208" s="257" t="s">
        <v>502</v>
      </c>
      <c r="H208" s="258">
        <v>1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0.012200000000000001</v>
      </c>
      <c r="R208" s="245">
        <f>Q208*H208</f>
        <v>0.012200000000000001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443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3021</v>
      </c>
    </row>
    <row r="209" s="2" customFormat="1" ht="36.72453" customHeight="1">
      <c r="A209" s="35"/>
      <c r="B209" s="36"/>
      <c r="C209" s="235" t="s">
        <v>709</v>
      </c>
      <c r="D209" s="235" t="s">
        <v>382</v>
      </c>
      <c r="E209" s="236" t="s">
        <v>1795</v>
      </c>
      <c r="F209" s="237" t="s">
        <v>1796</v>
      </c>
      <c r="G209" s="238" t="s">
        <v>430</v>
      </c>
      <c r="H209" s="239">
        <v>6.75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2.2000000000000002</v>
      </c>
      <c r="T209" s="246">
        <f>S209*H209</f>
        <v>14.850000000000001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396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2210</v>
      </c>
    </row>
    <row r="210" s="2" customFormat="1" ht="16.30189" customHeight="1">
      <c r="A210" s="35"/>
      <c r="B210" s="36"/>
      <c r="C210" s="235" t="s">
        <v>713</v>
      </c>
      <c r="D210" s="235" t="s">
        <v>382</v>
      </c>
      <c r="E210" s="236" t="s">
        <v>2211</v>
      </c>
      <c r="F210" s="237" t="s">
        <v>2212</v>
      </c>
      <c r="G210" s="238" t="s">
        <v>502</v>
      </c>
      <c r="H210" s="239">
        <v>4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</v>
      </c>
      <c r="R210" s="245">
        <f>Q210*H210</f>
        <v>0</v>
      </c>
      <c r="S210" s="245">
        <v>0.074999999999999997</v>
      </c>
      <c r="T210" s="246">
        <f>S210*H210</f>
        <v>0.29999999999999999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2213</v>
      </c>
    </row>
    <row r="211" s="2" customFormat="1" ht="23.4566" customHeight="1">
      <c r="A211" s="35"/>
      <c r="B211" s="36"/>
      <c r="C211" s="235" t="s">
        <v>717</v>
      </c>
      <c r="D211" s="235" t="s">
        <v>382</v>
      </c>
      <c r="E211" s="236" t="s">
        <v>2744</v>
      </c>
      <c r="F211" s="237" t="s">
        <v>2745</v>
      </c>
      <c r="G211" s="238" t="s">
        <v>426</v>
      </c>
      <c r="H211" s="239">
        <v>22.5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0.01</v>
      </c>
      <c r="T211" s="246">
        <f>S211*H211</f>
        <v>0.22500000000000001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396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3022</v>
      </c>
    </row>
    <row r="212" s="2" customFormat="1" ht="23.4566" customHeight="1">
      <c r="A212" s="35"/>
      <c r="B212" s="36"/>
      <c r="C212" s="235" t="s">
        <v>723</v>
      </c>
      <c r="D212" s="235" t="s">
        <v>382</v>
      </c>
      <c r="E212" s="236" t="s">
        <v>710</v>
      </c>
      <c r="F212" s="237" t="s">
        <v>711</v>
      </c>
      <c r="G212" s="238" t="s">
        <v>450</v>
      </c>
      <c r="H212" s="239">
        <v>14.85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</v>
      </c>
      <c r="R212" s="245">
        <f>Q212*H212</f>
        <v>0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2215</v>
      </c>
    </row>
    <row r="213" s="2" customFormat="1" ht="23.4566" customHeight="1">
      <c r="A213" s="35"/>
      <c r="B213" s="36"/>
      <c r="C213" s="235" t="s">
        <v>869</v>
      </c>
      <c r="D213" s="235" t="s">
        <v>382</v>
      </c>
      <c r="E213" s="236" t="s">
        <v>714</v>
      </c>
      <c r="F213" s="237" t="s">
        <v>715</v>
      </c>
      <c r="G213" s="238" t="s">
        <v>450</v>
      </c>
      <c r="H213" s="239">
        <v>282.14999999999998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2216</v>
      </c>
    </row>
    <row r="214" s="2" customFormat="1" ht="23.4566" customHeight="1">
      <c r="A214" s="35"/>
      <c r="B214" s="36"/>
      <c r="C214" s="235" t="s">
        <v>873</v>
      </c>
      <c r="D214" s="235" t="s">
        <v>382</v>
      </c>
      <c r="E214" s="236" t="s">
        <v>718</v>
      </c>
      <c r="F214" s="237" t="s">
        <v>719</v>
      </c>
      <c r="G214" s="238" t="s">
        <v>450</v>
      </c>
      <c r="H214" s="239">
        <v>14.85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0</v>
      </c>
      <c r="R214" s="245">
        <f>Q214*H214</f>
        <v>0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2219</v>
      </c>
    </row>
    <row r="215" s="12" customFormat="1" ht="22.8" customHeight="1">
      <c r="A215" s="12"/>
      <c r="B215" s="219"/>
      <c r="C215" s="220"/>
      <c r="D215" s="221" t="s">
        <v>75</v>
      </c>
      <c r="E215" s="233" t="s">
        <v>721</v>
      </c>
      <c r="F215" s="233" t="s">
        <v>722</v>
      </c>
      <c r="G215" s="220"/>
      <c r="H215" s="220"/>
      <c r="I215" s="223"/>
      <c r="J215" s="234">
        <f>BK215</f>
        <v>0</v>
      </c>
      <c r="K215" s="220"/>
      <c r="L215" s="225"/>
      <c r="M215" s="226"/>
      <c r="N215" s="227"/>
      <c r="O215" s="227"/>
      <c r="P215" s="228">
        <f>P216</f>
        <v>0</v>
      </c>
      <c r="Q215" s="227"/>
      <c r="R215" s="228">
        <f>R216</f>
        <v>0</v>
      </c>
      <c r="S215" s="227"/>
      <c r="T215" s="229">
        <f>T216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0" t="s">
        <v>84</v>
      </c>
      <c r="AT215" s="231" t="s">
        <v>75</v>
      </c>
      <c r="AU215" s="231" t="s">
        <v>84</v>
      </c>
      <c r="AY215" s="230" t="s">
        <v>379</v>
      </c>
      <c r="BK215" s="232">
        <f>BK216</f>
        <v>0</v>
      </c>
    </row>
    <row r="216" s="2" customFormat="1" ht="23.4566" customHeight="1">
      <c r="A216" s="35"/>
      <c r="B216" s="36"/>
      <c r="C216" s="235" t="s">
        <v>877</v>
      </c>
      <c r="D216" s="235" t="s">
        <v>382</v>
      </c>
      <c r="E216" s="236" t="s">
        <v>724</v>
      </c>
      <c r="F216" s="237" t="s">
        <v>725</v>
      </c>
      <c r="G216" s="238" t="s">
        <v>450</v>
      </c>
      <c r="H216" s="239">
        <v>116.081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2221</v>
      </c>
    </row>
    <row r="217" s="12" customFormat="1" ht="25.92" customHeight="1">
      <c r="A217" s="12"/>
      <c r="B217" s="219"/>
      <c r="C217" s="220"/>
      <c r="D217" s="221" t="s">
        <v>75</v>
      </c>
      <c r="E217" s="222" t="s">
        <v>1040</v>
      </c>
      <c r="F217" s="222" t="s">
        <v>1041</v>
      </c>
      <c r="G217" s="220"/>
      <c r="H217" s="220"/>
      <c r="I217" s="223"/>
      <c r="J217" s="224">
        <f>BK217</f>
        <v>0</v>
      </c>
      <c r="K217" s="220"/>
      <c r="L217" s="225"/>
      <c r="M217" s="226"/>
      <c r="N217" s="227"/>
      <c r="O217" s="227"/>
      <c r="P217" s="228">
        <f>P218+P224</f>
        <v>0</v>
      </c>
      <c r="Q217" s="227"/>
      <c r="R217" s="228">
        <f>R218+R224</f>
        <v>0.27686160000000004</v>
      </c>
      <c r="S217" s="227"/>
      <c r="T217" s="229">
        <f>T218+T224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30" t="s">
        <v>92</v>
      </c>
      <c r="AT217" s="231" t="s">
        <v>75</v>
      </c>
      <c r="AU217" s="231" t="s">
        <v>76</v>
      </c>
      <c r="AY217" s="230" t="s">
        <v>379</v>
      </c>
      <c r="BK217" s="232">
        <f>BK218+BK224</f>
        <v>0</v>
      </c>
    </row>
    <row r="218" s="12" customFormat="1" ht="22.8" customHeight="1">
      <c r="A218" s="12"/>
      <c r="B218" s="219"/>
      <c r="C218" s="220"/>
      <c r="D218" s="221" t="s">
        <v>75</v>
      </c>
      <c r="E218" s="233" t="s">
        <v>1042</v>
      </c>
      <c r="F218" s="233" t="s">
        <v>1043</v>
      </c>
      <c r="G218" s="220"/>
      <c r="H218" s="220"/>
      <c r="I218" s="223"/>
      <c r="J218" s="234">
        <f>BK218</f>
        <v>0</v>
      </c>
      <c r="K218" s="220"/>
      <c r="L218" s="225"/>
      <c r="M218" s="226"/>
      <c r="N218" s="227"/>
      <c r="O218" s="227"/>
      <c r="P218" s="228">
        <f>SUM(P219:P223)</f>
        <v>0</v>
      </c>
      <c r="Q218" s="227"/>
      <c r="R218" s="228">
        <f>SUM(R219:R223)</f>
        <v>0.059961600000000004</v>
      </c>
      <c r="S218" s="227"/>
      <c r="T218" s="229">
        <f>SUM(T219:T223)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0" t="s">
        <v>92</v>
      </c>
      <c r="AT218" s="231" t="s">
        <v>75</v>
      </c>
      <c r="AU218" s="231" t="s">
        <v>84</v>
      </c>
      <c r="AY218" s="230" t="s">
        <v>379</v>
      </c>
      <c r="BK218" s="232">
        <f>SUM(BK219:BK223)</f>
        <v>0</v>
      </c>
    </row>
    <row r="219" s="2" customFormat="1" ht="23.4566" customHeight="1">
      <c r="A219" s="35"/>
      <c r="B219" s="36"/>
      <c r="C219" s="235" t="s">
        <v>881</v>
      </c>
      <c r="D219" s="235" t="s">
        <v>382</v>
      </c>
      <c r="E219" s="236" t="s">
        <v>1188</v>
      </c>
      <c r="F219" s="237" t="s">
        <v>1189</v>
      </c>
      <c r="G219" s="238" t="s">
        <v>419</v>
      </c>
      <c r="H219" s="239">
        <v>12.960000000000001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479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479</v>
      </c>
      <c r="BM219" s="247" t="s">
        <v>3023</v>
      </c>
    </row>
    <row r="220" s="2" customFormat="1" ht="16.30189" customHeight="1">
      <c r="A220" s="35"/>
      <c r="B220" s="36"/>
      <c r="C220" s="254" t="s">
        <v>885</v>
      </c>
      <c r="D220" s="254" t="s">
        <v>457</v>
      </c>
      <c r="E220" s="255" t="s">
        <v>1191</v>
      </c>
      <c r="F220" s="256" t="s">
        <v>1192</v>
      </c>
      <c r="G220" s="257" t="s">
        <v>450</v>
      </c>
      <c r="H220" s="258">
        <v>0.0050000000000000001</v>
      </c>
      <c r="I220" s="259"/>
      <c r="J220" s="260">
        <f>ROUND(I220*H220,2)</f>
        <v>0</v>
      </c>
      <c r="K220" s="261"/>
      <c r="L220" s="262"/>
      <c r="M220" s="263" t="s">
        <v>1</v>
      </c>
      <c r="N220" s="264" t="s">
        <v>42</v>
      </c>
      <c r="O220" s="94"/>
      <c r="P220" s="245">
        <f>O220*H220</f>
        <v>0</v>
      </c>
      <c r="Q220" s="245">
        <v>1</v>
      </c>
      <c r="R220" s="245">
        <f>Q220*H220</f>
        <v>0.0050000000000000001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544</v>
      </c>
      <c r="AT220" s="247" t="s">
        <v>457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479</v>
      </c>
      <c r="BM220" s="247" t="s">
        <v>3024</v>
      </c>
    </row>
    <row r="221" s="2" customFormat="1" ht="23.4566" customHeight="1">
      <c r="A221" s="35"/>
      <c r="B221" s="36"/>
      <c r="C221" s="235" t="s">
        <v>886</v>
      </c>
      <c r="D221" s="235" t="s">
        <v>382</v>
      </c>
      <c r="E221" s="236" t="s">
        <v>1194</v>
      </c>
      <c r="F221" s="237" t="s">
        <v>1195</v>
      </c>
      <c r="G221" s="238" t="s">
        <v>419</v>
      </c>
      <c r="H221" s="239">
        <v>25.920000000000002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0.00023000000000000001</v>
      </c>
      <c r="R221" s="245">
        <f>Q221*H221</f>
        <v>0.0059616000000000009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479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479</v>
      </c>
      <c r="BM221" s="247" t="s">
        <v>3025</v>
      </c>
    </row>
    <row r="222" s="2" customFormat="1" ht="16.30189" customHeight="1">
      <c r="A222" s="35"/>
      <c r="B222" s="36"/>
      <c r="C222" s="254" t="s">
        <v>888</v>
      </c>
      <c r="D222" s="254" t="s">
        <v>457</v>
      </c>
      <c r="E222" s="255" t="s">
        <v>1197</v>
      </c>
      <c r="F222" s="256" t="s">
        <v>1198</v>
      </c>
      <c r="G222" s="257" t="s">
        <v>450</v>
      </c>
      <c r="H222" s="258">
        <v>0.049000000000000002</v>
      </c>
      <c r="I222" s="259"/>
      <c r="J222" s="260">
        <f>ROUND(I222*H222,2)</f>
        <v>0</v>
      </c>
      <c r="K222" s="261"/>
      <c r="L222" s="262"/>
      <c r="M222" s="263" t="s">
        <v>1</v>
      </c>
      <c r="N222" s="264" t="s">
        <v>42</v>
      </c>
      <c r="O222" s="94"/>
      <c r="P222" s="245">
        <f>O222*H222</f>
        <v>0</v>
      </c>
      <c r="Q222" s="245">
        <v>1</v>
      </c>
      <c r="R222" s="245">
        <f>Q222*H222</f>
        <v>0.049000000000000002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544</v>
      </c>
      <c r="AT222" s="247" t="s">
        <v>457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479</v>
      </c>
      <c r="BM222" s="247" t="s">
        <v>3026</v>
      </c>
    </row>
    <row r="223" s="2" customFormat="1" ht="23.4566" customHeight="1">
      <c r="A223" s="35"/>
      <c r="B223" s="36"/>
      <c r="C223" s="235" t="s">
        <v>890</v>
      </c>
      <c r="D223" s="235" t="s">
        <v>382</v>
      </c>
      <c r="E223" s="236" t="s">
        <v>1200</v>
      </c>
      <c r="F223" s="237" t="s">
        <v>1201</v>
      </c>
      <c r="G223" s="238" t="s">
        <v>450</v>
      </c>
      <c r="H223" s="239">
        <v>0.059999999999999998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0</v>
      </c>
      <c r="R223" s="245">
        <f>Q223*H223</f>
        <v>0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479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479</v>
      </c>
      <c r="BM223" s="247" t="s">
        <v>3027</v>
      </c>
    </row>
    <row r="224" s="12" customFormat="1" ht="22.8" customHeight="1">
      <c r="A224" s="12"/>
      <c r="B224" s="219"/>
      <c r="C224" s="220"/>
      <c r="D224" s="221" t="s">
        <v>75</v>
      </c>
      <c r="E224" s="233" t="s">
        <v>2749</v>
      </c>
      <c r="F224" s="233" t="s">
        <v>2750</v>
      </c>
      <c r="G224" s="220"/>
      <c r="H224" s="220"/>
      <c r="I224" s="223"/>
      <c r="J224" s="234">
        <f>BK224</f>
        <v>0</v>
      </c>
      <c r="K224" s="220"/>
      <c r="L224" s="225"/>
      <c r="M224" s="226"/>
      <c r="N224" s="227"/>
      <c r="O224" s="227"/>
      <c r="P224" s="228">
        <f>SUM(P225:P226)</f>
        <v>0</v>
      </c>
      <c r="Q224" s="227"/>
      <c r="R224" s="228">
        <f>SUM(R225:R226)</f>
        <v>0.21690000000000001</v>
      </c>
      <c r="S224" s="227"/>
      <c r="T224" s="229">
        <f>SUM(T225:T226)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30" t="s">
        <v>92</v>
      </c>
      <c r="AT224" s="231" t="s">
        <v>75</v>
      </c>
      <c r="AU224" s="231" t="s">
        <v>84</v>
      </c>
      <c r="AY224" s="230" t="s">
        <v>379</v>
      </c>
      <c r="BK224" s="232">
        <f>SUM(BK225:BK226)</f>
        <v>0</v>
      </c>
    </row>
    <row r="225" s="2" customFormat="1" ht="23.4566" customHeight="1">
      <c r="A225" s="35"/>
      <c r="B225" s="36"/>
      <c r="C225" s="235" t="s">
        <v>894</v>
      </c>
      <c r="D225" s="235" t="s">
        <v>382</v>
      </c>
      <c r="E225" s="236" t="s">
        <v>3028</v>
      </c>
      <c r="F225" s="237" t="s">
        <v>3029</v>
      </c>
      <c r="G225" s="238" t="s">
        <v>426</v>
      </c>
      <c r="H225" s="239">
        <v>22.5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479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479</v>
      </c>
      <c r="BM225" s="247" t="s">
        <v>3030</v>
      </c>
    </row>
    <row r="226" s="2" customFormat="1" ht="31.92453" customHeight="1">
      <c r="A226" s="35"/>
      <c r="B226" s="36"/>
      <c r="C226" s="254" t="s">
        <v>896</v>
      </c>
      <c r="D226" s="254" t="s">
        <v>457</v>
      </c>
      <c r="E226" s="255" t="s">
        <v>3031</v>
      </c>
      <c r="F226" s="256" t="s">
        <v>3032</v>
      </c>
      <c r="G226" s="257" t="s">
        <v>502</v>
      </c>
      <c r="H226" s="258">
        <v>9</v>
      </c>
      <c r="I226" s="259"/>
      <c r="J226" s="260">
        <f>ROUND(I226*H226,2)</f>
        <v>0</v>
      </c>
      <c r="K226" s="261"/>
      <c r="L226" s="262"/>
      <c r="M226" s="265" t="s">
        <v>1</v>
      </c>
      <c r="N226" s="266" t="s">
        <v>42</v>
      </c>
      <c r="O226" s="251"/>
      <c r="P226" s="252">
        <f>O226*H226</f>
        <v>0</v>
      </c>
      <c r="Q226" s="252">
        <v>0.0241</v>
      </c>
      <c r="R226" s="252">
        <f>Q226*H226</f>
        <v>0.21690000000000001</v>
      </c>
      <c r="S226" s="252">
        <v>0</v>
      </c>
      <c r="T226" s="25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544</v>
      </c>
      <c r="AT226" s="247" t="s">
        <v>457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479</v>
      </c>
      <c r="BM226" s="247" t="s">
        <v>3033</v>
      </c>
    </row>
    <row r="227" s="2" customFormat="1" ht="6.96" customHeight="1">
      <c r="A227" s="35"/>
      <c r="B227" s="69"/>
      <c r="C227" s="70"/>
      <c r="D227" s="70"/>
      <c r="E227" s="70"/>
      <c r="F227" s="70"/>
      <c r="G227" s="70"/>
      <c r="H227" s="70"/>
      <c r="I227" s="70"/>
      <c r="J227" s="70"/>
      <c r="K227" s="70"/>
      <c r="L227" s="41"/>
      <c r="M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</row>
  </sheetData>
  <sheetProtection sheet="1" autoFilter="0" formatColumns="0" formatRows="0" objects="1" scenarios="1" spinCount="100000" saltValue="RyqBGz3xOkJSUVIaxluHgi4vjNfvO++N9AFZ8qziTnUQh8t1EjPT1C6Q8rJLkujM60K78wRywfi/mddiwK5Rww==" hashValue="12dLK6pVdYN9hOaHb+O/WQjRHz9mBpBU2etechhILGAyPomru1yHABlaVOFGhbg6qcST5jYh0CeV2SKO+Bqasw==" algorithmName="SHA-512" password="CC35"/>
  <autoFilter ref="C127:K226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330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3034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406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ROUND((SUM(BE128:BE241)),  2)</f>
        <v>0</v>
      </c>
      <c r="G33" s="169"/>
      <c r="H33" s="169"/>
      <c r="I33" s="170">
        <v>0.20000000000000001</v>
      </c>
      <c r="J33" s="168">
        <f>ROUND(((SUM(BE128:BE241))*I33),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ROUND((SUM(BF128:BF241)),  2)</f>
        <v>0</v>
      </c>
      <c r="G34" s="169"/>
      <c r="H34" s="169"/>
      <c r="I34" s="170">
        <v>0.20000000000000001</v>
      </c>
      <c r="J34" s="168">
        <f>ROUND(((SUM(BF128:BF241))*I34),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ROUND((SUM(BG128:BG241)),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ROUND((SUM(BH128:BH241)),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ROUND((SUM(BI128:BI241)),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 xml:space="preserve">105-12 - 105-12  Nástupište AZ v k.ú.Sebedín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Macura M.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J129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J130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J156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729</v>
      </c>
      <c r="E100" s="204"/>
      <c r="F100" s="204"/>
      <c r="G100" s="204"/>
      <c r="H100" s="204"/>
      <c r="I100" s="204"/>
      <c r="J100" s="205">
        <f>J158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J166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J175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411</v>
      </c>
      <c r="E103" s="204"/>
      <c r="F103" s="204"/>
      <c r="G103" s="204"/>
      <c r="H103" s="204"/>
      <c r="I103" s="204"/>
      <c r="J103" s="205">
        <f>J188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412</v>
      </c>
      <c r="E104" s="204"/>
      <c r="F104" s="204"/>
      <c r="G104" s="204"/>
      <c r="H104" s="204"/>
      <c r="I104" s="204"/>
      <c r="J104" s="205">
        <f>J207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413</v>
      </c>
      <c r="E105" s="204"/>
      <c r="F105" s="204"/>
      <c r="G105" s="204"/>
      <c r="H105" s="204"/>
      <c r="I105" s="204"/>
      <c r="J105" s="205">
        <f>J229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6"/>
      <c r="C106" s="197"/>
      <c r="D106" s="198" t="s">
        <v>730</v>
      </c>
      <c r="E106" s="199"/>
      <c r="F106" s="199"/>
      <c r="G106" s="199"/>
      <c r="H106" s="199"/>
      <c r="I106" s="199"/>
      <c r="J106" s="200">
        <f>J231</f>
        <v>0</v>
      </c>
      <c r="K106" s="197"/>
      <c r="L106" s="20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2"/>
      <c r="C107" s="136"/>
      <c r="D107" s="203" t="s">
        <v>731</v>
      </c>
      <c r="E107" s="204"/>
      <c r="F107" s="204"/>
      <c r="G107" s="204"/>
      <c r="H107" s="204"/>
      <c r="I107" s="204"/>
      <c r="J107" s="205">
        <f>J232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2647</v>
      </c>
      <c r="E108" s="204"/>
      <c r="F108" s="204"/>
      <c r="G108" s="204"/>
      <c r="H108" s="204"/>
      <c r="I108" s="204"/>
      <c r="J108" s="205">
        <f>J237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69"/>
      <c r="C110" s="70"/>
      <c r="D110" s="70"/>
      <c r="E110" s="70"/>
      <c r="F110" s="70"/>
      <c r="G110" s="70"/>
      <c r="H110" s="70"/>
      <c r="I110" s="70"/>
      <c r="J110" s="70"/>
      <c r="K110" s="70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="2" customFormat="1" ht="6.96" customHeight="1">
      <c r="A114" s="35"/>
      <c r="B114" s="71"/>
      <c r="C114" s="72"/>
      <c r="D114" s="72"/>
      <c r="E114" s="72"/>
      <c r="F114" s="72"/>
      <c r="G114" s="72"/>
      <c r="H114" s="72"/>
      <c r="I114" s="72"/>
      <c r="J114" s="72"/>
      <c r="K114" s="72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24.96" customHeight="1">
      <c r="A115" s="35"/>
      <c r="B115" s="36"/>
      <c r="C115" s="20" t="s">
        <v>364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7.84906" customHeight="1">
      <c r="A118" s="35"/>
      <c r="B118" s="36"/>
      <c r="C118" s="37"/>
      <c r="D118" s="37"/>
      <c r="E118" s="191" t="str">
        <f>E7</f>
        <v>Rekonštrukcia cesty a mostov II/591 Banská Bystrica - hr. okr. BB/ZV - Zvolenská Slatina , I. etapa</v>
      </c>
      <c r="F118" s="29"/>
      <c r="G118" s="29"/>
      <c r="H118" s="29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353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30189" customHeight="1">
      <c r="A120" s="35"/>
      <c r="B120" s="36"/>
      <c r="C120" s="37"/>
      <c r="D120" s="37"/>
      <c r="E120" s="79" t="str">
        <f>E9</f>
        <v xml:space="preserve">105-12 - 105-12  Nástupište AZ v k.ú.Sebedín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19</v>
      </c>
      <c r="D122" s="37"/>
      <c r="E122" s="37"/>
      <c r="F122" s="24" t="str">
        <f>F12</f>
        <v>k. ú. Banská Bystrica</v>
      </c>
      <c r="G122" s="37"/>
      <c r="H122" s="37"/>
      <c r="I122" s="29" t="s">
        <v>21</v>
      </c>
      <c r="J122" s="82" t="str">
        <f>IF(J12="","",J12)</f>
        <v>30. 12. 2020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24.81509" customHeight="1">
      <c r="A124" s="35"/>
      <c r="B124" s="36"/>
      <c r="C124" s="29" t="s">
        <v>23</v>
      </c>
      <c r="D124" s="37"/>
      <c r="E124" s="37"/>
      <c r="F124" s="24" t="str">
        <f>E15</f>
        <v xml:space="preserve">BANSKOBYSTRICKÝ SAMOSPRÁVNY KRAJ </v>
      </c>
      <c r="G124" s="37"/>
      <c r="H124" s="37"/>
      <c r="I124" s="29" t="s">
        <v>29</v>
      </c>
      <c r="J124" s="33" t="str">
        <f>E21</f>
        <v>ISPO spol.s r.o. , Prešov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30566" customHeight="1">
      <c r="A125" s="35"/>
      <c r="B125" s="36"/>
      <c r="C125" s="29" t="s">
        <v>27</v>
      </c>
      <c r="D125" s="37"/>
      <c r="E125" s="37"/>
      <c r="F125" s="24" t="str">
        <f>IF(E18="","",E18)</f>
        <v>Vyplň údaj</v>
      </c>
      <c r="G125" s="37"/>
      <c r="H125" s="37"/>
      <c r="I125" s="29" t="s">
        <v>33</v>
      </c>
      <c r="J125" s="33" t="str">
        <f>E24</f>
        <v>Macura M.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365</v>
      </c>
      <c r="D127" s="210" t="s">
        <v>61</v>
      </c>
      <c r="E127" s="210" t="s">
        <v>57</v>
      </c>
      <c r="F127" s="210" t="s">
        <v>58</v>
      </c>
      <c r="G127" s="210" t="s">
        <v>366</v>
      </c>
      <c r="H127" s="210" t="s">
        <v>367</v>
      </c>
      <c r="I127" s="210" t="s">
        <v>368</v>
      </c>
      <c r="J127" s="211" t="s">
        <v>358</v>
      </c>
      <c r="K127" s="212" t="s">
        <v>369</v>
      </c>
      <c r="L127" s="213"/>
      <c r="M127" s="103" t="s">
        <v>1</v>
      </c>
      <c r="N127" s="104" t="s">
        <v>40</v>
      </c>
      <c r="O127" s="104" t="s">
        <v>370</v>
      </c>
      <c r="P127" s="104" t="s">
        <v>371</v>
      </c>
      <c r="Q127" s="104" t="s">
        <v>372</v>
      </c>
      <c r="R127" s="104" t="s">
        <v>373</v>
      </c>
      <c r="S127" s="104" t="s">
        <v>374</v>
      </c>
      <c r="T127" s="105" t="s">
        <v>375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359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P129+P231</f>
        <v>0</v>
      </c>
      <c r="Q128" s="107"/>
      <c r="R128" s="216">
        <f>R129+R231</f>
        <v>373.34347437999998</v>
      </c>
      <c r="S128" s="107"/>
      <c r="T128" s="217">
        <f>T129+T231</f>
        <v>54.082299999999996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75</v>
      </c>
      <c r="AU128" s="14" t="s">
        <v>360</v>
      </c>
      <c r="BK128" s="218">
        <f>BK129+BK231</f>
        <v>0</v>
      </c>
    </row>
    <row r="129" s="12" customFormat="1" ht="25.92" customHeight="1">
      <c r="A129" s="12"/>
      <c r="B129" s="219"/>
      <c r="C129" s="220"/>
      <c r="D129" s="221" t="s">
        <v>75</v>
      </c>
      <c r="E129" s="222" t="s">
        <v>414</v>
      </c>
      <c r="F129" s="222" t="s">
        <v>415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P130+P156+P158+P166+P175+P188+P207+P229</f>
        <v>0</v>
      </c>
      <c r="Q129" s="227"/>
      <c r="R129" s="228">
        <f>R130+R156+R158+R166+R175+R188+R207+R229</f>
        <v>373.14336437999998</v>
      </c>
      <c r="S129" s="227"/>
      <c r="T129" s="229">
        <f>T130+T156+T158+T166+T175+T188+T207+T229</f>
        <v>54.082299999999996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84</v>
      </c>
      <c r="AT129" s="231" t="s">
        <v>75</v>
      </c>
      <c r="AU129" s="231" t="s">
        <v>76</v>
      </c>
      <c r="AY129" s="230" t="s">
        <v>379</v>
      </c>
      <c r="BK129" s="232">
        <f>BK130+BK156+BK158+BK166+BK175+BK188+BK207+BK229</f>
        <v>0</v>
      </c>
    </row>
    <row r="130" s="12" customFormat="1" ht="22.8" customHeight="1">
      <c r="A130" s="12"/>
      <c r="B130" s="219"/>
      <c r="C130" s="220"/>
      <c r="D130" s="221" t="s">
        <v>75</v>
      </c>
      <c r="E130" s="233" t="s">
        <v>84</v>
      </c>
      <c r="F130" s="233" t="s">
        <v>416</v>
      </c>
      <c r="G130" s="220"/>
      <c r="H130" s="220"/>
      <c r="I130" s="223"/>
      <c r="J130" s="234">
        <f>BK130</f>
        <v>0</v>
      </c>
      <c r="K130" s="220"/>
      <c r="L130" s="225"/>
      <c r="M130" s="226"/>
      <c r="N130" s="227"/>
      <c r="O130" s="227"/>
      <c r="P130" s="228">
        <f>SUM(P131:P155)</f>
        <v>0</v>
      </c>
      <c r="Q130" s="227"/>
      <c r="R130" s="228">
        <f>SUM(R131:R155)</f>
        <v>8.6745089999999987</v>
      </c>
      <c r="S130" s="227"/>
      <c r="T130" s="229">
        <f>SUM(T131:T155)</f>
        <v>20.277999999999999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84</v>
      </c>
      <c r="AY130" s="230" t="s">
        <v>379</v>
      </c>
      <c r="BK130" s="232">
        <f>SUM(BK131:BK155)</f>
        <v>0</v>
      </c>
    </row>
    <row r="131" s="2" customFormat="1" ht="23.4566" customHeight="1">
      <c r="A131" s="35"/>
      <c r="B131" s="36"/>
      <c r="C131" s="235" t="s">
        <v>84</v>
      </c>
      <c r="D131" s="235" t="s">
        <v>382</v>
      </c>
      <c r="E131" s="236" t="s">
        <v>732</v>
      </c>
      <c r="F131" s="237" t="s">
        <v>733</v>
      </c>
      <c r="G131" s="238" t="s">
        <v>419</v>
      </c>
      <c r="H131" s="239">
        <v>7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0.098000000000000004</v>
      </c>
      <c r="T131" s="246">
        <f>S131*H131</f>
        <v>0.68600000000000005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3035</v>
      </c>
    </row>
    <row r="132" s="2" customFormat="1" ht="23.4566" customHeight="1">
      <c r="A132" s="35"/>
      <c r="B132" s="36"/>
      <c r="C132" s="235" t="s">
        <v>92</v>
      </c>
      <c r="D132" s="235" t="s">
        <v>382</v>
      </c>
      <c r="E132" s="236" t="s">
        <v>2075</v>
      </c>
      <c r="F132" s="237" t="s">
        <v>2076</v>
      </c>
      <c r="G132" s="238" t="s">
        <v>419</v>
      </c>
      <c r="H132" s="239">
        <v>82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0.18099999999999999</v>
      </c>
      <c r="T132" s="246">
        <f>S132*H132</f>
        <v>14.841999999999999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3036</v>
      </c>
    </row>
    <row r="133" s="2" customFormat="1" ht="31.92453" customHeight="1">
      <c r="A133" s="35"/>
      <c r="B133" s="36"/>
      <c r="C133" s="235" t="s">
        <v>102</v>
      </c>
      <c r="D133" s="235" t="s">
        <v>382</v>
      </c>
      <c r="E133" s="236" t="s">
        <v>1609</v>
      </c>
      <c r="F133" s="237" t="s">
        <v>1610</v>
      </c>
      <c r="G133" s="238" t="s">
        <v>419</v>
      </c>
      <c r="H133" s="239">
        <v>25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0.00010000000000000001</v>
      </c>
      <c r="R133" s="245">
        <f>Q133*H133</f>
        <v>0.0025000000000000001</v>
      </c>
      <c r="S133" s="245">
        <v>0.127</v>
      </c>
      <c r="T133" s="246">
        <f>S133*H133</f>
        <v>3.1749999999999998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3037</v>
      </c>
    </row>
    <row r="134" s="2" customFormat="1" ht="31.92453" customHeight="1">
      <c r="A134" s="35"/>
      <c r="B134" s="36"/>
      <c r="C134" s="235" t="s">
        <v>396</v>
      </c>
      <c r="D134" s="235" t="s">
        <v>382</v>
      </c>
      <c r="E134" s="236" t="s">
        <v>2079</v>
      </c>
      <c r="F134" s="237" t="s">
        <v>2080</v>
      </c>
      <c r="G134" s="238" t="s">
        <v>419</v>
      </c>
      <c r="H134" s="239">
        <v>7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0.22500000000000001</v>
      </c>
      <c r="T134" s="246">
        <f>S134*H134</f>
        <v>1.575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3038</v>
      </c>
    </row>
    <row r="135" s="2" customFormat="1" ht="31.92453" customHeight="1">
      <c r="A135" s="35"/>
      <c r="B135" s="36"/>
      <c r="C135" s="235" t="s">
        <v>378</v>
      </c>
      <c r="D135" s="235" t="s">
        <v>382</v>
      </c>
      <c r="E135" s="236" t="s">
        <v>1247</v>
      </c>
      <c r="F135" s="237" t="s">
        <v>1248</v>
      </c>
      <c r="G135" s="238" t="s">
        <v>430</v>
      </c>
      <c r="H135" s="239">
        <v>9.75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2088</v>
      </c>
    </row>
    <row r="136" s="2" customFormat="1" ht="23.4566" customHeight="1">
      <c r="A136" s="35"/>
      <c r="B136" s="36"/>
      <c r="C136" s="235" t="s">
        <v>435</v>
      </c>
      <c r="D136" s="235" t="s">
        <v>382</v>
      </c>
      <c r="E136" s="236" t="s">
        <v>1250</v>
      </c>
      <c r="F136" s="237" t="s">
        <v>1251</v>
      </c>
      <c r="G136" s="238" t="s">
        <v>430</v>
      </c>
      <c r="H136" s="239">
        <v>35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2089</v>
      </c>
    </row>
    <row r="137" s="2" customFormat="1" ht="23.4566" customHeight="1">
      <c r="A137" s="35"/>
      <c r="B137" s="36"/>
      <c r="C137" s="235" t="s">
        <v>439</v>
      </c>
      <c r="D137" s="235" t="s">
        <v>382</v>
      </c>
      <c r="E137" s="236" t="s">
        <v>1253</v>
      </c>
      <c r="F137" s="237" t="s">
        <v>1254</v>
      </c>
      <c r="G137" s="238" t="s">
        <v>430</v>
      </c>
      <c r="H137" s="239">
        <v>10.5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2090</v>
      </c>
    </row>
    <row r="138" s="2" customFormat="1" ht="21.0566" customHeight="1">
      <c r="A138" s="35"/>
      <c r="B138" s="36"/>
      <c r="C138" s="235" t="s">
        <v>443</v>
      </c>
      <c r="D138" s="235" t="s">
        <v>382</v>
      </c>
      <c r="E138" s="236" t="s">
        <v>1068</v>
      </c>
      <c r="F138" s="237" t="s">
        <v>1069</v>
      </c>
      <c r="G138" s="238" t="s">
        <v>430</v>
      </c>
      <c r="H138" s="239">
        <v>0.27000000000000002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2091</v>
      </c>
    </row>
    <row r="139" s="2" customFormat="1" ht="36.72453" customHeight="1">
      <c r="A139" s="35"/>
      <c r="B139" s="36"/>
      <c r="C139" s="235" t="s">
        <v>447</v>
      </c>
      <c r="D139" s="235" t="s">
        <v>382</v>
      </c>
      <c r="E139" s="236" t="s">
        <v>741</v>
      </c>
      <c r="F139" s="237" t="s">
        <v>742</v>
      </c>
      <c r="G139" s="238" t="s">
        <v>430</v>
      </c>
      <c r="H139" s="239">
        <v>0.081000000000000003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2092</v>
      </c>
    </row>
    <row r="140" s="2" customFormat="1" ht="23.4566" customHeight="1">
      <c r="A140" s="35"/>
      <c r="B140" s="36"/>
      <c r="C140" s="235" t="s">
        <v>452</v>
      </c>
      <c r="D140" s="235" t="s">
        <v>382</v>
      </c>
      <c r="E140" s="236" t="s">
        <v>744</v>
      </c>
      <c r="F140" s="237" t="s">
        <v>745</v>
      </c>
      <c r="G140" s="238" t="s">
        <v>430</v>
      </c>
      <c r="H140" s="239">
        <v>183.88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2093</v>
      </c>
    </row>
    <row r="141" s="2" customFormat="1" ht="36.72453" customHeight="1">
      <c r="A141" s="35"/>
      <c r="B141" s="36"/>
      <c r="C141" s="235" t="s">
        <v>456</v>
      </c>
      <c r="D141" s="235" t="s">
        <v>382</v>
      </c>
      <c r="E141" s="236" t="s">
        <v>432</v>
      </c>
      <c r="F141" s="237" t="s">
        <v>433</v>
      </c>
      <c r="G141" s="238" t="s">
        <v>430</v>
      </c>
      <c r="H141" s="239">
        <v>55.164000000000001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2094</v>
      </c>
    </row>
    <row r="142" s="2" customFormat="1" ht="36.72453" customHeight="1">
      <c r="A142" s="35"/>
      <c r="B142" s="36"/>
      <c r="C142" s="235" t="s">
        <v>461</v>
      </c>
      <c r="D142" s="235" t="s">
        <v>382</v>
      </c>
      <c r="E142" s="236" t="s">
        <v>3039</v>
      </c>
      <c r="F142" s="237" t="s">
        <v>437</v>
      </c>
      <c r="G142" s="238" t="s">
        <v>430</v>
      </c>
      <c r="H142" s="239">
        <v>193.28800000000001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2098</v>
      </c>
    </row>
    <row r="143" s="2" customFormat="1" ht="42.79245" customHeight="1">
      <c r="A143" s="35"/>
      <c r="B143" s="36"/>
      <c r="C143" s="235" t="s">
        <v>466</v>
      </c>
      <c r="D143" s="235" t="s">
        <v>382</v>
      </c>
      <c r="E143" s="236" t="s">
        <v>748</v>
      </c>
      <c r="F143" s="237" t="s">
        <v>749</v>
      </c>
      <c r="G143" s="238" t="s">
        <v>430</v>
      </c>
      <c r="H143" s="239">
        <v>1353.0160000000001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2099</v>
      </c>
    </row>
    <row r="144" s="2" customFormat="1" ht="23.4566" customHeight="1">
      <c r="A144" s="35"/>
      <c r="B144" s="36"/>
      <c r="C144" s="235" t="s">
        <v>470</v>
      </c>
      <c r="D144" s="235" t="s">
        <v>382</v>
      </c>
      <c r="E144" s="236" t="s">
        <v>1622</v>
      </c>
      <c r="F144" s="237" t="s">
        <v>1623</v>
      </c>
      <c r="G144" s="238" t="s">
        <v>430</v>
      </c>
      <c r="H144" s="239">
        <v>14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3040</v>
      </c>
    </row>
    <row r="145" s="2" customFormat="1" ht="21.0566" customHeight="1">
      <c r="A145" s="35"/>
      <c r="B145" s="36"/>
      <c r="C145" s="235" t="s">
        <v>475</v>
      </c>
      <c r="D145" s="235" t="s">
        <v>382</v>
      </c>
      <c r="E145" s="236" t="s">
        <v>750</v>
      </c>
      <c r="F145" s="237" t="s">
        <v>445</v>
      </c>
      <c r="G145" s="238" t="s">
        <v>430</v>
      </c>
      <c r="H145" s="239">
        <v>193.28800000000001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2104</v>
      </c>
    </row>
    <row r="146" s="2" customFormat="1" ht="23.4566" customHeight="1">
      <c r="A146" s="35"/>
      <c r="B146" s="36"/>
      <c r="C146" s="235" t="s">
        <v>479</v>
      </c>
      <c r="D146" s="235" t="s">
        <v>382</v>
      </c>
      <c r="E146" s="236" t="s">
        <v>448</v>
      </c>
      <c r="F146" s="237" t="s">
        <v>449</v>
      </c>
      <c r="G146" s="238" t="s">
        <v>450</v>
      </c>
      <c r="H146" s="239">
        <v>289.93200000000002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2105</v>
      </c>
    </row>
    <row r="147" s="2" customFormat="1" ht="23.4566" customHeight="1">
      <c r="A147" s="35"/>
      <c r="B147" s="36"/>
      <c r="C147" s="235" t="s">
        <v>483</v>
      </c>
      <c r="D147" s="235" t="s">
        <v>382</v>
      </c>
      <c r="E147" s="236" t="s">
        <v>453</v>
      </c>
      <c r="F147" s="237" t="s">
        <v>454</v>
      </c>
      <c r="G147" s="238" t="s">
        <v>430</v>
      </c>
      <c r="H147" s="239">
        <v>11.862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2106</v>
      </c>
    </row>
    <row r="148" s="2" customFormat="1" ht="23.4566" customHeight="1">
      <c r="A148" s="35"/>
      <c r="B148" s="36"/>
      <c r="C148" s="235" t="s">
        <v>487</v>
      </c>
      <c r="D148" s="235" t="s">
        <v>382</v>
      </c>
      <c r="E148" s="236" t="s">
        <v>462</v>
      </c>
      <c r="F148" s="237" t="s">
        <v>463</v>
      </c>
      <c r="G148" s="238" t="s">
        <v>430</v>
      </c>
      <c r="H148" s="239">
        <v>1.5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3041</v>
      </c>
    </row>
    <row r="149" s="2" customFormat="1" ht="16.30189" customHeight="1">
      <c r="A149" s="35"/>
      <c r="B149" s="36"/>
      <c r="C149" s="254" t="s">
        <v>491</v>
      </c>
      <c r="D149" s="254" t="s">
        <v>457</v>
      </c>
      <c r="E149" s="255" t="s">
        <v>753</v>
      </c>
      <c r="F149" s="256" t="s">
        <v>754</v>
      </c>
      <c r="G149" s="257" t="s">
        <v>450</v>
      </c>
      <c r="H149" s="258">
        <v>2.5499999999999998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1</v>
      </c>
      <c r="R149" s="245">
        <f>Q149*H149</f>
        <v>2.5499999999999998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3042</v>
      </c>
    </row>
    <row r="150" s="2" customFormat="1" ht="23.4566" customHeight="1">
      <c r="A150" s="35"/>
      <c r="B150" s="36"/>
      <c r="C150" s="235" t="s">
        <v>7</v>
      </c>
      <c r="D150" s="235" t="s">
        <v>382</v>
      </c>
      <c r="E150" s="236" t="s">
        <v>1909</v>
      </c>
      <c r="F150" s="237" t="s">
        <v>1910</v>
      </c>
      <c r="G150" s="238" t="s">
        <v>430</v>
      </c>
      <c r="H150" s="239">
        <v>3.6000000000000001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2938</v>
      </c>
    </row>
    <row r="151" s="2" customFormat="1" ht="16.30189" customHeight="1">
      <c r="A151" s="35"/>
      <c r="B151" s="36"/>
      <c r="C151" s="254" t="s">
        <v>499</v>
      </c>
      <c r="D151" s="254" t="s">
        <v>457</v>
      </c>
      <c r="E151" s="255" t="s">
        <v>2761</v>
      </c>
      <c r="F151" s="256" t="s">
        <v>2762</v>
      </c>
      <c r="G151" s="257" t="s">
        <v>450</v>
      </c>
      <c r="H151" s="258">
        <v>6.1200000000000001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1</v>
      </c>
      <c r="R151" s="245">
        <f>Q151*H151</f>
        <v>6.1200000000000001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2939</v>
      </c>
    </row>
    <row r="152" s="2" customFormat="1" ht="23.4566" customHeight="1">
      <c r="A152" s="35"/>
      <c r="B152" s="36"/>
      <c r="C152" s="235" t="s">
        <v>504</v>
      </c>
      <c r="D152" s="235" t="s">
        <v>382</v>
      </c>
      <c r="E152" s="236" t="s">
        <v>1267</v>
      </c>
      <c r="F152" s="237" t="s">
        <v>1268</v>
      </c>
      <c r="G152" s="238" t="s">
        <v>419</v>
      </c>
      <c r="H152" s="239">
        <v>65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2107</v>
      </c>
    </row>
    <row r="153" s="2" customFormat="1" ht="16.30189" customHeight="1">
      <c r="A153" s="35"/>
      <c r="B153" s="36"/>
      <c r="C153" s="254" t="s">
        <v>508</v>
      </c>
      <c r="D153" s="254" t="s">
        <v>457</v>
      </c>
      <c r="E153" s="255" t="s">
        <v>1270</v>
      </c>
      <c r="F153" s="256" t="s">
        <v>1271</v>
      </c>
      <c r="G153" s="257" t="s">
        <v>1102</v>
      </c>
      <c r="H153" s="258">
        <v>2.0089999999999999</v>
      </c>
      <c r="I153" s="259"/>
      <c r="J153" s="260">
        <f>ROUND(I153*H153,2)</f>
        <v>0</v>
      </c>
      <c r="K153" s="261"/>
      <c r="L153" s="262"/>
      <c r="M153" s="263" t="s">
        <v>1</v>
      </c>
      <c r="N153" s="264" t="s">
        <v>42</v>
      </c>
      <c r="O153" s="94"/>
      <c r="P153" s="245">
        <f>O153*H153</f>
        <v>0</v>
      </c>
      <c r="Q153" s="245">
        <v>0.001</v>
      </c>
      <c r="R153" s="245">
        <f>Q153*H153</f>
        <v>0.0020089999999999999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443</v>
      </c>
      <c r="AT153" s="247" t="s">
        <v>457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2108</v>
      </c>
    </row>
    <row r="154" s="2" customFormat="1" ht="21.0566" customHeight="1">
      <c r="A154" s="35"/>
      <c r="B154" s="36"/>
      <c r="C154" s="235" t="s">
        <v>512</v>
      </c>
      <c r="D154" s="235" t="s">
        <v>382</v>
      </c>
      <c r="E154" s="236" t="s">
        <v>756</v>
      </c>
      <c r="F154" s="237" t="s">
        <v>757</v>
      </c>
      <c r="G154" s="238" t="s">
        <v>419</v>
      </c>
      <c r="H154" s="239">
        <v>279.39999999999998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2109</v>
      </c>
    </row>
    <row r="155" s="2" customFormat="1" ht="23.4566" customHeight="1">
      <c r="A155" s="35"/>
      <c r="B155" s="36"/>
      <c r="C155" s="235" t="s">
        <v>516</v>
      </c>
      <c r="D155" s="235" t="s">
        <v>382</v>
      </c>
      <c r="E155" s="236" t="s">
        <v>1274</v>
      </c>
      <c r="F155" s="237" t="s">
        <v>1275</v>
      </c>
      <c r="G155" s="238" t="s">
        <v>419</v>
      </c>
      <c r="H155" s="239">
        <v>65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2110</v>
      </c>
    </row>
    <row r="156" s="12" customFormat="1" ht="22.8" customHeight="1">
      <c r="A156" s="12"/>
      <c r="B156" s="219"/>
      <c r="C156" s="220"/>
      <c r="D156" s="221" t="s">
        <v>75</v>
      </c>
      <c r="E156" s="233" t="s">
        <v>92</v>
      </c>
      <c r="F156" s="233" t="s">
        <v>759</v>
      </c>
      <c r="G156" s="220"/>
      <c r="H156" s="220"/>
      <c r="I156" s="223"/>
      <c r="J156" s="234">
        <f>BK156</f>
        <v>0</v>
      </c>
      <c r="K156" s="220"/>
      <c r="L156" s="225"/>
      <c r="M156" s="226"/>
      <c r="N156" s="227"/>
      <c r="O156" s="227"/>
      <c r="P156" s="228">
        <f>P157</f>
        <v>0</v>
      </c>
      <c r="Q156" s="227"/>
      <c r="R156" s="228">
        <f>R157</f>
        <v>9.2736000000000001</v>
      </c>
      <c r="S156" s="227"/>
      <c r="T156" s="229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84</v>
      </c>
      <c r="AT156" s="231" t="s">
        <v>75</v>
      </c>
      <c r="AU156" s="231" t="s">
        <v>84</v>
      </c>
      <c r="AY156" s="230" t="s">
        <v>379</v>
      </c>
      <c r="BK156" s="232">
        <f>BK157</f>
        <v>0</v>
      </c>
    </row>
    <row r="157" s="2" customFormat="1" ht="23.4566" customHeight="1">
      <c r="A157" s="35"/>
      <c r="B157" s="36"/>
      <c r="C157" s="235" t="s">
        <v>520</v>
      </c>
      <c r="D157" s="235" t="s">
        <v>382</v>
      </c>
      <c r="E157" s="236" t="s">
        <v>775</v>
      </c>
      <c r="F157" s="237" t="s">
        <v>776</v>
      </c>
      <c r="G157" s="238" t="s">
        <v>430</v>
      </c>
      <c r="H157" s="239">
        <v>4.4800000000000004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2.0699999999999998</v>
      </c>
      <c r="R157" s="245">
        <f>Q157*H157</f>
        <v>9.2736000000000001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2127</v>
      </c>
    </row>
    <row r="158" s="12" customFormat="1" ht="22.8" customHeight="1">
      <c r="A158" s="12"/>
      <c r="B158" s="219"/>
      <c r="C158" s="220"/>
      <c r="D158" s="221" t="s">
        <v>75</v>
      </c>
      <c r="E158" s="233" t="s">
        <v>102</v>
      </c>
      <c r="F158" s="233" t="s">
        <v>781</v>
      </c>
      <c r="G158" s="220"/>
      <c r="H158" s="220"/>
      <c r="I158" s="223"/>
      <c r="J158" s="234">
        <f>BK158</f>
        <v>0</v>
      </c>
      <c r="K158" s="220"/>
      <c r="L158" s="225"/>
      <c r="M158" s="226"/>
      <c r="N158" s="227"/>
      <c r="O158" s="227"/>
      <c r="P158" s="228">
        <f>SUM(P159:P165)</f>
        <v>0</v>
      </c>
      <c r="Q158" s="227"/>
      <c r="R158" s="228">
        <f>SUM(R159:R165)</f>
        <v>117.67273180000001</v>
      </c>
      <c r="S158" s="227"/>
      <c r="T158" s="229">
        <f>SUM(T159:T165)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0" t="s">
        <v>84</v>
      </c>
      <c r="AT158" s="231" t="s">
        <v>75</v>
      </c>
      <c r="AU158" s="231" t="s">
        <v>84</v>
      </c>
      <c r="AY158" s="230" t="s">
        <v>379</v>
      </c>
      <c r="BK158" s="232">
        <f>SUM(BK159:BK165)</f>
        <v>0</v>
      </c>
    </row>
    <row r="159" s="2" customFormat="1" ht="16.30189" customHeight="1">
      <c r="A159" s="35"/>
      <c r="B159" s="36"/>
      <c r="C159" s="235" t="s">
        <v>524</v>
      </c>
      <c r="D159" s="235" t="s">
        <v>382</v>
      </c>
      <c r="E159" s="236" t="s">
        <v>2143</v>
      </c>
      <c r="F159" s="237" t="s">
        <v>2144</v>
      </c>
      <c r="G159" s="238" t="s">
        <v>430</v>
      </c>
      <c r="H159" s="239">
        <v>29.440000000000001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2.3223400000000001</v>
      </c>
      <c r="R159" s="245">
        <f>Q159*H159</f>
        <v>68.369689600000001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3043</v>
      </c>
    </row>
    <row r="160" s="2" customFormat="1" ht="23.4566" customHeight="1">
      <c r="A160" s="35"/>
      <c r="B160" s="36"/>
      <c r="C160" s="235" t="s">
        <v>528</v>
      </c>
      <c r="D160" s="235" t="s">
        <v>382</v>
      </c>
      <c r="E160" s="236" t="s">
        <v>788</v>
      </c>
      <c r="F160" s="237" t="s">
        <v>789</v>
      </c>
      <c r="G160" s="238" t="s">
        <v>419</v>
      </c>
      <c r="H160" s="239">
        <v>77.519999999999996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0.0030999999999999999</v>
      </c>
      <c r="R160" s="245">
        <f>Q160*H160</f>
        <v>0.24031199999999997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3044</v>
      </c>
    </row>
    <row r="161" s="2" customFormat="1" ht="23.4566" customHeight="1">
      <c r="A161" s="35"/>
      <c r="B161" s="36"/>
      <c r="C161" s="235" t="s">
        <v>532</v>
      </c>
      <c r="D161" s="235" t="s">
        <v>382</v>
      </c>
      <c r="E161" s="236" t="s">
        <v>791</v>
      </c>
      <c r="F161" s="237" t="s">
        <v>792</v>
      </c>
      <c r="G161" s="238" t="s">
        <v>419</v>
      </c>
      <c r="H161" s="239">
        <v>77.519999999999996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3045</v>
      </c>
    </row>
    <row r="162" s="2" customFormat="1" ht="23.4566" customHeight="1">
      <c r="A162" s="35"/>
      <c r="B162" s="36"/>
      <c r="C162" s="235" t="s">
        <v>536</v>
      </c>
      <c r="D162" s="235" t="s">
        <v>382</v>
      </c>
      <c r="E162" s="236" t="s">
        <v>794</v>
      </c>
      <c r="F162" s="237" t="s">
        <v>795</v>
      </c>
      <c r="G162" s="238" t="s">
        <v>450</v>
      </c>
      <c r="H162" s="239">
        <v>2.5019999999999998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1.0125999999999999</v>
      </c>
      <c r="R162" s="245">
        <f>Q162*H162</f>
        <v>2.5335251999999997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3046</v>
      </c>
    </row>
    <row r="163" s="2" customFormat="1" ht="31.92453" customHeight="1">
      <c r="A163" s="35"/>
      <c r="B163" s="36"/>
      <c r="C163" s="235" t="s">
        <v>540</v>
      </c>
      <c r="D163" s="235" t="s">
        <v>382</v>
      </c>
      <c r="E163" s="236" t="s">
        <v>797</v>
      </c>
      <c r="F163" s="237" t="s">
        <v>798</v>
      </c>
      <c r="G163" s="238" t="s">
        <v>430</v>
      </c>
      <c r="H163" s="239">
        <v>22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2.0874999999999999</v>
      </c>
      <c r="R163" s="245">
        <f>Q163*H163</f>
        <v>45.924999999999997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3047</v>
      </c>
    </row>
    <row r="164" s="2" customFormat="1" ht="36.72453" customHeight="1">
      <c r="A164" s="35"/>
      <c r="B164" s="36"/>
      <c r="C164" s="235" t="s">
        <v>544</v>
      </c>
      <c r="D164" s="235" t="s">
        <v>382</v>
      </c>
      <c r="E164" s="236" t="s">
        <v>1700</v>
      </c>
      <c r="F164" s="237" t="s">
        <v>2155</v>
      </c>
      <c r="G164" s="238" t="s">
        <v>426</v>
      </c>
      <c r="H164" s="239">
        <v>30.5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0.00281</v>
      </c>
      <c r="R164" s="245">
        <f>Q164*H164</f>
        <v>0.085705000000000003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2156</v>
      </c>
    </row>
    <row r="165" s="2" customFormat="1" ht="16.30189" customHeight="1">
      <c r="A165" s="35"/>
      <c r="B165" s="36"/>
      <c r="C165" s="254" t="s">
        <v>548</v>
      </c>
      <c r="D165" s="254" t="s">
        <v>457</v>
      </c>
      <c r="E165" s="255" t="s">
        <v>2157</v>
      </c>
      <c r="F165" s="256" t="s">
        <v>2158</v>
      </c>
      <c r="G165" s="257" t="s">
        <v>426</v>
      </c>
      <c r="H165" s="258">
        <v>30.5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0.017000000000000001</v>
      </c>
      <c r="R165" s="245">
        <f>Q165*H165</f>
        <v>0.51850000000000007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443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2159</v>
      </c>
    </row>
    <row r="166" s="12" customFormat="1" ht="22.8" customHeight="1">
      <c r="A166" s="12"/>
      <c r="B166" s="219"/>
      <c r="C166" s="220"/>
      <c r="D166" s="221" t="s">
        <v>75</v>
      </c>
      <c r="E166" s="233" t="s">
        <v>396</v>
      </c>
      <c r="F166" s="233" t="s">
        <v>465</v>
      </c>
      <c r="G166" s="220"/>
      <c r="H166" s="220"/>
      <c r="I166" s="223"/>
      <c r="J166" s="234">
        <f>BK166</f>
        <v>0</v>
      </c>
      <c r="K166" s="220"/>
      <c r="L166" s="225"/>
      <c r="M166" s="226"/>
      <c r="N166" s="227"/>
      <c r="O166" s="227"/>
      <c r="P166" s="228">
        <f>SUM(P167:P174)</f>
        <v>0</v>
      </c>
      <c r="Q166" s="227"/>
      <c r="R166" s="228">
        <f>SUM(R167:R174)</f>
        <v>5.0232824799999998</v>
      </c>
      <c r="S166" s="227"/>
      <c r="T166" s="229">
        <f>SUM(T167:T174)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0" t="s">
        <v>84</v>
      </c>
      <c r="AT166" s="231" t="s">
        <v>75</v>
      </c>
      <c r="AU166" s="231" t="s">
        <v>84</v>
      </c>
      <c r="AY166" s="230" t="s">
        <v>379</v>
      </c>
      <c r="BK166" s="232">
        <f>SUM(BK167:BK174)</f>
        <v>0</v>
      </c>
    </row>
    <row r="167" s="2" customFormat="1" ht="23.4566" customHeight="1">
      <c r="A167" s="35"/>
      <c r="B167" s="36"/>
      <c r="C167" s="235" t="s">
        <v>552</v>
      </c>
      <c r="D167" s="235" t="s">
        <v>382</v>
      </c>
      <c r="E167" s="236" t="s">
        <v>2952</v>
      </c>
      <c r="F167" s="237" t="s">
        <v>2953</v>
      </c>
      <c r="G167" s="238" t="s">
        <v>419</v>
      </c>
      <c r="H167" s="239">
        <v>0.95999999999999996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0.22033</v>
      </c>
      <c r="R167" s="245">
        <f>Q167*H167</f>
        <v>0.21151679999999998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2954</v>
      </c>
    </row>
    <row r="168" s="2" customFormat="1" ht="23.4566" customHeight="1">
      <c r="A168" s="35"/>
      <c r="B168" s="36"/>
      <c r="C168" s="235" t="s">
        <v>556</v>
      </c>
      <c r="D168" s="235" t="s">
        <v>382</v>
      </c>
      <c r="E168" s="236" t="s">
        <v>1116</v>
      </c>
      <c r="F168" s="237" t="s">
        <v>1117</v>
      </c>
      <c r="G168" s="238" t="s">
        <v>430</v>
      </c>
      <c r="H168" s="239">
        <v>0.90000000000000002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1.7034</v>
      </c>
      <c r="R168" s="245">
        <f>Q168*H168</f>
        <v>1.5330600000000001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2161</v>
      </c>
    </row>
    <row r="169" s="2" customFormat="1" ht="23.4566" customHeight="1">
      <c r="A169" s="35"/>
      <c r="B169" s="36"/>
      <c r="C169" s="235" t="s">
        <v>561</v>
      </c>
      <c r="D169" s="235" t="s">
        <v>382</v>
      </c>
      <c r="E169" s="236" t="s">
        <v>2955</v>
      </c>
      <c r="F169" s="237" t="s">
        <v>2956</v>
      </c>
      <c r="G169" s="238" t="s">
        <v>502</v>
      </c>
      <c r="H169" s="239">
        <v>3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0.0066</v>
      </c>
      <c r="R169" s="245">
        <f>Q169*H169</f>
        <v>0.019799999999999998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3048</v>
      </c>
    </row>
    <row r="170" s="2" customFormat="1" ht="16.30189" customHeight="1">
      <c r="A170" s="35"/>
      <c r="B170" s="36"/>
      <c r="C170" s="254" t="s">
        <v>565</v>
      </c>
      <c r="D170" s="254" t="s">
        <v>457</v>
      </c>
      <c r="E170" s="255" t="s">
        <v>2958</v>
      </c>
      <c r="F170" s="256" t="s">
        <v>2959</v>
      </c>
      <c r="G170" s="257" t="s">
        <v>502</v>
      </c>
      <c r="H170" s="258">
        <v>3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0.044999999999999998</v>
      </c>
      <c r="R170" s="245">
        <f>Q170*H170</f>
        <v>0.13500000000000001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3049</v>
      </c>
    </row>
    <row r="171" s="2" customFormat="1" ht="23.4566" customHeight="1">
      <c r="A171" s="35"/>
      <c r="B171" s="36"/>
      <c r="C171" s="235" t="s">
        <v>569</v>
      </c>
      <c r="D171" s="235" t="s">
        <v>382</v>
      </c>
      <c r="E171" s="236" t="s">
        <v>471</v>
      </c>
      <c r="F171" s="237" t="s">
        <v>472</v>
      </c>
      <c r="G171" s="238" t="s">
        <v>430</v>
      </c>
      <c r="H171" s="239">
        <v>0.035999999999999997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2.2164700000000002</v>
      </c>
      <c r="R171" s="245">
        <f>Q171*H171</f>
        <v>0.079792920000000003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2162</v>
      </c>
    </row>
    <row r="172" s="2" customFormat="1" ht="23.4566" customHeight="1">
      <c r="A172" s="35"/>
      <c r="B172" s="36"/>
      <c r="C172" s="235" t="s">
        <v>573</v>
      </c>
      <c r="D172" s="235" t="s">
        <v>382</v>
      </c>
      <c r="E172" s="236" t="s">
        <v>800</v>
      </c>
      <c r="F172" s="237" t="s">
        <v>801</v>
      </c>
      <c r="G172" s="238" t="s">
        <v>430</v>
      </c>
      <c r="H172" s="239">
        <v>1.2370000000000001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2.1922799999999998</v>
      </c>
      <c r="R172" s="245">
        <f>Q172*H172</f>
        <v>2.7118503600000001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2961</v>
      </c>
    </row>
    <row r="173" s="2" customFormat="1" ht="23.4566" customHeight="1">
      <c r="A173" s="35"/>
      <c r="B173" s="36"/>
      <c r="C173" s="235" t="s">
        <v>577</v>
      </c>
      <c r="D173" s="235" t="s">
        <v>382</v>
      </c>
      <c r="E173" s="236" t="s">
        <v>1126</v>
      </c>
      <c r="F173" s="237" t="s">
        <v>1127</v>
      </c>
      <c r="G173" s="238" t="s">
        <v>419</v>
      </c>
      <c r="H173" s="239">
        <v>0.64000000000000001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0.02266</v>
      </c>
      <c r="R173" s="245">
        <f>Q173*H173</f>
        <v>0.0145024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3050</v>
      </c>
    </row>
    <row r="174" s="2" customFormat="1" ht="23.4566" customHeight="1">
      <c r="A174" s="35"/>
      <c r="B174" s="36"/>
      <c r="C174" s="235" t="s">
        <v>581</v>
      </c>
      <c r="D174" s="235" t="s">
        <v>382</v>
      </c>
      <c r="E174" s="236" t="s">
        <v>2962</v>
      </c>
      <c r="F174" s="237" t="s">
        <v>2963</v>
      </c>
      <c r="G174" s="238" t="s">
        <v>419</v>
      </c>
      <c r="H174" s="239">
        <v>0.95999999999999996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0.33100000000000002</v>
      </c>
      <c r="R174" s="245">
        <f>Q174*H174</f>
        <v>0.31775999999999999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2964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378</v>
      </c>
      <c r="F175" s="233" t="s">
        <v>474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SUM(P176:P187)</f>
        <v>0</v>
      </c>
      <c r="Q175" s="227"/>
      <c r="R175" s="228">
        <f>SUM(R176:R187)</f>
        <v>165.51647249999996</v>
      </c>
      <c r="S175" s="227"/>
      <c r="T175" s="229">
        <f>SUM(T176:T187)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84</v>
      </c>
      <c r="AT175" s="231" t="s">
        <v>75</v>
      </c>
      <c r="AU175" s="231" t="s">
        <v>84</v>
      </c>
      <c r="AY175" s="230" t="s">
        <v>379</v>
      </c>
      <c r="BK175" s="232">
        <f>SUM(BK176:BK187)</f>
        <v>0</v>
      </c>
    </row>
    <row r="176" s="2" customFormat="1" ht="23.4566" customHeight="1">
      <c r="A176" s="35"/>
      <c r="B176" s="36"/>
      <c r="C176" s="235" t="s">
        <v>585</v>
      </c>
      <c r="D176" s="235" t="s">
        <v>382</v>
      </c>
      <c r="E176" s="236" t="s">
        <v>1277</v>
      </c>
      <c r="F176" s="237" t="s">
        <v>1278</v>
      </c>
      <c r="G176" s="238" t="s">
        <v>419</v>
      </c>
      <c r="H176" s="239">
        <v>254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0.27994000000000002</v>
      </c>
      <c r="R176" s="245">
        <f>Q176*H176</f>
        <v>71.104759999999999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2166</v>
      </c>
    </row>
    <row r="177" s="2" customFormat="1" ht="23.4566" customHeight="1">
      <c r="A177" s="35"/>
      <c r="B177" s="36"/>
      <c r="C177" s="235" t="s">
        <v>589</v>
      </c>
      <c r="D177" s="235" t="s">
        <v>382</v>
      </c>
      <c r="E177" s="236" t="s">
        <v>2167</v>
      </c>
      <c r="F177" s="237" t="s">
        <v>2168</v>
      </c>
      <c r="G177" s="238" t="s">
        <v>419</v>
      </c>
      <c r="H177" s="239">
        <v>50.399999999999999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0.37080000000000002</v>
      </c>
      <c r="R177" s="245">
        <f>Q177*H177</f>
        <v>18.688320000000001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3051</v>
      </c>
    </row>
    <row r="178" s="2" customFormat="1" ht="23.4566" customHeight="1">
      <c r="A178" s="35"/>
      <c r="B178" s="36"/>
      <c r="C178" s="235" t="s">
        <v>593</v>
      </c>
      <c r="D178" s="235" t="s">
        <v>382</v>
      </c>
      <c r="E178" s="236" t="s">
        <v>476</v>
      </c>
      <c r="F178" s="237" t="s">
        <v>477</v>
      </c>
      <c r="G178" s="238" t="s">
        <v>426</v>
      </c>
      <c r="H178" s="239">
        <v>24.149999999999999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0.00014999999999999999</v>
      </c>
      <c r="R178" s="245">
        <f>Q178*H178</f>
        <v>0.0036224999999999994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3052</v>
      </c>
    </row>
    <row r="179" s="2" customFormat="1" ht="31.92453" customHeight="1">
      <c r="A179" s="35"/>
      <c r="B179" s="36"/>
      <c r="C179" s="235" t="s">
        <v>597</v>
      </c>
      <c r="D179" s="235" t="s">
        <v>382</v>
      </c>
      <c r="E179" s="236" t="s">
        <v>480</v>
      </c>
      <c r="F179" s="237" t="s">
        <v>481</v>
      </c>
      <c r="G179" s="238" t="s">
        <v>419</v>
      </c>
      <c r="H179" s="239">
        <v>138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0.00051000000000000004</v>
      </c>
      <c r="R179" s="245">
        <f>Q179*H179</f>
        <v>0.070379999999999998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3053</v>
      </c>
    </row>
    <row r="180" s="2" customFormat="1" ht="31.92453" customHeight="1">
      <c r="A180" s="35"/>
      <c r="B180" s="36"/>
      <c r="C180" s="235" t="s">
        <v>601</v>
      </c>
      <c r="D180" s="235" t="s">
        <v>382</v>
      </c>
      <c r="E180" s="236" t="s">
        <v>484</v>
      </c>
      <c r="F180" s="237" t="s">
        <v>485</v>
      </c>
      <c r="G180" s="238" t="s">
        <v>419</v>
      </c>
      <c r="H180" s="239">
        <v>69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0.10373</v>
      </c>
      <c r="R180" s="245">
        <f>Q180*H180</f>
        <v>7.1573700000000002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3054</v>
      </c>
    </row>
    <row r="181" s="2" customFormat="1" ht="36.72453" customHeight="1">
      <c r="A181" s="35"/>
      <c r="B181" s="36"/>
      <c r="C181" s="235" t="s">
        <v>605</v>
      </c>
      <c r="D181" s="235" t="s">
        <v>382</v>
      </c>
      <c r="E181" s="236" t="s">
        <v>492</v>
      </c>
      <c r="F181" s="237" t="s">
        <v>493</v>
      </c>
      <c r="G181" s="238" t="s">
        <v>419</v>
      </c>
      <c r="H181" s="239">
        <v>69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0.15559000000000001</v>
      </c>
      <c r="R181" s="245">
        <f>Q181*H181</f>
        <v>10.735710000000001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3055</v>
      </c>
    </row>
    <row r="182" s="2" customFormat="1" ht="42.79245" customHeight="1">
      <c r="A182" s="35"/>
      <c r="B182" s="36"/>
      <c r="C182" s="235" t="s">
        <v>609</v>
      </c>
      <c r="D182" s="235" t="s">
        <v>382</v>
      </c>
      <c r="E182" s="236" t="s">
        <v>1295</v>
      </c>
      <c r="F182" s="237" t="s">
        <v>1296</v>
      </c>
      <c r="G182" s="238" t="s">
        <v>419</v>
      </c>
      <c r="H182" s="239">
        <v>233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0.092499999999999999</v>
      </c>
      <c r="R182" s="245">
        <f>Q182*H182</f>
        <v>21.552499999999998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2181</v>
      </c>
    </row>
    <row r="183" s="2" customFormat="1" ht="16.30189" customHeight="1">
      <c r="A183" s="35"/>
      <c r="B183" s="36"/>
      <c r="C183" s="254" t="s">
        <v>613</v>
      </c>
      <c r="D183" s="254" t="s">
        <v>457</v>
      </c>
      <c r="E183" s="255" t="s">
        <v>1298</v>
      </c>
      <c r="F183" s="256" t="s">
        <v>3056</v>
      </c>
      <c r="G183" s="257" t="s">
        <v>419</v>
      </c>
      <c r="H183" s="258">
        <v>237.66</v>
      </c>
      <c r="I183" s="259"/>
      <c r="J183" s="260">
        <f>ROUND(I183*H183,2)</f>
        <v>0</v>
      </c>
      <c r="K183" s="261"/>
      <c r="L183" s="262"/>
      <c r="M183" s="263" t="s">
        <v>1</v>
      </c>
      <c r="N183" s="264" t="s">
        <v>42</v>
      </c>
      <c r="O183" s="94"/>
      <c r="P183" s="245">
        <f>O183*H183</f>
        <v>0</v>
      </c>
      <c r="Q183" s="245">
        <v>0.13</v>
      </c>
      <c r="R183" s="245">
        <f>Q183*H183</f>
        <v>30.895800000000001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443</v>
      </c>
      <c r="AT183" s="247" t="s">
        <v>457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2182</v>
      </c>
    </row>
    <row r="184" s="2" customFormat="1" ht="23.4566" customHeight="1">
      <c r="A184" s="35"/>
      <c r="B184" s="36"/>
      <c r="C184" s="235" t="s">
        <v>617</v>
      </c>
      <c r="D184" s="235" t="s">
        <v>382</v>
      </c>
      <c r="E184" s="236" t="s">
        <v>1301</v>
      </c>
      <c r="F184" s="237" t="s">
        <v>1302</v>
      </c>
      <c r="G184" s="238" t="s">
        <v>419</v>
      </c>
      <c r="H184" s="239">
        <v>21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0.112</v>
      </c>
      <c r="R184" s="245">
        <f>Q184*H184</f>
        <v>2.3519999999999999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2183</v>
      </c>
    </row>
    <row r="185" s="2" customFormat="1" ht="23.4566" customHeight="1">
      <c r="A185" s="35"/>
      <c r="B185" s="36"/>
      <c r="C185" s="254" t="s">
        <v>621</v>
      </c>
      <c r="D185" s="254" t="s">
        <v>457</v>
      </c>
      <c r="E185" s="255" t="s">
        <v>1304</v>
      </c>
      <c r="F185" s="256" t="s">
        <v>1305</v>
      </c>
      <c r="G185" s="257" t="s">
        <v>419</v>
      </c>
      <c r="H185" s="258">
        <v>19.277999999999999</v>
      </c>
      <c r="I185" s="259"/>
      <c r="J185" s="260">
        <f>ROUND(I185*H185,2)</f>
        <v>0</v>
      </c>
      <c r="K185" s="261"/>
      <c r="L185" s="262"/>
      <c r="M185" s="263" t="s">
        <v>1</v>
      </c>
      <c r="N185" s="264" t="s">
        <v>42</v>
      </c>
      <c r="O185" s="94"/>
      <c r="P185" s="245">
        <f>O185*H185</f>
        <v>0</v>
      </c>
      <c r="Q185" s="245">
        <v>0.13800000000000001</v>
      </c>
      <c r="R185" s="245">
        <f>Q185*H185</f>
        <v>2.660364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443</v>
      </c>
      <c r="AT185" s="247" t="s">
        <v>457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2184</v>
      </c>
    </row>
    <row r="186" s="2" customFormat="1" ht="23.4566" customHeight="1">
      <c r="A186" s="35"/>
      <c r="B186" s="36"/>
      <c r="C186" s="254" t="s">
        <v>625</v>
      </c>
      <c r="D186" s="254" t="s">
        <v>457</v>
      </c>
      <c r="E186" s="255" t="s">
        <v>1307</v>
      </c>
      <c r="F186" s="256" t="s">
        <v>1308</v>
      </c>
      <c r="G186" s="257" t="s">
        <v>419</v>
      </c>
      <c r="H186" s="258">
        <v>2.1419999999999999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0.13800000000000001</v>
      </c>
      <c r="R186" s="245">
        <f>Q186*H186</f>
        <v>0.29559600000000003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443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2185</v>
      </c>
    </row>
    <row r="187" s="2" customFormat="1" ht="21.0566" customHeight="1">
      <c r="A187" s="35"/>
      <c r="B187" s="36"/>
      <c r="C187" s="235" t="s">
        <v>629</v>
      </c>
      <c r="D187" s="235" t="s">
        <v>382</v>
      </c>
      <c r="E187" s="236" t="s">
        <v>1310</v>
      </c>
      <c r="F187" s="237" t="s">
        <v>1311</v>
      </c>
      <c r="G187" s="238" t="s">
        <v>426</v>
      </c>
      <c r="H187" s="239">
        <v>5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1.0000000000000001E-05</v>
      </c>
      <c r="R187" s="245">
        <f>Q187*H187</f>
        <v>5.0000000000000002E-05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2186</v>
      </c>
    </row>
    <row r="188" s="12" customFormat="1" ht="22.8" customHeight="1">
      <c r="A188" s="12"/>
      <c r="B188" s="219"/>
      <c r="C188" s="220"/>
      <c r="D188" s="221" t="s">
        <v>75</v>
      </c>
      <c r="E188" s="233" t="s">
        <v>443</v>
      </c>
      <c r="F188" s="233" t="s">
        <v>495</v>
      </c>
      <c r="G188" s="220"/>
      <c r="H188" s="220"/>
      <c r="I188" s="223"/>
      <c r="J188" s="234">
        <f>BK188</f>
        <v>0</v>
      </c>
      <c r="K188" s="220"/>
      <c r="L188" s="225"/>
      <c r="M188" s="226"/>
      <c r="N188" s="227"/>
      <c r="O188" s="227"/>
      <c r="P188" s="228">
        <f>SUM(P189:P206)</f>
        <v>0</v>
      </c>
      <c r="Q188" s="227"/>
      <c r="R188" s="228">
        <f>SUM(R189:R206)</f>
        <v>32.840988600000003</v>
      </c>
      <c r="S188" s="227"/>
      <c r="T188" s="229">
        <f>SUM(T189:T206)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230" t="s">
        <v>84</v>
      </c>
      <c r="AT188" s="231" t="s">
        <v>75</v>
      </c>
      <c r="AU188" s="231" t="s">
        <v>84</v>
      </c>
      <c r="AY188" s="230" t="s">
        <v>379</v>
      </c>
      <c r="BK188" s="232">
        <f>SUM(BK189:BK206)</f>
        <v>0</v>
      </c>
    </row>
    <row r="189" s="2" customFormat="1" ht="31.92453" customHeight="1">
      <c r="A189" s="35"/>
      <c r="B189" s="36"/>
      <c r="C189" s="235" t="s">
        <v>633</v>
      </c>
      <c r="D189" s="235" t="s">
        <v>382</v>
      </c>
      <c r="E189" s="236" t="s">
        <v>3057</v>
      </c>
      <c r="F189" s="237" t="s">
        <v>3058</v>
      </c>
      <c r="G189" s="238" t="s">
        <v>426</v>
      </c>
      <c r="H189" s="239">
        <v>82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0.00314</v>
      </c>
      <c r="R189" s="245">
        <f>Q189*H189</f>
        <v>0.25747999999999999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2967</v>
      </c>
    </row>
    <row r="190" s="2" customFormat="1" ht="23.4566" customHeight="1">
      <c r="A190" s="35"/>
      <c r="B190" s="36"/>
      <c r="C190" s="254" t="s">
        <v>637</v>
      </c>
      <c r="D190" s="254" t="s">
        <v>457</v>
      </c>
      <c r="E190" s="255" t="s">
        <v>2724</v>
      </c>
      <c r="F190" s="256" t="s">
        <v>2725</v>
      </c>
      <c r="G190" s="257" t="s">
        <v>502</v>
      </c>
      <c r="H190" s="258">
        <v>82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0.32300000000000001</v>
      </c>
      <c r="R190" s="245">
        <f>Q190*H190</f>
        <v>26.486000000000001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443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2970</v>
      </c>
    </row>
    <row r="191" s="2" customFormat="1" ht="23.4566" customHeight="1">
      <c r="A191" s="35"/>
      <c r="B191" s="36"/>
      <c r="C191" s="235" t="s">
        <v>641</v>
      </c>
      <c r="D191" s="235" t="s">
        <v>382</v>
      </c>
      <c r="E191" s="236" t="s">
        <v>2352</v>
      </c>
      <c r="F191" s="237" t="s">
        <v>2353</v>
      </c>
      <c r="G191" s="238" t="s">
        <v>426</v>
      </c>
      <c r="H191" s="239">
        <v>4.5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1.0000000000000001E-05</v>
      </c>
      <c r="R191" s="245">
        <f>Q191*H191</f>
        <v>4.5000000000000003E-05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3059</v>
      </c>
    </row>
    <row r="192" s="2" customFormat="1" ht="31.92453" customHeight="1">
      <c r="A192" s="35"/>
      <c r="B192" s="36"/>
      <c r="C192" s="254" t="s">
        <v>645</v>
      </c>
      <c r="D192" s="254" t="s">
        <v>457</v>
      </c>
      <c r="E192" s="255" t="s">
        <v>3060</v>
      </c>
      <c r="F192" s="256" t="s">
        <v>3061</v>
      </c>
      <c r="G192" s="257" t="s">
        <v>502</v>
      </c>
      <c r="H192" s="258">
        <v>5</v>
      </c>
      <c r="I192" s="259"/>
      <c r="J192" s="260">
        <f>ROUND(I192*H192,2)</f>
        <v>0</v>
      </c>
      <c r="K192" s="261"/>
      <c r="L192" s="262"/>
      <c r="M192" s="263" t="s">
        <v>1</v>
      </c>
      <c r="N192" s="264" t="s">
        <v>42</v>
      </c>
      <c r="O192" s="94"/>
      <c r="P192" s="245">
        <f>O192*H192</f>
        <v>0</v>
      </c>
      <c r="Q192" s="245">
        <v>0.0022599999999999999</v>
      </c>
      <c r="R192" s="245">
        <f>Q192*H192</f>
        <v>0.011299999999999999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443</v>
      </c>
      <c r="AT192" s="247" t="s">
        <v>457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3062</v>
      </c>
    </row>
    <row r="193" s="2" customFormat="1" ht="23.4566" customHeight="1">
      <c r="A193" s="35"/>
      <c r="B193" s="36"/>
      <c r="C193" s="235" t="s">
        <v>649</v>
      </c>
      <c r="D193" s="235" t="s">
        <v>382</v>
      </c>
      <c r="E193" s="236" t="s">
        <v>496</v>
      </c>
      <c r="F193" s="237" t="s">
        <v>497</v>
      </c>
      <c r="G193" s="238" t="s">
        <v>426</v>
      </c>
      <c r="H193" s="239">
        <v>3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1.0000000000000001E-05</v>
      </c>
      <c r="R193" s="245">
        <f>Q193*H193</f>
        <v>3.0000000000000004E-05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2973</v>
      </c>
    </row>
    <row r="194" s="2" customFormat="1" ht="23.4566" customHeight="1">
      <c r="A194" s="35"/>
      <c r="B194" s="36"/>
      <c r="C194" s="254" t="s">
        <v>653</v>
      </c>
      <c r="D194" s="254" t="s">
        <v>457</v>
      </c>
      <c r="E194" s="255" t="s">
        <v>500</v>
      </c>
      <c r="F194" s="256" t="s">
        <v>501</v>
      </c>
      <c r="G194" s="257" t="s">
        <v>502</v>
      </c>
      <c r="H194" s="258">
        <v>3.0600000000000001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0.0045599999999999998</v>
      </c>
      <c r="R194" s="245">
        <f>Q194*H194</f>
        <v>0.0139536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443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2975</v>
      </c>
    </row>
    <row r="195" s="2" customFormat="1" ht="23.4566" customHeight="1">
      <c r="A195" s="35"/>
      <c r="B195" s="36"/>
      <c r="C195" s="235" t="s">
        <v>657</v>
      </c>
      <c r="D195" s="235" t="s">
        <v>382</v>
      </c>
      <c r="E195" s="236" t="s">
        <v>3063</v>
      </c>
      <c r="F195" s="237" t="s">
        <v>3064</v>
      </c>
      <c r="G195" s="238" t="s">
        <v>502</v>
      </c>
      <c r="H195" s="239">
        <v>3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0.016559999999999998</v>
      </c>
      <c r="R195" s="245">
        <f>Q195*H195</f>
        <v>0.049679999999999995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3065</v>
      </c>
    </row>
    <row r="196" s="2" customFormat="1" ht="31.92453" customHeight="1">
      <c r="A196" s="35"/>
      <c r="B196" s="36"/>
      <c r="C196" s="254" t="s">
        <v>661</v>
      </c>
      <c r="D196" s="254" t="s">
        <v>457</v>
      </c>
      <c r="E196" s="255" t="s">
        <v>3066</v>
      </c>
      <c r="F196" s="256" t="s">
        <v>3067</v>
      </c>
      <c r="G196" s="257" t="s">
        <v>502</v>
      </c>
      <c r="H196" s="258">
        <v>3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0.505</v>
      </c>
      <c r="R196" s="245">
        <f>Q196*H196</f>
        <v>1.5150000000000001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443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3068</v>
      </c>
    </row>
    <row r="197" s="2" customFormat="1" ht="23.4566" customHeight="1">
      <c r="A197" s="35"/>
      <c r="B197" s="36"/>
      <c r="C197" s="235" t="s">
        <v>665</v>
      </c>
      <c r="D197" s="235" t="s">
        <v>382</v>
      </c>
      <c r="E197" s="236" t="s">
        <v>3069</v>
      </c>
      <c r="F197" s="237" t="s">
        <v>3070</v>
      </c>
      <c r="G197" s="238" t="s">
        <v>502</v>
      </c>
      <c r="H197" s="239">
        <v>3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0.026440000000000002</v>
      </c>
      <c r="R197" s="245">
        <f>Q197*H197</f>
        <v>0.079320000000000002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3071</v>
      </c>
    </row>
    <row r="198" s="2" customFormat="1" ht="23.4566" customHeight="1">
      <c r="A198" s="35"/>
      <c r="B198" s="36"/>
      <c r="C198" s="254" t="s">
        <v>669</v>
      </c>
      <c r="D198" s="254" t="s">
        <v>457</v>
      </c>
      <c r="E198" s="255" t="s">
        <v>3072</v>
      </c>
      <c r="F198" s="256" t="s">
        <v>3073</v>
      </c>
      <c r="G198" s="257" t="s">
        <v>502</v>
      </c>
      <c r="H198" s="258">
        <v>3</v>
      </c>
      <c r="I198" s="259"/>
      <c r="J198" s="260">
        <f>ROUND(I198*H198,2)</f>
        <v>0</v>
      </c>
      <c r="K198" s="261"/>
      <c r="L198" s="262"/>
      <c r="M198" s="263" t="s">
        <v>1</v>
      </c>
      <c r="N198" s="264" t="s">
        <v>42</v>
      </c>
      <c r="O198" s="94"/>
      <c r="P198" s="245">
        <f>O198*H198</f>
        <v>0</v>
      </c>
      <c r="Q198" s="245">
        <v>1.27</v>
      </c>
      <c r="R198" s="245">
        <f>Q198*H198</f>
        <v>3.8100000000000001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443</v>
      </c>
      <c r="AT198" s="247" t="s">
        <v>457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3074</v>
      </c>
    </row>
    <row r="199" s="2" customFormat="1" ht="16.30189" customHeight="1">
      <c r="A199" s="35"/>
      <c r="B199" s="36"/>
      <c r="C199" s="235" t="s">
        <v>673</v>
      </c>
      <c r="D199" s="235" t="s">
        <v>382</v>
      </c>
      <c r="E199" s="236" t="s">
        <v>3075</v>
      </c>
      <c r="F199" s="237" t="s">
        <v>3076</v>
      </c>
      <c r="G199" s="238" t="s">
        <v>502</v>
      </c>
      <c r="H199" s="239">
        <v>1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0.0033</v>
      </c>
      <c r="R199" s="245">
        <f>Q199*H199</f>
        <v>0.0033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3077</v>
      </c>
    </row>
    <row r="200" s="2" customFormat="1" ht="23.4566" customHeight="1">
      <c r="A200" s="35"/>
      <c r="B200" s="36"/>
      <c r="C200" s="235" t="s">
        <v>677</v>
      </c>
      <c r="D200" s="235" t="s">
        <v>382</v>
      </c>
      <c r="E200" s="236" t="s">
        <v>839</v>
      </c>
      <c r="F200" s="237" t="s">
        <v>840</v>
      </c>
      <c r="G200" s="238" t="s">
        <v>502</v>
      </c>
      <c r="H200" s="239">
        <v>3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0.0063</v>
      </c>
      <c r="R200" s="245">
        <f>Q200*H200</f>
        <v>0.0189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2994</v>
      </c>
    </row>
    <row r="201" s="2" customFormat="1" ht="16.30189" customHeight="1">
      <c r="A201" s="35"/>
      <c r="B201" s="36"/>
      <c r="C201" s="254" t="s">
        <v>681</v>
      </c>
      <c r="D201" s="254" t="s">
        <v>457</v>
      </c>
      <c r="E201" s="255" t="s">
        <v>2995</v>
      </c>
      <c r="F201" s="256" t="s">
        <v>2996</v>
      </c>
      <c r="G201" s="257" t="s">
        <v>502</v>
      </c>
      <c r="H201" s="258">
        <v>3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0.059999999999999998</v>
      </c>
      <c r="R201" s="245">
        <f>Q201*H201</f>
        <v>0.17999999999999999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443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2997</v>
      </c>
    </row>
    <row r="202" s="2" customFormat="1" ht="31.92453" customHeight="1">
      <c r="A202" s="35"/>
      <c r="B202" s="36"/>
      <c r="C202" s="235" t="s">
        <v>685</v>
      </c>
      <c r="D202" s="235" t="s">
        <v>382</v>
      </c>
      <c r="E202" s="236" t="s">
        <v>533</v>
      </c>
      <c r="F202" s="237" t="s">
        <v>534</v>
      </c>
      <c r="G202" s="238" t="s">
        <v>502</v>
      </c>
      <c r="H202" s="239">
        <v>3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0.0083999999999999995</v>
      </c>
      <c r="R202" s="245">
        <f>Q202*H202</f>
        <v>0.0252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2998</v>
      </c>
    </row>
    <row r="203" s="2" customFormat="1" ht="16.30189" customHeight="1">
      <c r="A203" s="35"/>
      <c r="B203" s="36"/>
      <c r="C203" s="254" t="s">
        <v>689</v>
      </c>
      <c r="D203" s="254" t="s">
        <v>457</v>
      </c>
      <c r="E203" s="255" t="s">
        <v>1145</v>
      </c>
      <c r="F203" s="256" t="s">
        <v>2999</v>
      </c>
      <c r="G203" s="257" t="s">
        <v>502</v>
      </c>
      <c r="H203" s="258">
        <v>3</v>
      </c>
      <c r="I203" s="259"/>
      <c r="J203" s="260">
        <f>ROUND(I203*H203,2)</f>
        <v>0</v>
      </c>
      <c r="K203" s="261"/>
      <c r="L203" s="262"/>
      <c r="M203" s="263" t="s">
        <v>1</v>
      </c>
      <c r="N203" s="264" t="s">
        <v>42</v>
      </c>
      <c r="O203" s="94"/>
      <c r="P203" s="245">
        <f>O203*H203</f>
        <v>0</v>
      </c>
      <c r="Q203" s="245">
        <v>0.012999999999999999</v>
      </c>
      <c r="R203" s="245">
        <f>Q203*H203</f>
        <v>0.039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443</v>
      </c>
      <c r="AT203" s="247" t="s">
        <v>457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3000</v>
      </c>
    </row>
    <row r="204" s="2" customFormat="1" ht="23.4566" customHeight="1">
      <c r="A204" s="35"/>
      <c r="B204" s="36"/>
      <c r="C204" s="235" t="s">
        <v>693</v>
      </c>
      <c r="D204" s="235" t="s">
        <v>382</v>
      </c>
      <c r="E204" s="236" t="s">
        <v>549</v>
      </c>
      <c r="F204" s="237" t="s">
        <v>550</v>
      </c>
      <c r="G204" s="238" t="s">
        <v>502</v>
      </c>
      <c r="H204" s="239">
        <v>1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0.30587999999999999</v>
      </c>
      <c r="R204" s="245">
        <f>Q204*H204</f>
        <v>0.30587999999999999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3078</v>
      </c>
    </row>
    <row r="205" s="2" customFormat="1" ht="16.30189" customHeight="1">
      <c r="A205" s="35"/>
      <c r="B205" s="36"/>
      <c r="C205" s="254" t="s">
        <v>697</v>
      </c>
      <c r="D205" s="254" t="s">
        <v>457</v>
      </c>
      <c r="E205" s="255" t="s">
        <v>553</v>
      </c>
      <c r="F205" s="256" t="s">
        <v>554</v>
      </c>
      <c r="G205" s="257" t="s">
        <v>502</v>
      </c>
      <c r="H205" s="258">
        <v>1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0.0074999999999999997</v>
      </c>
      <c r="R205" s="245">
        <f>Q205*H205</f>
        <v>0.0074999999999999997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3079</v>
      </c>
    </row>
    <row r="206" s="2" customFormat="1" ht="23.4566" customHeight="1">
      <c r="A206" s="35"/>
      <c r="B206" s="36"/>
      <c r="C206" s="235" t="s">
        <v>701</v>
      </c>
      <c r="D206" s="235" t="s">
        <v>382</v>
      </c>
      <c r="E206" s="236" t="s">
        <v>1148</v>
      </c>
      <c r="F206" s="237" t="s">
        <v>1149</v>
      </c>
      <c r="G206" s="238" t="s">
        <v>502</v>
      </c>
      <c r="H206" s="239">
        <v>12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0.0032000000000000002</v>
      </c>
      <c r="R206" s="245">
        <f>Q206*H206</f>
        <v>0.038400000000000004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3001</v>
      </c>
    </row>
    <row r="207" s="12" customFormat="1" ht="22.8" customHeight="1">
      <c r="A207" s="12"/>
      <c r="B207" s="219"/>
      <c r="C207" s="220"/>
      <c r="D207" s="221" t="s">
        <v>75</v>
      </c>
      <c r="E207" s="233" t="s">
        <v>447</v>
      </c>
      <c r="F207" s="233" t="s">
        <v>560</v>
      </c>
      <c r="G207" s="220"/>
      <c r="H207" s="220"/>
      <c r="I207" s="223"/>
      <c r="J207" s="234">
        <f>BK207</f>
        <v>0</v>
      </c>
      <c r="K207" s="220"/>
      <c r="L207" s="225"/>
      <c r="M207" s="226"/>
      <c r="N207" s="227"/>
      <c r="O207" s="227"/>
      <c r="P207" s="228">
        <f>SUM(P208:P228)</f>
        <v>0</v>
      </c>
      <c r="Q207" s="227"/>
      <c r="R207" s="228">
        <f>SUM(R208:R228)</f>
        <v>34.141780000000004</v>
      </c>
      <c r="S207" s="227"/>
      <c r="T207" s="229">
        <f>SUM(T208:T228)</f>
        <v>33.804299999999998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0" t="s">
        <v>84</v>
      </c>
      <c r="AT207" s="231" t="s">
        <v>75</v>
      </c>
      <c r="AU207" s="231" t="s">
        <v>84</v>
      </c>
      <c r="AY207" s="230" t="s">
        <v>379</v>
      </c>
      <c r="BK207" s="232">
        <f>SUM(BK208:BK228)</f>
        <v>0</v>
      </c>
    </row>
    <row r="208" s="2" customFormat="1" ht="31.92453" customHeight="1">
      <c r="A208" s="35"/>
      <c r="B208" s="36"/>
      <c r="C208" s="235" t="s">
        <v>705</v>
      </c>
      <c r="D208" s="235" t="s">
        <v>382</v>
      </c>
      <c r="E208" s="236" t="s">
        <v>658</v>
      </c>
      <c r="F208" s="237" t="s">
        <v>659</v>
      </c>
      <c r="G208" s="238" t="s">
        <v>426</v>
      </c>
      <c r="H208" s="239">
        <v>10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0.15112999999999999</v>
      </c>
      <c r="R208" s="245">
        <f>Q208*H208</f>
        <v>1.5112999999999999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3080</v>
      </c>
    </row>
    <row r="209" s="2" customFormat="1" ht="16.30189" customHeight="1">
      <c r="A209" s="35"/>
      <c r="B209" s="36"/>
      <c r="C209" s="254" t="s">
        <v>709</v>
      </c>
      <c r="D209" s="254" t="s">
        <v>457</v>
      </c>
      <c r="E209" s="255" t="s">
        <v>662</v>
      </c>
      <c r="F209" s="256" t="s">
        <v>3081</v>
      </c>
      <c r="G209" s="257" t="s">
        <v>502</v>
      </c>
      <c r="H209" s="258">
        <v>10.1</v>
      </c>
      <c r="I209" s="259"/>
      <c r="J209" s="260">
        <f>ROUND(I209*H209,2)</f>
        <v>0</v>
      </c>
      <c r="K209" s="261"/>
      <c r="L209" s="262"/>
      <c r="M209" s="263" t="s">
        <v>1</v>
      </c>
      <c r="N209" s="264" t="s">
        <v>42</v>
      </c>
      <c r="O209" s="94"/>
      <c r="P209" s="245">
        <f>O209*H209</f>
        <v>0</v>
      </c>
      <c r="Q209" s="245">
        <v>0.085000000000000006</v>
      </c>
      <c r="R209" s="245">
        <f>Q209*H209</f>
        <v>0.85850000000000004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443</v>
      </c>
      <c r="AT209" s="247" t="s">
        <v>457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3082</v>
      </c>
    </row>
    <row r="210" s="2" customFormat="1" ht="31.92453" customHeight="1">
      <c r="A210" s="35"/>
      <c r="B210" s="36"/>
      <c r="C210" s="235" t="s">
        <v>713</v>
      </c>
      <c r="D210" s="235" t="s">
        <v>382</v>
      </c>
      <c r="E210" s="236" t="s">
        <v>1316</v>
      </c>
      <c r="F210" s="237" t="s">
        <v>1317</v>
      </c>
      <c r="G210" s="238" t="s">
        <v>426</v>
      </c>
      <c r="H210" s="239">
        <v>98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0.098530000000000006</v>
      </c>
      <c r="R210" s="245">
        <f>Q210*H210</f>
        <v>9.6559400000000011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2206</v>
      </c>
    </row>
    <row r="211" s="2" customFormat="1" ht="16.30189" customHeight="1">
      <c r="A211" s="35"/>
      <c r="B211" s="36"/>
      <c r="C211" s="254" t="s">
        <v>717</v>
      </c>
      <c r="D211" s="254" t="s">
        <v>457</v>
      </c>
      <c r="E211" s="255" t="s">
        <v>1319</v>
      </c>
      <c r="F211" s="256" t="s">
        <v>1320</v>
      </c>
      <c r="G211" s="257" t="s">
        <v>502</v>
      </c>
      <c r="H211" s="258">
        <v>98.980000000000004</v>
      </c>
      <c r="I211" s="259"/>
      <c r="J211" s="260">
        <f>ROUND(I211*H211,2)</f>
        <v>0</v>
      </c>
      <c r="K211" s="261"/>
      <c r="L211" s="262"/>
      <c r="M211" s="263" t="s">
        <v>1</v>
      </c>
      <c r="N211" s="264" t="s">
        <v>42</v>
      </c>
      <c r="O211" s="94"/>
      <c r="P211" s="245">
        <f>O211*H211</f>
        <v>0</v>
      </c>
      <c r="Q211" s="245">
        <v>0.023</v>
      </c>
      <c r="R211" s="245">
        <f>Q211*H211</f>
        <v>2.2765400000000002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443</v>
      </c>
      <c r="AT211" s="247" t="s">
        <v>457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2207</v>
      </c>
    </row>
    <row r="212" s="2" customFormat="1" ht="23.4566" customHeight="1">
      <c r="A212" s="35"/>
      <c r="B212" s="36"/>
      <c r="C212" s="235" t="s">
        <v>723</v>
      </c>
      <c r="D212" s="235" t="s">
        <v>382</v>
      </c>
      <c r="E212" s="236" t="s">
        <v>3002</v>
      </c>
      <c r="F212" s="237" t="s">
        <v>3003</v>
      </c>
      <c r="G212" s="238" t="s">
        <v>502</v>
      </c>
      <c r="H212" s="239">
        <v>2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9.6984899999999996</v>
      </c>
      <c r="R212" s="245">
        <f>Q212*H212</f>
        <v>19.396979999999999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3004</v>
      </c>
    </row>
    <row r="213" s="2" customFormat="1" ht="23.4566" customHeight="1">
      <c r="A213" s="35"/>
      <c r="B213" s="36"/>
      <c r="C213" s="235" t="s">
        <v>869</v>
      </c>
      <c r="D213" s="235" t="s">
        <v>382</v>
      </c>
      <c r="E213" s="236" t="s">
        <v>1322</v>
      </c>
      <c r="F213" s="237" t="s">
        <v>1323</v>
      </c>
      <c r="G213" s="238" t="s">
        <v>426</v>
      </c>
      <c r="H213" s="239">
        <v>27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3083</v>
      </c>
    </row>
    <row r="214" s="2" customFormat="1" ht="23.4566" customHeight="1">
      <c r="A214" s="35"/>
      <c r="B214" s="36"/>
      <c r="C214" s="235" t="s">
        <v>873</v>
      </c>
      <c r="D214" s="235" t="s">
        <v>382</v>
      </c>
      <c r="E214" s="236" t="s">
        <v>1659</v>
      </c>
      <c r="F214" s="237" t="s">
        <v>1660</v>
      </c>
      <c r="G214" s="238" t="s">
        <v>426</v>
      </c>
      <c r="H214" s="239">
        <v>2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6.9999999999999994E-05</v>
      </c>
      <c r="R214" s="245">
        <f>Q214*H214</f>
        <v>0.00013999999999999999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3084</v>
      </c>
    </row>
    <row r="215" s="2" customFormat="1" ht="31.92453" customHeight="1">
      <c r="A215" s="35"/>
      <c r="B215" s="36"/>
      <c r="C215" s="235" t="s">
        <v>877</v>
      </c>
      <c r="D215" s="235" t="s">
        <v>382</v>
      </c>
      <c r="E215" s="236" t="s">
        <v>3010</v>
      </c>
      <c r="F215" s="237" t="s">
        <v>3011</v>
      </c>
      <c r="G215" s="238" t="s">
        <v>502</v>
      </c>
      <c r="H215" s="239">
        <v>1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0.20497000000000001</v>
      </c>
      <c r="R215" s="245">
        <f>Q215*H215</f>
        <v>0.20497000000000001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3085</v>
      </c>
    </row>
    <row r="216" s="2" customFormat="1" ht="36.72453" customHeight="1">
      <c r="A216" s="35"/>
      <c r="B216" s="36"/>
      <c r="C216" s="254" t="s">
        <v>881</v>
      </c>
      <c r="D216" s="254" t="s">
        <v>457</v>
      </c>
      <c r="E216" s="255" t="s">
        <v>3013</v>
      </c>
      <c r="F216" s="256" t="s">
        <v>3014</v>
      </c>
      <c r="G216" s="257" t="s">
        <v>502</v>
      </c>
      <c r="H216" s="258">
        <v>1</v>
      </c>
      <c r="I216" s="259"/>
      <c r="J216" s="260">
        <f>ROUND(I216*H216,2)</f>
        <v>0</v>
      </c>
      <c r="K216" s="261"/>
      <c r="L216" s="262"/>
      <c r="M216" s="263" t="s">
        <v>1</v>
      </c>
      <c r="N216" s="264" t="s">
        <v>42</v>
      </c>
      <c r="O216" s="94"/>
      <c r="P216" s="245">
        <f>O216*H216</f>
        <v>0</v>
      </c>
      <c r="Q216" s="245">
        <v>0.214</v>
      </c>
      <c r="R216" s="245">
        <f>Q216*H216</f>
        <v>0.214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443</v>
      </c>
      <c r="AT216" s="247" t="s">
        <v>457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3086</v>
      </c>
    </row>
    <row r="217" s="2" customFormat="1" ht="23.4566" customHeight="1">
      <c r="A217" s="35"/>
      <c r="B217" s="36"/>
      <c r="C217" s="254" t="s">
        <v>885</v>
      </c>
      <c r="D217" s="254" t="s">
        <v>457</v>
      </c>
      <c r="E217" s="255" t="s">
        <v>3016</v>
      </c>
      <c r="F217" s="256" t="s">
        <v>3017</v>
      </c>
      <c r="G217" s="257" t="s">
        <v>502</v>
      </c>
      <c r="H217" s="258">
        <v>1</v>
      </c>
      <c r="I217" s="259"/>
      <c r="J217" s="260">
        <f>ROUND(I217*H217,2)</f>
        <v>0</v>
      </c>
      <c r="K217" s="261"/>
      <c r="L217" s="262"/>
      <c r="M217" s="263" t="s">
        <v>1</v>
      </c>
      <c r="N217" s="264" t="s">
        <v>42</v>
      </c>
      <c r="O217" s="94"/>
      <c r="P217" s="245">
        <f>O217*H217</f>
        <v>0</v>
      </c>
      <c r="Q217" s="245">
        <v>0.00036999999999999999</v>
      </c>
      <c r="R217" s="245">
        <f>Q217*H217</f>
        <v>0.00036999999999999999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443</v>
      </c>
      <c r="AT217" s="247" t="s">
        <v>457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3087</v>
      </c>
    </row>
    <row r="218" s="2" customFormat="1" ht="42.79245" customHeight="1">
      <c r="A218" s="35"/>
      <c r="B218" s="36"/>
      <c r="C218" s="254" t="s">
        <v>886</v>
      </c>
      <c r="D218" s="254" t="s">
        <v>457</v>
      </c>
      <c r="E218" s="255" t="s">
        <v>3019</v>
      </c>
      <c r="F218" s="256" t="s">
        <v>3020</v>
      </c>
      <c r="G218" s="257" t="s">
        <v>502</v>
      </c>
      <c r="H218" s="258">
        <v>1</v>
      </c>
      <c r="I218" s="259"/>
      <c r="J218" s="260">
        <f>ROUND(I218*H218,2)</f>
        <v>0</v>
      </c>
      <c r="K218" s="261"/>
      <c r="L218" s="262"/>
      <c r="M218" s="263" t="s">
        <v>1</v>
      </c>
      <c r="N218" s="264" t="s">
        <v>42</v>
      </c>
      <c r="O218" s="94"/>
      <c r="P218" s="245">
        <f>O218*H218</f>
        <v>0</v>
      </c>
      <c r="Q218" s="245">
        <v>0.012200000000000001</v>
      </c>
      <c r="R218" s="245">
        <f>Q218*H218</f>
        <v>0.012200000000000001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443</v>
      </c>
      <c r="AT218" s="247" t="s">
        <v>457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3088</v>
      </c>
    </row>
    <row r="219" s="2" customFormat="1" ht="31.92453" customHeight="1">
      <c r="A219" s="35"/>
      <c r="B219" s="36"/>
      <c r="C219" s="235" t="s">
        <v>888</v>
      </c>
      <c r="D219" s="235" t="s">
        <v>382</v>
      </c>
      <c r="E219" s="236" t="s">
        <v>690</v>
      </c>
      <c r="F219" s="237" t="s">
        <v>691</v>
      </c>
      <c r="G219" s="238" t="s">
        <v>419</v>
      </c>
      <c r="H219" s="239">
        <v>69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</v>
      </c>
      <c r="R219" s="245">
        <f>Q219*H219</f>
        <v>0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396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3089</v>
      </c>
    </row>
    <row r="220" s="2" customFormat="1" ht="36.72453" customHeight="1">
      <c r="A220" s="35"/>
      <c r="B220" s="36"/>
      <c r="C220" s="235" t="s">
        <v>890</v>
      </c>
      <c r="D220" s="235" t="s">
        <v>382</v>
      </c>
      <c r="E220" s="236" t="s">
        <v>1221</v>
      </c>
      <c r="F220" s="237" t="s">
        <v>1222</v>
      </c>
      <c r="G220" s="238" t="s">
        <v>502</v>
      </c>
      <c r="H220" s="239">
        <v>64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0.00016000000000000001</v>
      </c>
      <c r="R220" s="245">
        <f>Q220*H220</f>
        <v>0.010240000000000001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3090</v>
      </c>
    </row>
    <row r="221" s="2" customFormat="1" ht="16.30189" customHeight="1">
      <c r="A221" s="35"/>
      <c r="B221" s="36"/>
      <c r="C221" s="235" t="s">
        <v>894</v>
      </c>
      <c r="D221" s="235" t="s">
        <v>382</v>
      </c>
      <c r="E221" s="236" t="s">
        <v>2211</v>
      </c>
      <c r="F221" s="237" t="s">
        <v>2212</v>
      </c>
      <c r="G221" s="238" t="s">
        <v>502</v>
      </c>
      <c r="H221" s="239">
        <v>2</v>
      </c>
      <c r="I221" s="240"/>
      <c r="J221" s="241">
        <f>ROUND(I221*H221,2)</f>
        <v>0</v>
      </c>
      <c r="K221" s="242"/>
      <c r="L221" s="41"/>
      <c r="M221" s="243" t="s">
        <v>1</v>
      </c>
      <c r="N221" s="244" t="s">
        <v>42</v>
      </c>
      <c r="O221" s="94"/>
      <c r="P221" s="245">
        <f>O221*H221</f>
        <v>0</v>
      </c>
      <c r="Q221" s="245">
        <v>0</v>
      </c>
      <c r="R221" s="245">
        <f>Q221*H221</f>
        <v>0</v>
      </c>
      <c r="S221" s="245">
        <v>0.074999999999999997</v>
      </c>
      <c r="T221" s="246">
        <f>S221*H221</f>
        <v>0.14999999999999999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396</v>
      </c>
      <c r="AT221" s="247" t="s">
        <v>382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2213</v>
      </c>
    </row>
    <row r="222" s="2" customFormat="1" ht="23.4566" customHeight="1">
      <c r="A222" s="35"/>
      <c r="B222" s="36"/>
      <c r="C222" s="235" t="s">
        <v>896</v>
      </c>
      <c r="D222" s="235" t="s">
        <v>382</v>
      </c>
      <c r="E222" s="236" t="s">
        <v>2741</v>
      </c>
      <c r="F222" s="237" t="s">
        <v>2742</v>
      </c>
      <c r="G222" s="238" t="s">
        <v>426</v>
      </c>
      <c r="H222" s="239">
        <v>34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</v>
      </c>
      <c r="R222" s="245">
        <f>Q222*H222</f>
        <v>0</v>
      </c>
      <c r="S222" s="245">
        <v>0.97999999999999998</v>
      </c>
      <c r="T222" s="246">
        <f>S222*H222</f>
        <v>33.32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3091</v>
      </c>
    </row>
    <row r="223" s="2" customFormat="1" ht="16.30189" customHeight="1">
      <c r="A223" s="35"/>
      <c r="B223" s="36"/>
      <c r="C223" s="235" t="s">
        <v>900</v>
      </c>
      <c r="D223" s="235" t="s">
        <v>382</v>
      </c>
      <c r="E223" s="236" t="s">
        <v>3092</v>
      </c>
      <c r="F223" s="237" t="s">
        <v>3093</v>
      </c>
      <c r="G223" s="238" t="s">
        <v>426</v>
      </c>
      <c r="H223" s="239">
        <v>3.5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0</v>
      </c>
      <c r="R223" s="245">
        <f>Q223*H223</f>
        <v>0</v>
      </c>
      <c r="S223" s="245">
        <v>0.092999999999999999</v>
      </c>
      <c r="T223" s="246">
        <f>S223*H223</f>
        <v>0.32550000000000001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3094</v>
      </c>
    </row>
    <row r="224" s="2" customFormat="1" ht="23.4566" customHeight="1">
      <c r="A224" s="35"/>
      <c r="B224" s="36"/>
      <c r="C224" s="235" t="s">
        <v>904</v>
      </c>
      <c r="D224" s="235" t="s">
        <v>382</v>
      </c>
      <c r="E224" s="236" t="s">
        <v>3095</v>
      </c>
      <c r="F224" s="237" t="s">
        <v>3096</v>
      </c>
      <c r="G224" s="238" t="s">
        <v>1817</v>
      </c>
      <c r="H224" s="239">
        <v>20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3.0000000000000001E-05</v>
      </c>
      <c r="R224" s="245">
        <f>Q224*H224</f>
        <v>0.00060000000000000006</v>
      </c>
      <c r="S224" s="245">
        <v>0.00044000000000000002</v>
      </c>
      <c r="T224" s="246">
        <f>S224*H224</f>
        <v>0.0088000000000000005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3097</v>
      </c>
    </row>
    <row r="225" s="2" customFormat="1" ht="23.4566" customHeight="1">
      <c r="A225" s="35"/>
      <c r="B225" s="36"/>
      <c r="C225" s="235" t="s">
        <v>908</v>
      </c>
      <c r="D225" s="235" t="s">
        <v>382</v>
      </c>
      <c r="E225" s="236" t="s">
        <v>710</v>
      </c>
      <c r="F225" s="237" t="s">
        <v>711</v>
      </c>
      <c r="G225" s="238" t="s">
        <v>450</v>
      </c>
      <c r="H225" s="239">
        <v>20.318000000000001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</v>
      </c>
      <c r="R225" s="245">
        <f>Q225*H225</f>
        <v>0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2215</v>
      </c>
    </row>
    <row r="226" s="2" customFormat="1" ht="23.4566" customHeight="1">
      <c r="A226" s="35"/>
      <c r="B226" s="36"/>
      <c r="C226" s="235" t="s">
        <v>912</v>
      </c>
      <c r="D226" s="235" t="s">
        <v>382</v>
      </c>
      <c r="E226" s="236" t="s">
        <v>714</v>
      </c>
      <c r="F226" s="237" t="s">
        <v>715</v>
      </c>
      <c r="G226" s="238" t="s">
        <v>450</v>
      </c>
      <c r="H226" s="239">
        <v>386.04199999999997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</v>
      </c>
      <c r="R226" s="245">
        <f>Q226*H226</f>
        <v>0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2216</v>
      </c>
    </row>
    <row r="227" s="2" customFormat="1" ht="23.4566" customHeight="1">
      <c r="A227" s="35"/>
      <c r="B227" s="36"/>
      <c r="C227" s="235" t="s">
        <v>914</v>
      </c>
      <c r="D227" s="235" t="s">
        <v>382</v>
      </c>
      <c r="E227" s="236" t="s">
        <v>718</v>
      </c>
      <c r="F227" s="237" t="s">
        <v>719</v>
      </c>
      <c r="G227" s="238" t="s">
        <v>450</v>
      </c>
      <c r="H227" s="239">
        <v>1.615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</v>
      </c>
      <c r="R227" s="245">
        <f>Q227*H227</f>
        <v>0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2219</v>
      </c>
    </row>
    <row r="228" s="2" customFormat="1" ht="31.92453" customHeight="1">
      <c r="A228" s="35"/>
      <c r="B228" s="36"/>
      <c r="C228" s="235" t="s">
        <v>918</v>
      </c>
      <c r="D228" s="235" t="s">
        <v>382</v>
      </c>
      <c r="E228" s="236" t="s">
        <v>1036</v>
      </c>
      <c r="F228" s="237" t="s">
        <v>1037</v>
      </c>
      <c r="G228" s="238" t="s">
        <v>450</v>
      </c>
      <c r="H228" s="239">
        <v>15.528000000000001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</v>
      </c>
      <c r="R228" s="245">
        <f>Q228*H228</f>
        <v>0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3098</v>
      </c>
    </row>
    <row r="229" s="12" customFormat="1" ht="22.8" customHeight="1">
      <c r="A229" s="12"/>
      <c r="B229" s="219"/>
      <c r="C229" s="220"/>
      <c r="D229" s="221" t="s">
        <v>75</v>
      </c>
      <c r="E229" s="233" t="s">
        <v>721</v>
      </c>
      <c r="F229" s="233" t="s">
        <v>722</v>
      </c>
      <c r="G229" s="220"/>
      <c r="H229" s="220"/>
      <c r="I229" s="223"/>
      <c r="J229" s="234">
        <f>BK229</f>
        <v>0</v>
      </c>
      <c r="K229" s="220"/>
      <c r="L229" s="225"/>
      <c r="M229" s="226"/>
      <c r="N229" s="227"/>
      <c r="O229" s="227"/>
      <c r="P229" s="228">
        <f>P230</f>
        <v>0</v>
      </c>
      <c r="Q229" s="227"/>
      <c r="R229" s="228">
        <f>R230</f>
        <v>0</v>
      </c>
      <c r="S229" s="227"/>
      <c r="T229" s="229">
        <f>T230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30" t="s">
        <v>84</v>
      </c>
      <c r="AT229" s="231" t="s">
        <v>75</v>
      </c>
      <c r="AU229" s="231" t="s">
        <v>84</v>
      </c>
      <c r="AY229" s="230" t="s">
        <v>379</v>
      </c>
      <c r="BK229" s="232">
        <f>BK230</f>
        <v>0</v>
      </c>
    </row>
    <row r="230" s="2" customFormat="1" ht="23.4566" customHeight="1">
      <c r="A230" s="35"/>
      <c r="B230" s="36"/>
      <c r="C230" s="235" t="s">
        <v>920</v>
      </c>
      <c r="D230" s="235" t="s">
        <v>382</v>
      </c>
      <c r="E230" s="236" t="s">
        <v>724</v>
      </c>
      <c r="F230" s="237" t="s">
        <v>725</v>
      </c>
      <c r="G230" s="238" t="s">
        <v>450</v>
      </c>
      <c r="H230" s="239">
        <v>373.14299999999997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2221</v>
      </c>
    </row>
    <row r="231" s="12" customFormat="1" ht="25.92" customHeight="1">
      <c r="A231" s="12"/>
      <c r="B231" s="219"/>
      <c r="C231" s="220"/>
      <c r="D231" s="221" t="s">
        <v>75</v>
      </c>
      <c r="E231" s="222" t="s">
        <v>1040</v>
      </c>
      <c r="F231" s="222" t="s">
        <v>1041</v>
      </c>
      <c r="G231" s="220"/>
      <c r="H231" s="220"/>
      <c r="I231" s="223"/>
      <c r="J231" s="224">
        <f>BK231</f>
        <v>0</v>
      </c>
      <c r="K231" s="220"/>
      <c r="L231" s="225"/>
      <c r="M231" s="226"/>
      <c r="N231" s="227"/>
      <c r="O231" s="227"/>
      <c r="P231" s="228">
        <f>P232+P237</f>
        <v>0</v>
      </c>
      <c r="Q231" s="227"/>
      <c r="R231" s="228">
        <f>R232+R237</f>
        <v>0.20011000000000001</v>
      </c>
      <c r="S231" s="227"/>
      <c r="T231" s="229">
        <f>T232+T237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30" t="s">
        <v>92</v>
      </c>
      <c r="AT231" s="231" t="s">
        <v>75</v>
      </c>
      <c r="AU231" s="231" t="s">
        <v>76</v>
      </c>
      <c r="AY231" s="230" t="s">
        <v>379</v>
      </c>
      <c r="BK231" s="232">
        <f>BK232+BK237</f>
        <v>0</v>
      </c>
    </row>
    <row r="232" s="12" customFormat="1" ht="22.8" customHeight="1">
      <c r="A232" s="12"/>
      <c r="B232" s="219"/>
      <c r="C232" s="220"/>
      <c r="D232" s="221" t="s">
        <v>75</v>
      </c>
      <c r="E232" s="233" t="s">
        <v>1042</v>
      </c>
      <c r="F232" s="233" t="s">
        <v>1043</v>
      </c>
      <c r="G232" s="220"/>
      <c r="H232" s="220"/>
      <c r="I232" s="223"/>
      <c r="J232" s="234">
        <f>BK232</f>
        <v>0</v>
      </c>
      <c r="K232" s="220"/>
      <c r="L232" s="225"/>
      <c r="M232" s="226"/>
      <c r="N232" s="227"/>
      <c r="O232" s="227"/>
      <c r="P232" s="228">
        <f>SUM(P233:P236)</f>
        <v>0</v>
      </c>
      <c r="Q232" s="227"/>
      <c r="R232" s="228">
        <f>SUM(R233:R236)</f>
        <v>0.11996000000000001</v>
      </c>
      <c r="S232" s="227"/>
      <c r="T232" s="229">
        <f>SUM(T233:T236)</f>
        <v>0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230" t="s">
        <v>92</v>
      </c>
      <c r="AT232" s="231" t="s">
        <v>75</v>
      </c>
      <c r="AU232" s="231" t="s">
        <v>84</v>
      </c>
      <c r="AY232" s="230" t="s">
        <v>379</v>
      </c>
      <c r="BK232" s="232">
        <f>SUM(BK233:BK236)</f>
        <v>0</v>
      </c>
    </row>
    <row r="233" s="2" customFormat="1" ht="23.4566" customHeight="1">
      <c r="A233" s="35"/>
      <c r="B233" s="36"/>
      <c r="C233" s="235" t="s">
        <v>922</v>
      </c>
      <c r="D233" s="235" t="s">
        <v>382</v>
      </c>
      <c r="E233" s="236" t="s">
        <v>1188</v>
      </c>
      <c r="F233" s="237" t="s">
        <v>1189</v>
      </c>
      <c r="G233" s="238" t="s">
        <v>419</v>
      </c>
      <c r="H233" s="239">
        <v>26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</v>
      </c>
      <c r="R233" s="245">
        <f>Q233*H233</f>
        <v>0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479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479</v>
      </c>
      <c r="BM233" s="247" t="s">
        <v>3023</v>
      </c>
    </row>
    <row r="234" s="2" customFormat="1" ht="16.30189" customHeight="1">
      <c r="A234" s="35"/>
      <c r="B234" s="36"/>
      <c r="C234" s="254" t="s">
        <v>924</v>
      </c>
      <c r="D234" s="254" t="s">
        <v>457</v>
      </c>
      <c r="E234" s="255" t="s">
        <v>1191</v>
      </c>
      <c r="F234" s="256" t="s">
        <v>1192</v>
      </c>
      <c r="G234" s="257" t="s">
        <v>450</v>
      </c>
      <c r="H234" s="258">
        <v>0.0089999999999999993</v>
      </c>
      <c r="I234" s="259"/>
      <c r="J234" s="260">
        <f>ROUND(I234*H234,2)</f>
        <v>0</v>
      </c>
      <c r="K234" s="261"/>
      <c r="L234" s="262"/>
      <c r="M234" s="263" t="s">
        <v>1</v>
      </c>
      <c r="N234" s="264" t="s">
        <v>42</v>
      </c>
      <c r="O234" s="94"/>
      <c r="P234" s="245">
        <f>O234*H234</f>
        <v>0</v>
      </c>
      <c r="Q234" s="245">
        <v>1</v>
      </c>
      <c r="R234" s="245">
        <f>Q234*H234</f>
        <v>0.0089999999999999993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544</v>
      </c>
      <c r="AT234" s="247" t="s">
        <v>457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479</v>
      </c>
      <c r="BM234" s="247" t="s">
        <v>3024</v>
      </c>
    </row>
    <row r="235" s="2" customFormat="1" ht="23.4566" customHeight="1">
      <c r="A235" s="35"/>
      <c r="B235" s="36"/>
      <c r="C235" s="235" t="s">
        <v>928</v>
      </c>
      <c r="D235" s="235" t="s">
        <v>382</v>
      </c>
      <c r="E235" s="236" t="s">
        <v>1194</v>
      </c>
      <c r="F235" s="237" t="s">
        <v>1195</v>
      </c>
      <c r="G235" s="238" t="s">
        <v>419</v>
      </c>
      <c r="H235" s="239">
        <v>52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0.00023000000000000001</v>
      </c>
      <c r="R235" s="245">
        <f>Q235*H235</f>
        <v>0.01196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479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479</v>
      </c>
      <c r="BM235" s="247" t="s">
        <v>3025</v>
      </c>
    </row>
    <row r="236" s="2" customFormat="1" ht="16.30189" customHeight="1">
      <c r="A236" s="35"/>
      <c r="B236" s="36"/>
      <c r="C236" s="254" t="s">
        <v>932</v>
      </c>
      <c r="D236" s="254" t="s">
        <v>457</v>
      </c>
      <c r="E236" s="255" t="s">
        <v>1197</v>
      </c>
      <c r="F236" s="256" t="s">
        <v>1198</v>
      </c>
      <c r="G236" s="257" t="s">
        <v>450</v>
      </c>
      <c r="H236" s="258">
        <v>0.099000000000000005</v>
      </c>
      <c r="I236" s="259"/>
      <c r="J236" s="260">
        <f>ROUND(I236*H236,2)</f>
        <v>0</v>
      </c>
      <c r="K236" s="261"/>
      <c r="L236" s="262"/>
      <c r="M236" s="263" t="s">
        <v>1</v>
      </c>
      <c r="N236" s="264" t="s">
        <v>42</v>
      </c>
      <c r="O236" s="94"/>
      <c r="P236" s="245">
        <f>O236*H236</f>
        <v>0</v>
      </c>
      <c r="Q236" s="245">
        <v>1</v>
      </c>
      <c r="R236" s="245">
        <f>Q236*H236</f>
        <v>0.099000000000000005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544</v>
      </c>
      <c r="AT236" s="247" t="s">
        <v>457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479</v>
      </c>
      <c r="BM236" s="247" t="s">
        <v>3026</v>
      </c>
    </row>
    <row r="237" s="12" customFormat="1" ht="22.8" customHeight="1">
      <c r="A237" s="12"/>
      <c r="B237" s="219"/>
      <c r="C237" s="220"/>
      <c r="D237" s="221" t="s">
        <v>75</v>
      </c>
      <c r="E237" s="233" t="s">
        <v>2749</v>
      </c>
      <c r="F237" s="233" t="s">
        <v>2750</v>
      </c>
      <c r="G237" s="220"/>
      <c r="H237" s="220"/>
      <c r="I237" s="223"/>
      <c r="J237" s="234">
        <f>BK237</f>
        <v>0</v>
      </c>
      <c r="K237" s="220"/>
      <c r="L237" s="225"/>
      <c r="M237" s="226"/>
      <c r="N237" s="227"/>
      <c r="O237" s="227"/>
      <c r="P237" s="228">
        <f>SUM(P238:P241)</f>
        <v>0</v>
      </c>
      <c r="Q237" s="227"/>
      <c r="R237" s="228">
        <f>SUM(R238:R241)</f>
        <v>0.080149999999999999</v>
      </c>
      <c r="S237" s="227"/>
      <c r="T237" s="229">
        <f>SUM(T238:T241)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30" t="s">
        <v>92</v>
      </c>
      <c r="AT237" s="231" t="s">
        <v>75</v>
      </c>
      <c r="AU237" s="231" t="s">
        <v>84</v>
      </c>
      <c r="AY237" s="230" t="s">
        <v>379</v>
      </c>
      <c r="BK237" s="232">
        <f>SUM(BK238:BK241)</f>
        <v>0</v>
      </c>
    </row>
    <row r="238" s="2" customFormat="1" ht="16.30189" customHeight="1">
      <c r="A238" s="35"/>
      <c r="B238" s="36"/>
      <c r="C238" s="235" t="s">
        <v>934</v>
      </c>
      <c r="D238" s="235" t="s">
        <v>382</v>
      </c>
      <c r="E238" s="236" t="s">
        <v>3099</v>
      </c>
      <c r="F238" s="237" t="s">
        <v>3100</v>
      </c>
      <c r="G238" s="238" t="s">
        <v>502</v>
      </c>
      <c r="H238" s="239">
        <v>1</v>
      </c>
      <c r="I238" s="240"/>
      <c r="J238" s="241">
        <f>ROUND(I238*H238,2)</f>
        <v>0</v>
      </c>
      <c r="K238" s="242"/>
      <c r="L238" s="41"/>
      <c r="M238" s="243" t="s">
        <v>1</v>
      </c>
      <c r="N238" s="244" t="s">
        <v>42</v>
      </c>
      <c r="O238" s="94"/>
      <c r="P238" s="245">
        <f>O238*H238</f>
        <v>0</v>
      </c>
      <c r="Q238" s="245">
        <v>0</v>
      </c>
      <c r="R238" s="245">
        <f>Q238*H238</f>
        <v>0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479</v>
      </c>
      <c r="AT238" s="247" t="s">
        <v>382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479</v>
      </c>
      <c r="BM238" s="247" t="s">
        <v>3101</v>
      </c>
    </row>
    <row r="239" s="2" customFormat="1" ht="21.0566" customHeight="1">
      <c r="A239" s="35"/>
      <c r="B239" s="36"/>
      <c r="C239" s="254" t="s">
        <v>721</v>
      </c>
      <c r="D239" s="254" t="s">
        <v>457</v>
      </c>
      <c r="E239" s="255" t="s">
        <v>3102</v>
      </c>
      <c r="F239" s="256" t="s">
        <v>3103</v>
      </c>
      <c r="G239" s="257" t="s">
        <v>502</v>
      </c>
      <c r="H239" s="258">
        <v>1</v>
      </c>
      <c r="I239" s="259"/>
      <c r="J239" s="260">
        <f>ROUND(I239*H239,2)</f>
        <v>0</v>
      </c>
      <c r="K239" s="261"/>
      <c r="L239" s="262"/>
      <c r="M239" s="263" t="s">
        <v>1</v>
      </c>
      <c r="N239" s="264" t="s">
        <v>42</v>
      </c>
      <c r="O239" s="94"/>
      <c r="P239" s="245">
        <f>O239*H239</f>
        <v>0</v>
      </c>
      <c r="Q239" s="245">
        <v>0.059999999999999998</v>
      </c>
      <c r="R239" s="245">
        <f>Q239*H239</f>
        <v>0.059999999999999998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544</v>
      </c>
      <c r="AT239" s="247" t="s">
        <v>457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479</v>
      </c>
      <c r="BM239" s="247" t="s">
        <v>3104</v>
      </c>
    </row>
    <row r="240" s="2" customFormat="1" ht="23.4566" customHeight="1">
      <c r="A240" s="35"/>
      <c r="B240" s="36"/>
      <c r="C240" s="235" t="s">
        <v>941</v>
      </c>
      <c r="D240" s="235" t="s">
        <v>382</v>
      </c>
      <c r="E240" s="236" t="s">
        <v>3105</v>
      </c>
      <c r="F240" s="237" t="s">
        <v>3106</v>
      </c>
      <c r="G240" s="238" t="s">
        <v>426</v>
      </c>
      <c r="H240" s="239">
        <v>3</v>
      </c>
      <c r="I240" s="240"/>
      <c r="J240" s="241">
        <f>ROUND(I240*H240,2)</f>
        <v>0</v>
      </c>
      <c r="K240" s="242"/>
      <c r="L240" s="41"/>
      <c r="M240" s="243" t="s">
        <v>1</v>
      </c>
      <c r="N240" s="244" t="s">
        <v>42</v>
      </c>
      <c r="O240" s="94"/>
      <c r="P240" s="245">
        <f>O240*H240</f>
        <v>0</v>
      </c>
      <c r="Q240" s="245">
        <v>5.0000000000000002E-05</v>
      </c>
      <c r="R240" s="245">
        <f>Q240*H240</f>
        <v>0.00015000000000000001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479</v>
      </c>
      <c r="AT240" s="247" t="s">
        <v>382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479</v>
      </c>
      <c r="BM240" s="247" t="s">
        <v>3107</v>
      </c>
    </row>
    <row r="241" s="2" customFormat="1" ht="16.30189" customHeight="1">
      <c r="A241" s="35"/>
      <c r="B241" s="36"/>
      <c r="C241" s="254" t="s">
        <v>945</v>
      </c>
      <c r="D241" s="254" t="s">
        <v>457</v>
      </c>
      <c r="E241" s="255" t="s">
        <v>3108</v>
      </c>
      <c r="F241" s="256" t="s">
        <v>3109</v>
      </c>
      <c r="G241" s="257" t="s">
        <v>502</v>
      </c>
      <c r="H241" s="258">
        <v>2</v>
      </c>
      <c r="I241" s="259"/>
      <c r="J241" s="260">
        <f>ROUND(I241*H241,2)</f>
        <v>0</v>
      </c>
      <c r="K241" s="261"/>
      <c r="L241" s="262"/>
      <c r="M241" s="265" t="s">
        <v>1</v>
      </c>
      <c r="N241" s="266" t="s">
        <v>42</v>
      </c>
      <c r="O241" s="251"/>
      <c r="P241" s="252">
        <f>O241*H241</f>
        <v>0</v>
      </c>
      <c r="Q241" s="252">
        <v>0.01</v>
      </c>
      <c r="R241" s="252">
        <f>Q241*H241</f>
        <v>0.02</v>
      </c>
      <c r="S241" s="252">
        <v>0</v>
      </c>
      <c r="T241" s="25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544</v>
      </c>
      <c r="AT241" s="247" t="s">
        <v>457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479</v>
      </c>
      <c r="BM241" s="247" t="s">
        <v>3110</v>
      </c>
    </row>
    <row r="242" s="2" customFormat="1" ht="6.96" customHeight="1">
      <c r="A242" s="35"/>
      <c r="B242" s="69"/>
      <c r="C242" s="70"/>
      <c r="D242" s="70"/>
      <c r="E242" s="70"/>
      <c r="F242" s="70"/>
      <c r="G242" s="70"/>
      <c r="H242" s="70"/>
      <c r="I242" s="70"/>
      <c r="J242" s="70"/>
      <c r="K242" s="70"/>
      <c r="L242" s="41"/>
      <c r="M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</row>
  </sheetData>
  <sheetProtection sheet="1" autoFilter="0" formatColumns="0" formatRows="0" objects="1" scenarios="1" spinCount="100000" saltValue="Y7Ea6EYjkuYlN2QJH0RMI+fmFIEZ//FOP5XSpGrQLxlybIrY6ZPizrVUx2wu2YTjfaxPhpu0TmfjD1thUPxkQg==" hashValue="V5L5iLc2CIji68nuJitGu09mSD6rJ0lKYXM94NqmPAR3yv5LApT2BCwLrRd7C8fHZob+fmWF2XMe/ioPUUZ3HQ==" algorithmName="SHA-512" password="CC35"/>
  <autoFilter ref="C127:K241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333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3111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ROUND((SUM(BE124:BE214)),  2)</f>
        <v>0</v>
      </c>
      <c r="G33" s="169"/>
      <c r="H33" s="169"/>
      <c r="I33" s="170">
        <v>0.20000000000000001</v>
      </c>
      <c r="J33" s="168">
        <f>ROUND(((SUM(BE124:BE214))*I33),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ROUND((SUM(BF124:BF214)),  2)</f>
        <v>0</v>
      </c>
      <c r="G34" s="169"/>
      <c r="H34" s="169"/>
      <c r="I34" s="170">
        <v>0.20000000000000001</v>
      </c>
      <c r="J34" s="168">
        <f>ROUND(((SUM(BF124:BF214))*I34),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ROUND((SUM(BG124:BG214)),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ROUND((SUM(BH124:BH214)),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ROUND((SUM(BI124:BI214)),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 xml:space="preserve">105-20 - 105-20 Osvetlenie priechodu  pre chodcov k.ú. Čerín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J125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J126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J132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412</v>
      </c>
      <c r="E100" s="204"/>
      <c r="F100" s="204"/>
      <c r="G100" s="204"/>
      <c r="H100" s="204"/>
      <c r="I100" s="204"/>
      <c r="J100" s="205">
        <f>J137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413</v>
      </c>
      <c r="E101" s="204"/>
      <c r="F101" s="204"/>
      <c r="G101" s="204"/>
      <c r="H101" s="204"/>
      <c r="I101" s="204"/>
      <c r="J101" s="205">
        <f>J139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1331</v>
      </c>
      <c r="E102" s="199"/>
      <c r="F102" s="199"/>
      <c r="G102" s="199"/>
      <c r="H102" s="199"/>
      <c r="I102" s="199"/>
      <c r="J102" s="200">
        <f>J141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1332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1333</v>
      </c>
      <c r="E104" s="204"/>
      <c r="F104" s="204"/>
      <c r="G104" s="204"/>
      <c r="H104" s="204"/>
      <c r="I104" s="204"/>
      <c r="J104" s="205">
        <f>J199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353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0755" customHeight="1">
      <c r="A116" s="35"/>
      <c r="B116" s="36"/>
      <c r="C116" s="37"/>
      <c r="D116" s="37"/>
      <c r="E116" s="79" t="str">
        <f>E9</f>
        <v xml:space="preserve">105-20 - 105-20 Osvetlenie priechodu  pre chodcov k.ú. Čerín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>k. ú. Banská Bystrica</v>
      </c>
      <c r="G118" s="37"/>
      <c r="H118" s="37"/>
      <c r="I118" s="29" t="s">
        <v>21</v>
      </c>
      <c r="J118" s="82" t="str">
        <f>IF(J12="","",J12)</f>
        <v>30. 12. 2020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81509" customHeight="1">
      <c r="A120" s="35"/>
      <c r="B120" s="36"/>
      <c r="C120" s="29" t="s">
        <v>23</v>
      </c>
      <c r="D120" s="37"/>
      <c r="E120" s="37"/>
      <c r="F120" s="24" t="str">
        <f>E15</f>
        <v xml:space="preserve">BANSKOBYSTRICKÝ SAMOSPRÁVNY KRAJ </v>
      </c>
      <c r="G120" s="37"/>
      <c r="H120" s="37"/>
      <c r="I120" s="29" t="s">
        <v>29</v>
      </c>
      <c r="J120" s="33" t="str">
        <f>E21</f>
        <v>ISPO spol.s r.o. , Prešov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30566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Ing. Čurlík ján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365</v>
      </c>
      <c r="D123" s="210" t="s">
        <v>61</v>
      </c>
      <c r="E123" s="210" t="s">
        <v>57</v>
      </c>
      <c r="F123" s="210" t="s">
        <v>58</v>
      </c>
      <c r="G123" s="210" t="s">
        <v>366</v>
      </c>
      <c r="H123" s="210" t="s">
        <v>367</v>
      </c>
      <c r="I123" s="210" t="s">
        <v>368</v>
      </c>
      <c r="J123" s="211" t="s">
        <v>358</v>
      </c>
      <c r="K123" s="212" t="s">
        <v>369</v>
      </c>
      <c r="L123" s="213"/>
      <c r="M123" s="103" t="s">
        <v>1</v>
      </c>
      <c r="N123" s="104" t="s">
        <v>40</v>
      </c>
      <c r="O123" s="104" t="s">
        <v>370</v>
      </c>
      <c r="P123" s="104" t="s">
        <v>371</v>
      </c>
      <c r="Q123" s="104" t="s">
        <v>372</v>
      </c>
      <c r="R123" s="104" t="s">
        <v>373</v>
      </c>
      <c r="S123" s="104" t="s">
        <v>374</v>
      </c>
      <c r="T123" s="105" t="s">
        <v>375</v>
      </c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359</v>
      </c>
      <c r="D124" s="37"/>
      <c r="E124" s="37"/>
      <c r="F124" s="37"/>
      <c r="G124" s="37"/>
      <c r="H124" s="37"/>
      <c r="I124" s="37"/>
      <c r="J124" s="214">
        <f>BK124</f>
        <v>0</v>
      </c>
      <c r="K124" s="37"/>
      <c r="L124" s="41"/>
      <c r="M124" s="106"/>
      <c r="N124" s="215"/>
      <c r="O124" s="107"/>
      <c r="P124" s="216">
        <f>P125+P141</f>
        <v>0</v>
      </c>
      <c r="Q124" s="107"/>
      <c r="R124" s="216">
        <f>R125+R141</f>
        <v>4.8939802000000006</v>
      </c>
      <c r="S124" s="107"/>
      <c r="T124" s="217">
        <f>T125+T141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360</v>
      </c>
      <c r="BK124" s="218">
        <f>BK125+BK141</f>
        <v>0</v>
      </c>
    </row>
    <row r="125" s="12" customFormat="1" ht="25.92" customHeight="1">
      <c r="A125" s="12"/>
      <c r="B125" s="219"/>
      <c r="C125" s="220"/>
      <c r="D125" s="221" t="s">
        <v>75</v>
      </c>
      <c r="E125" s="222" t="s">
        <v>414</v>
      </c>
      <c r="F125" s="222" t="s">
        <v>415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P126+P132+P137+P139</f>
        <v>0</v>
      </c>
      <c r="Q125" s="227"/>
      <c r="R125" s="228">
        <f>R126+R132+R137+R139</f>
        <v>1.9845751999999999</v>
      </c>
      <c r="S125" s="227"/>
      <c r="T125" s="229">
        <f>T126+T132+T137+T139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76</v>
      </c>
      <c r="AY125" s="230" t="s">
        <v>379</v>
      </c>
      <c r="BK125" s="232">
        <f>BK126+BK132+BK137+BK139</f>
        <v>0</v>
      </c>
    </row>
    <row r="126" s="12" customFormat="1" ht="22.8" customHeight="1">
      <c r="A126" s="12"/>
      <c r="B126" s="219"/>
      <c r="C126" s="220"/>
      <c r="D126" s="221" t="s">
        <v>75</v>
      </c>
      <c r="E126" s="233" t="s">
        <v>84</v>
      </c>
      <c r="F126" s="233" t="s">
        <v>416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SUM(P127:P131)</f>
        <v>0</v>
      </c>
      <c r="Q126" s="227"/>
      <c r="R126" s="228">
        <f>SUM(R127:R131)</f>
        <v>0.085999999999999993</v>
      </c>
      <c r="S126" s="227"/>
      <c r="T126" s="229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84</v>
      </c>
      <c r="AY126" s="230" t="s">
        <v>379</v>
      </c>
      <c r="BK126" s="232">
        <f>SUM(BK127:BK131)</f>
        <v>0</v>
      </c>
    </row>
    <row r="127" s="2" customFormat="1" ht="21.0566" customHeight="1">
      <c r="A127" s="35"/>
      <c r="B127" s="36"/>
      <c r="C127" s="235" t="s">
        <v>84</v>
      </c>
      <c r="D127" s="235" t="s">
        <v>382</v>
      </c>
      <c r="E127" s="236" t="s">
        <v>1334</v>
      </c>
      <c r="F127" s="237" t="s">
        <v>1335</v>
      </c>
      <c r="G127" s="238" t="s">
        <v>430</v>
      </c>
      <c r="H127" s="239">
        <v>11.199999999999999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1336</v>
      </c>
    </row>
    <row r="128" s="2" customFormat="1" ht="23.4566" customHeight="1">
      <c r="A128" s="35"/>
      <c r="B128" s="36"/>
      <c r="C128" s="235" t="s">
        <v>92</v>
      </c>
      <c r="D128" s="235" t="s">
        <v>382</v>
      </c>
      <c r="E128" s="236" t="s">
        <v>1337</v>
      </c>
      <c r="F128" s="237" t="s">
        <v>1338</v>
      </c>
      <c r="G128" s="238" t="s">
        <v>430</v>
      </c>
      <c r="H128" s="239">
        <v>3.3599999999999999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1339</v>
      </c>
    </row>
    <row r="129" s="2" customFormat="1" ht="31.92453" customHeight="1">
      <c r="A129" s="35"/>
      <c r="B129" s="36"/>
      <c r="C129" s="235" t="s">
        <v>102</v>
      </c>
      <c r="D129" s="235" t="s">
        <v>382</v>
      </c>
      <c r="E129" s="236" t="s">
        <v>1340</v>
      </c>
      <c r="F129" s="237" t="s">
        <v>1341</v>
      </c>
      <c r="G129" s="238" t="s">
        <v>426</v>
      </c>
      <c r="H129" s="239">
        <v>25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0.00198</v>
      </c>
      <c r="R129" s="245">
        <f>Q129*H129</f>
        <v>0.049500000000000002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1342</v>
      </c>
    </row>
    <row r="130" s="2" customFormat="1" ht="31.92453" customHeight="1">
      <c r="A130" s="35"/>
      <c r="B130" s="36"/>
      <c r="C130" s="254" t="s">
        <v>396</v>
      </c>
      <c r="D130" s="254" t="s">
        <v>457</v>
      </c>
      <c r="E130" s="255" t="s">
        <v>1343</v>
      </c>
      <c r="F130" s="256" t="s">
        <v>1344</v>
      </c>
      <c r="G130" s="257" t="s">
        <v>426</v>
      </c>
      <c r="H130" s="258">
        <v>25</v>
      </c>
      <c r="I130" s="259"/>
      <c r="J130" s="260">
        <f>ROUND(I130*H130,2)</f>
        <v>0</v>
      </c>
      <c r="K130" s="261"/>
      <c r="L130" s="262"/>
      <c r="M130" s="263" t="s">
        <v>1</v>
      </c>
      <c r="N130" s="264" t="s">
        <v>42</v>
      </c>
      <c r="O130" s="94"/>
      <c r="P130" s="245">
        <f>O130*H130</f>
        <v>0</v>
      </c>
      <c r="Q130" s="245">
        <v>0.0014599999999999999</v>
      </c>
      <c r="R130" s="245">
        <f>Q130*H130</f>
        <v>0.036499999999999998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1003</v>
      </c>
      <c r="AT130" s="247" t="s">
        <v>457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1003</v>
      </c>
      <c r="BM130" s="247" t="s">
        <v>1345</v>
      </c>
    </row>
    <row r="131" s="2" customFormat="1" ht="23.4566" customHeight="1">
      <c r="A131" s="35"/>
      <c r="B131" s="36"/>
      <c r="C131" s="235" t="s">
        <v>378</v>
      </c>
      <c r="D131" s="235" t="s">
        <v>382</v>
      </c>
      <c r="E131" s="236" t="s">
        <v>453</v>
      </c>
      <c r="F131" s="237" t="s">
        <v>454</v>
      </c>
      <c r="G131" s="238" t="s">
        <v>430</v>
      </c>
      <c r="H131" s="239">
        <v>11.199999999999999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1346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92</v>
      </c>
      <c r="F132" s="233" t="s">
        <v>759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SUM(P133:P136)</f>
        <v>0</v>
      </c>
      <c r="Q132" s="227"/>
      <c r="R132" s="228">
        <f>SUM(R133:R136)</f>
        <v>1.8985751999999998</v>
      </c>
      <c r="S132" s="227"/>
      <c r="T132" s="22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SUM(BK133:BK136)</f>
        <v>0</v>
      </c>
    </row>
    <row r="133" s="2" customFormat="1" ht="23.4566" customHeight="1">
      <c r="A133" s="35"/>
      <c r="B133" s="36"/>
      <c r="C133" s="235" t="s">
        <v>435</v>
      </c>
      <c r="D133" s="235" t="s">
        <v>382</v>
      </c>
      <c r="E133" s="236" t="s">
        <v>775</v>
      </c>
      <c r="F133" s="237" t="s">
        <v>776</v>
      </c>
      <c r="G133" s="238" t="s">
        <v>430</v>
      </c>
      <c r="H133" s="239">
        <v>0.108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2.0699999999999998</v>
      </c>
      <c r="R133" s="245">
        <f>Q133*H133</f>
        <v>0.22355999999999998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1347</v>
      </c>
    </row>
    <row r="134" s="2" customFormat="1" ht="16.30189" customHeight="1">
      <c r="A134" s="35"/>
      <c r="B134" s="36"/>
      <c r="C134" s="235" t="s">
        <v>439</v>
      </c>
      <c r="D134" s="235" t="s">
        <v>382</v>
      </c>
      <c r="E134" s="236" t="s">
        <v>1348</v>
      </c>
      <c r="F134" s="237" t="s">
        <v>1349</v>
      </c>
      <c r="G134" s="238" t="s">
        <v>430</v>
      </c>
      <c r="H134" s="239">
        <v>0.71999999999999997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2.3223400000000001</v>
      </c>
      <c r="R134" s="245">
        <f>Q134*H134</f>
        <v>1.6720847999999999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1350</v>
      </c>
    </row>
    <row r="135" s="2" customFormat="1" ht="21.0566" customHeight="1">
      <c r="A135" s="35"/>
      <c r="B135" s="36"/>
      <c r="C135" s="235" t="s">
        <v>443</v>
      </c>
      <c r="D135" s="235" t="s">
        <v>382</v>
      </c>
      <c r="E135" s="236" t="s">
        <v>1351</v>
      </c>
      <c r="F135" s="237" t="s">
        <v>1352</v>
      </c>
      <c r="G135" s="238" t="s">
        <v>419</v>
      </c>
      <c r="H135" s="239">
        <v>0.71999999999999997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0.0040699999999999998</v>
      </c>
      <c r="R135" s="245">
        <f>Q135*H135</f>
        <v>0.0029303999999999997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1353</v>
      </c>
    </row>
    <row r="136" s="2" customFormat="1" ht="21.0566" customHeight="1">
      <c r="A136" s="35"/>
      <c r="B136" s="36"/>
      <c r="C136" s="235" t="s">
        <v>447</v>
      </c>
      <c r="D136" s="235" t="s">
        <v>382</v>
      </c>
      <c r="E136" s="236" t="s">
        <v>1354</v>
      </c>
      <c r="F136" s="237" t="s">
        <v>1355</v>
      </c>
      <c r="G136" s="238" t="s">
        <v>419</v>
      </c>
      <c r="H136" s="239">
        <v>0.71999999999999997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1356</v>
      </c>
    </row>
    <row r="137" s="12" customFormat="1" ht="22.8" customHeight="1">
      <c r="A137" s="12"/>
      <c r="B137" s="219"/>
      <c r="C137" s="220"/>
      <c r="D137" s="221" t="s">
        <v>75</v>
      </c>
      <c r="E137" s="233" t="s">
        <v>447</v>
      </c>
      <c r="F137" s="233" t="s">
        <v>560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84</v>
      </c>
      <c r="AT137" s="231" t="s">
        <v>75</v>
      </c>
      <c r="AU137" s="231" t="s">
        <v>84</v>
      </c>
      <c r="AY137" s="230" t="s">
        <v>379</v>
      </c>
      <c r="BK137" s="232">
        <f>BK138</f>
        <v>0</v>
      </c>
    </row>
    <row r="138" s="2" customFormat="1" ht="36.72453" customHeight="1">
      <c r="A138" s="35"/>
      <c r="B138" s="36"/>
      <c r="C138" s="235" t="s">
        <v>452</v>
      </c>
      <c r="D138" s="235" t="s">
        <v>382</v>
      </c>
      <c r="E138" s="236" t="s">
        <v>1357</v>
      </c>
      <c r="F138" s="237" t="s">
        <v>1358</v>
      </c>
      <c r="G138" s="238" t="s">
        <v>1359</v>
      </c>
      <c r="H138" s="239">
        <v>10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1360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721</v>
      </c>
      <c r="F139" s="233" t="s">
        <v>722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BK140</f>
        <v>0</v>
      </c>
    </row>
    <row r="140" s="2" customFormat="1" ht="23.4566" customHeight="1">
      <c r="A140" s="35"/>
      <c r="B140" s="36"/>
      <c r="C140" s="235" t="s">
        <v>456</v>
      </c>
      <c r="D140" s="235" t="s">
        <v>382</v>
      </c>
      <c r="E140" s="236" t="s">
        <v>724</v>
      </c>
      <c r="F140" s="237" t="s">
        <v>725</v>
      </c>
      <c r="G140" s="238" t="s">
        <v>450</v>
      </c>
      <c r="H140" s="239">
        <v>1.948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1361</v>
      </c>
    </row>
    <row r="141" s="12" customFormat="1" ht="25.92" customHeight="1">
      <c r="A141" s="12"/>
      <c r="B141" s="219"/>
      <c r="C141" s="220"/>
      <c r="D141" s="221" t="s">
        <v>75</v>
      </c>
      <c r="E141" s="222" t="s">
        <v>457</v>
      </c>
      <c r="F141" s="222" t="s">
        <v>1362</v>
      </c>
      <c r="G141" s="220"/>
      <c r="H141" s="220"/>
      <c r="I141" s="223"/>
      <c r="J141" s="224">
        <f>BK141</f>
        <v>0</v>
      </c>
      <c r="K141" s="220"/>
      <c r="L141" s="225"/>
      <c r="M141" s="226"/>
      <c r="N141" s="227"/>
      <c r="O141" s="227"/>
      <c r="P141" s="228">
        <f>P142+P199</f>
        <v>0</v>
      </c>
      <c r="Q141" s="227"/>
      <c r="R141" s="228">
        <f>R142+R199</f>
        <v>2.9094050000000005</v>
      </c>
      <c r="S141" s="227"/>
      <c r="T141" s="229">
        <f>T142+T199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102</v>
      </c>
      <c r="AT141" s="231" t="s">
        <v>75</v>
      </c>
      <c r="AU141" s="231" t="s">
        <v>76</v>
      </c>
      <c r="AY141" s="230" t="s">
        <v>379</v>
      </c>
      <c r="BK141" s="232">
        <f>BK142+BK199</f>
        <v>0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1363</v>
      </c>
      <c r="F142" s="233" t="s">
        <v>1364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SUM(P143:P198)</f>
        <v>0</v>
      </c>
      <c r="Q142" s="227"/>
      <c r="R142" s="228">
        <f>SUM(R143:R198)</f>
        <v>0.27122999999999997</v>
      </c>
      <c r="S142" s="227"/>
      <c r="T142" s="229">
        <f>SUM(T143:T198)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102</v>
      </c>
      <c r="AT142" s="231" t="s">
        <v>75</v>
      </c>
      <c r="AU142" s="231" t="s">
        <v>84</v>
      </c>
      <c r="AY142" s="230" t="s">
        <v>379</v>
      </c>
      <c r="BK142" s="232">
        <f>SUM(BK143:BK198)</f>
        <v>0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1365</v>
      </c>
      <c r="F143" s="237" t="s">
        <v>1366</v>
      </c>
      <c r="G143" s="238" t="s">
        <v>426</v>
      </c>
      <c r="H143" s="239">
        <v>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673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673</v>
      </c>
      <c r="BM143" s="247" t="s">
        <v>2236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1368</v>
      </c>
      <c r="F144" s="256" t="s">
        <v>1369</v>
      </c>
      <c r="G144" s="257" t="s">
        <v>426</v>
      </c>
      <c r="H144" s="258">
        <v>2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0.00025000000000000001</v>
      </c>
      <c r="R144" s="245">
        <f>Q144*H144</f>
        <v>0.00050000000000000001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1003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1003</v>
      </c>
      <c r="BM144" s="247" t="s">
        <v>2237</v>
      </c>
    </row>
    <row r="145" s="2" customFormat="1" ht="21.0566" customHeight="1">
      <c r="A145" s="35"/>
      <c r="B145" s="36"/>
      <c r="C145" s="254" t="s">
        <v>470</v>
      </c>
      <c r="D145" s="254" t="s">
        <v>457</v>
      </c>
      <c r="E145" s="255" t="s">
        <v>2238</v>
      </c>
      <c r="F145" s="256" t="s">
        <v>2239</v>
      </c>
      <c r="G145" s="257" t="s">
        <v>502</v>
      </c>
      <c r="H145" s="258">
        <v>6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2240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1371</v>
      </c>
      <c r="F146" s="237" t="s">
        <v>1372</v>
      </c>
      <c r="G146" s="238" t="s">
        <v>426</v>
      </c>
      <c r="H146" s="239">
        <v>15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673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673</v>
      </c>
      <c r="BM146" s="247" t="s">
        <v>1373</v>
      </c>
    </row>
    <row r="147" s="2" customFormat="1" ht="23.4566" customHeight="1">
      <c r="A147" s="35"/>
      <c r="B147" s="36"/>
      <c r="C147" s="254" t="s">
        <v>479</v>
      </c>
      <c r="D147" s="254" t="s">
        <v>457</v>
      </c>
      <c r="E147" s="255" t="s">
        <v>1374</v>
      </c>
      <c r="F147" s="256" t="s">
        <v>1375</v>
      </c>
      <c r="G147" s="257" t="s">
        <v>426</v>
      </c>
      <c r="H147" s="258">
        <v>15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0.00038000000000000002</v>
      </c>
      <c r="R147" s="245">
        <f>Q147*H147</f>
        <v>0.0057000000000000002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1003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1003</v>
      </c>
      <c r="BM147" s="247" t="s">
        <v>1376</v>
      </c>
    </row>
    <row r="148" s="2" customFormat="1" ht="16.30189" customHeight="1">
      <c r="A148" s="35"/>
      <c r="B148" s="36"/>
      <c r="C148" s="235" t="s">
        <v>483</v>
      </c>
      <c r="D148" s="235" t="s">
        <v>382</v>
      </c>
      <c r="E148" s="236" t="s">
        <v>2247</v>
      </c>
      <c r="F148" s="237" t="s">
        <v>2248</v>
      </c>
      <c r="G148" s="238" t="s">
        <v>502</v>
      </c>
      <c r="H148" s="239">
        <v>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2249</v>
      </c>
    </row>
    <row r="149" s="2" customFormat="1" ht="16.30189" customHeight="1">
      <c r="A149" s="35"/>
      <c r="B149" s="36"/>
      <c r="C149" s="254" t="s">
        <v>487</v>
      </c>
      <c r="D149" s="254" t="s">
        <v>457</v>
      </c>
      <c r="E149" s="255" t="s">
        <v>2250</v>
      </c>
      <c r="F149" s="256" t="s">
        <v>2251</v>
      </c>
      <c r="G149" s="257" t="s">
        <v>502</v>
      </c>
      <c r="H149" s="258">
        <v>2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0.00016000000000000001</v>
      </c>
      <c r="R149" s="245">
        <f>Q149*H149</f>
        <v>0.00032000000000000003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1003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1003</v>
      </c>
      <c r="BM149" s="247" t="s">
        <v>2252</v>
      </c>
    </row>
    <row r="150" s="2" customFormat="1" ht="16.30189" customHeight="1">
      <c r="A150" s="35"/>
      <c r="B150" s="36"/>
      <c r="C150" s="235" t="s">
        <v>491</v>
      </c>
      <c r="D150" s="235" t="s">
        <v>382</v>
      </c>
      <c r="E150" s="236" t="s">
        <v>1377</v>
      </c>
      <c r="F150" s="237" t="s">
        <v>1378</v>
      </c>
      <c r="G150" s="238" t="s">
        <v>1379</v>
      </c>
      <c r="H150" s="239">
        <v>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1380</v>
      </c>
    </row>
    <row r="151" s="2" customFormat="1" ht="31.92453" customHeight="1">
      <c r="A151" s="35"/>
      <c r="B151" s="36"/>
      <c r="C151" s="235" t="s">
        <v>7</v>
      </c>
      <c r="D151" s="235" t="s">
        <v>382</v>
      </c>
      <c r="E151" s="236" t="s">
        <v>2253</v>
      </c>
      <c r="F151" s="237" t="s">
        <v>2254</v>
      </c>
      <c r="G151" s="238" t="s">
        <v>502</v>
      </c>
      <c r="H151" s="239">
        <v>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673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673</v>
      </c>
      <c r="BM151" s="247" t="s">
        <v>2255</v>
      </c>
    </row>
    <row r="152" s="2" customFormat="1" ht="21.0566" customHeight="1">
      <c r="A152" s="35"/>
      <c r="B152" s="36"/>
      <c r="C152" s="254" t="s">
        <v>499</v>
      </c>
      <c r="D152" s="254" t="s">
        <v>457</v>
      </c>
      <c r="E152" s="255" t="s">
        <v>2256</v>
      </c>
      <c r="F152" s="256" t="s">
        <v>2257</v>
      </c>
      <c r="G152" s="257" t="s">
        <v>502</v>
      </c>
      <c r="H152" s="258">
        <v>2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6.0000000000000002E-05</v>
      </c>
      <c r="R152" s="245">
        <f>Q152*H152</f>
        <v>0.00012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1003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1003</v>
      </c>
      <c r="BM152" s="247" t="s">
        <v>2258</v>
      </c>
    </row>
    <row r="153" s="2" customFormat="1" ht="16.30189" customHeight="1">
      <c r="A153" s="35"/>
      <c r="B153" s="36"/>
      <c r="C153" s="235" t="s">
        <v>504</v>
      </c>
      <c r="D153" s="235" t="s">
        <v>382</v>
      </c>
      <c r="E153" s="236" t="s">
        <v>2259</v>
      </c>
      <c r="F153" s="237" t="s">
        <v>2260</v>
      </c>
      <c r="G153" s="238" t="s">
        <v>502</v>
      </c>
      <c r="H153" s="239">
        <v>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673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673</v>
      </c>
      <c r="BM153" s="247" t="s">
        <v>2261</v>
      </c>
    </row>
    <row r="154" s="2" customFormat="1" ht="21.0566" customHeight="1">
      <c r="A154" s="35"/>
      <c r="B154" s="36"/>
      <c r="C154" s="254" t="s">
        <v>508</v>
      </c>
      <c r="D154" s="254" t="s">
        <v>457</v>
      </c>
      <c r="E154" s="255" t="s">
        <v>2262</v>
      </c>
      <c r="F154" s="256" t="s">
        <v>2263</v>
      </c>
      <c r="G154" s="257" t="s">
        <v>502</v>
      </c>
      <c r="H154" s="258">
        <v>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0.00012999999999999999</v>
      </c>
      <c r="R154" s="245">
        <f>Q154*H154</f>
        <v>0.00012999999999999999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1003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1003</v>
      </c>
      <c r="BM154" s="247" t="s">
        <v>2264</v>
      </c>
    </row>
    <row r="155" s="2" customFormat="1" ht="16.30189" customHeight="1">
      <c r="A155" s="35"/>
      <c r="B155" s="36"/>
      <c r="C155" s="235" t="s">
        <v>512</v>
      </c>
      <c r="D155" s="235" t="s">
        <v>382</v>
      </c>
      <c r="E155" s="236" t="s">
        <v>2265</v>
      </c>
      <c r="F155" s="237" t="s">
        <v>2266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673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673</v>
      </c>
      <c r="BM155" s="247" t="s">
        <v>2267</v>
      </c>
    </row>
    <row r="156" s="2" customFormat="1" ht="16.30189" customHeight="1">
      <c r="A156" s="35"/>
      <c r="B156" s="36"/>
      <c r="C156" s="254" t="s">
        <v>516</v>
      </c>
      <c r="D156" s="254" t="s">
        <v>457</v>
      </c>
      <c r="E156" s="255" t="s">
        <v>2268</v>
      </c>
      <c r="F156" s="256" t="s">
        <v>2269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0.00040000000000000002</v>
      </c>
      <c r="R156" s="245">
        <f>Q156*H156</f>
        <v>0.00040000000000000002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1003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1003</v>
      </c>
      <c r="BM156" s="247" t="s">
        <v>2270</v>
      </c>
    </row>
    <row r="157" s="2" customFormat="1" ht="23.4566" customHeight="1">
      <c r="A157" s="35"/>
      <c r="B157" s="36"/>
      <c r="C157" s="235" t="s">
        <v>520</v>
      </c>
      <c r="D157" s="235" t="s">
        <v>382</v>
      </c>
      <c r="E157" s="236" t="s">
        <v>2271</v>
      </c>
      <c r="F157" s="237" t="s">
        <v>2272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673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2273</v>
      </c>
    </row>
    <row r="158" s="2" customFormat="1" ht="23.4566" customHeight="1">
      <c r="A158" s="35"/>
      <c r="B158" s="36"/>
      <c r="C158" s="254" t="s">
        <v>524</v>
      </c>
      <c r="D158" s="254" t="s">
        <v>457</v>
      </c>
      <c r="E158" s="255" t="s">
        <v>2274</v>
      </c>
      <c r="F158" s="256" t="s">
        <v>2275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0.0050000000000000001</v>
      </c>
      <c r="R158" s="245">
        <f>Q158*H158</f>
        <v>0.0050000000000000001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1003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1003</v>
      </c>
      <c r="BM158" s="247" t="s">
        <v>2276</v>
      </c>
    </row>
    <row r="159" s="2" customFormat="1" ht="16.30189" customHeight="1">
      <c r="A159" s="35"/>
      <c r="B159" s="36"/>
      <c r="C159" s="254" t="s">
        <v>528</v>
      </c>
      <c r="D159" s="254" t="s">
        <v>457</v>
      </c>
      <c r="E159" s="255" t="s">
        <v>2277</v>
      </c>
      <c r="F159" s="256" t="s">
        <v>2278</v>
      </c>
      <c r="G159" s="257" t="s">
        <v>502</v>
      </c>
      <c r="H159" s="258">
        <v>1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1003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1003</v>
      </c>
      <c r="BM159" s="247" t="s">
        <v>2279</v>
      </c>
    </row>
    <row r="160" s="2" customFormat="1" ht="23.4566" customHeight="1">
      <c r="A160" s="35"/>
      <c r="B160" s="36"/>
      <c r="C160" s="235" t="s">
        <v>532</v>
      </c>
      <c r="D160" s="235" t="s">
        <v>382</v>
      </c>
      <c r="E160" s="236" t="s">
        <v>1381</v>
      </c>
      <c r="F160" s="237" t="s">
        <v>1382</v>
      </c>
      <c r="G160" s="238" t="s">
        <v>1383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673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673</v>
      </c>
      <c r="BM160" s="247" t="s">
        <v>1384</v>
      </c>
    </row>
    <row r="161" s="2" customFormat="1" ht="23.4566" customHeight="1">
      <c r="A161" s="35"/>
      <c r="B161" s="36"/>
      <c r="C161" s="235" t="s">
        <v>536</v>
      </c>
      <c r="D161" s="235" t="s">
        <v>382</v>
      </c>
      <c r="E161" s="236" t="s">
        <v>2280</v>
      </c>
      <c r="F161" s="237" t="s">
        <v>2281</v>
      </c>
      <c r="G161" s="238" t="s">
        <v>502</v>
      </c>
      <c r="H161" s="239">
        <v>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673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673</v>
      </c>
      <c r="BM161" s="247" t="s">
        <v>2282</v>
      </c>
    </row>
    <row r="162" s="2" customFormat="1" ht="23.4566" customHeight="1">
      <c r="A162" s="35"/>
      <c r="B162" s="36"/>
      <c r="C162" s="254" t="s">
        <v>540</v>
      </c>
      <c r="D162" s="254" t="s">
        <v>457</v>
      </c>
      <c r="E162" s="255" t="s">
        <v>2283</v>
      </c>
      <c r="F162" s="256" t="s">
        <v>2284</v>
      </c>
      <c r="G162" s="257" t="s">
        <v>502</v>
      </c>
      <c r="H162" s="258">
        <v>2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0.040000000000000001</v>
      </c>
      <c r="R162" s="245">
        <f>Q162*H162</f>
        <v>0.080000000000000002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1003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1003</v>
      </c>
      <c r="BM162" s="247" t="s">
        <v>2285</v>
      </c>
    </row>
    <row r="163" s="2" customFormat="1" ht="16.30189" customHeight="1">
      <c r="A163" s="35"/>
      <c r="B163" s="36"/>
      <c r="C163" s="254" t="s">
        <v>544</v>
      </c>
      <c r="D163" s="254" t="s">
        <v>457</v>
      </c>
      <c r="E163" s="255" t="s">
        <v>2286</v>
      </c>
      <c r="F163" s="256" t="s">
        <v>2287</v>
      </c>
      <c r="G163" s="257" t="s">
        <v>502</v>
      </c>
      <c r="H163" s="258">
        <v>2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0.050000000000000003</v>
      </c>
      <c r="R163" s="245">
        <f>Q163*H163</f>
        <v>0.10000000000000001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1003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1003</v>
      </c>
      <c r="BM163" s="247" t="s">
        <v>2288</v>
      </c>
    </row>
    <row r="164" s="2" customFormat="1" ht="23.4566" customHeight="1">
      <c r="A164" s="35"/>
      <c r="B164" s="36"/>
      <c r="C164" s="235" t="s">
        <v>548</v>
      </c>
      <c r="D164" s="235" t="s">
        <v>382</v>
      </c>
      <c r="E164" s="236" t="s">
        <v>1406</v>
      </c>
      <c r="F164" s="237" t="s">
        <v>1407</v>
      </c>
      <c r="G164" s="238" t="s">
        <v>426</v>
      </c>
      <c r="H164" s="239">
        <v>10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673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673</v>
      </c>
      <c r="BM164" s="247" t="s">
        <v>1408</v>
      </c>
    </row>
    <row r="165" s="2" customFormat="1" ht="16.30189" customHeight="1">
      <c r="A165" s="35"/>
      <c r="B165" s="36"/>
      <c r="C165" s="254" t="s">
        <v>552</v>
      </c>
      <c r="D165" s="254" t="s">
        <v>457</v>
      </c>
      <c r="E165" s="255" t="s">
        <v>1409</v>
      </c>
      <c r="F165" s="256" t="s">
        <v>1410</v>
      </c>
      <c r="G165" s="257" t="s">
        <v>1102</v>
      </c>
      <c r="H165" s="258">
        <v>6.25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0.001</v>
      </c>
      <c r="R165" s="245">
        <f>Q165*H165</f>
        <v>0.0062500000000000003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1003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1003</v>
      </c>
      <c r="BM165" s="247" t="s">
        <v>1411</v>
      </c>
    </row>
    <row r="166" s="2" customFormat="1" ht="23.4566" customHeight="1">
      <c r="A166" s="35"/>
      <c r="B166" s="36"/>
      <c r="C166" s="235" t="s">
        <v>556</v>
      </c>
      <c r="D166" s="235" t="s">
        <v>382</v>
      </c>
      <c r="E166" s="236" t="s">
        <v>1412</v>
      </c>
      <c r="F166" s="237" t="s">
        <v>1413</v>
      </c>
      <c r="G166" s="238" t="s">
        <v>426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673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673</v>
      </c>
      <c r="BM166" s="247" t="s">
        <v>1414</v>
      </c>
    </row>
    <row r="167" s="2" customFormat="1" ht="16.30189" customHeight="1">
      <c r="A167" s="35"/>
      <c r="B167" s="36"/>
      <c r="C167" s="254" t="s">
        <v>561</v>
      </c>
      <c r="D167" s="254" t="s">
        <v>457</v>
      </c>
      <c r="E167" s="255" t="s">
        <v>1415</v>
      </c>
      <c r="F167" s="256" t="s">
        <v>1416</v>
      </c>
      <c r="G167" s="257" t="s">
        <v>1102</v>
      </c>
      <c r="H167" s="258">
        <v>0.40000000000000002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0.001</v>
      </c>
      <c r="R167" s="245">
        <f>Q167*H167</f>
        <v>0.00040000000000000002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1003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1003</v>
      </c>
      <c r="BM167" s="247" t="s">
        <v>1417</v>
      </c>
    </row>
    <row r="168" s="2" customFormat="1" ht="21.0566" customHeight="1">
      <c r="A168" s="35"/>
      <c r="B168" s="36"/>
      <c r="C168" s="254" t="s">
        <v>565</v>
      </c>
      <c r="D168" s="254" t="s">
        <v>457</v>
      </c>
      <c r="E168" s="255" t="s">
        <v>1418</v>
      </c>
      <c r="F168" s="256" t="s">
        <v>1419</v>
      </c>
      <c r="G168" s="257" t="s">
        <v>1102</v>
      </c>
      <c r="H168" s="258">
        <v>0.10000000000000001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0.001</v>
      </c>
      <c r="R168" s="245">
        <f>Q168*H168</f>
        <v>0.00010000000000000001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1003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1003</v>
      </c>
      <c r="BM168" s="247" t="s">
        <v>1420</v>
      </c>
    </row>
    <row r="169" s="2" customFormat="1" ht="23.4566" customHeight="1">
      <c r="A169" s="35"/>
      <c r="B169" s="36"/>
      <c r="C169" s="235" t="s">
        <v>569</v>
      </c>
      <c r="D169" s="235" t="s">
        <v>382</v>
      </c>
      <c r="E169" s="236" t="s">
        <v>1421</v>
      </c>
      <c r="F169" s="237" t="s">
        <v>1422</v>
      </c>
      <c r="G169" s="238" t="s">
        <v>426</v>
      </c>
      <c r="H169" s="239">
        <v>10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673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673</v>
      </c>
      <c r="BM169" s="247" t="s">
        <v>1423</v>
      </c>
    </row>
    <row r="170" s="2" customFormat="1" ht="16.30189" customHeight="1">
      <c r="A170" s="35"/>
      <c r="B170" s="36"/>
      <c r="C170" s="254" t="s">
        <v>573</v>
      </c>
      <c r="D170" s="254" t="s">
        <v>457</v>
      </c>
      <c r="E170" s="255" t="s">
        <v>1424</v>
      </c>
      <c r="F170" s="256" t="s">
        <v>1425</v>
      </c>
      <c r="G170" s="257" t="s">
        <v>1102</v>
      </c>
      <c r="H170" s="258">
        <v>9.4199999999999999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0.001</v>
      </c>
      <c r="R170" s="245">
        <f>Q170*H170</f>
        <v>0.0094199999999999996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1003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1003</v>
      </c>
      <c r="BM170" s="247" t="s">
        <v>1426</v>
      </c>
    </row>
    <row r="171" s="2" customFormat="1" ht="16.30189" customHeight="1">
      <c r="A171" s="35"/>
      <c r="B171" s="36"/>
      <c r="C171" s="235" t="s">
        <v>577</v>
      </c>
      <c r="D171" s="235" t="s">
        <v>382</v>
      </c>
      <c r="E171" s="236" t="s">
        <v>1427</v>
      </c>
      <c r="F171" s="237" t="s">
        <v>1428</v>
      </c>
      <c r="G171" s="238" t="s">
        <v>502</v>
      </c>
      <c r="H171" s="239">
        <v>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673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673</v>
      </c>
      <c r="BM171" s="247" t="s">
        <v>1429</v>
      </c>
    </row>
    <row r="172" s="2" customFormat="1" ht="21.0566" customHeight="1">
      <c r="A172" s="35"/>
      <c r="B172" s="36"/>
      <c r="C172" s="254" t="s">
        <v>581</v>
      </c>
      <c r="D172" s="254" t="s">
        <v>457</v>
      </c>
      <c r="E172" s="255" t="s">
        <v>1430</v>
      </c>
      <c r="F172" s="256" t="s">
        <v>1431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0.00040000000000000002</v>
      </c>
      <c r="R172" s="245">
        <f>Q172*H172</f>
        <v>0.0016000000000000001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1003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1003</v>
      </c>
      <c r="BM172" s="247" t="s">
        <v>1432</v>
      </c>
    </row>
    <row r="173" s="2" customFormat="1" ht="16.30189" customHeight="1">
      <c r="A173" s="35"/>
      <c r="B173" s="36"/>
      <c r="C173" s="235" t="s">
        <v>585</v>
      </c>
      <c r="D173" s="235" t="s">
        <v>382</v>
      </c>
      <c r="E173" s="236" t="s">
        <v>1433</v>
      </c>
      <c r="F173" s="237" t="s">
        <v>1434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673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673</v>
      </c>
      <c r="BM173" s="247" t="s">
        <v>1435</v>
      </c>
    </row>
    <row r="174" s="2" customFormat="1" ht="16.30189" customHeight="1">
      <c r="A174" s="35"/>
      <c r="B174" s="36"/>
      <c r="C174" s="254" t="s">
        <v>589</v>
      </c>
      <c r="D174" s="254" t="s">
        <v>457</v>
      </c>
      <c r="E174" s="255" t="s">
        <v>1436</v>
      </c>
      <c r="F174" s="256" t="s">
        <v>1437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0.00014999999999999999</v>
      </c>
      <c r="R174" s="245">
        <f>Q174*H174</f>
        <v>0.00029999999999999997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1003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1003</v>
      </c>
      <c r="BM174" s="247" t="s">
        <v>1438</v>
      </c>
    </row>
    <row r="175" s="2" customFormat="1" ht="16.30189" customHeight="1">
      <c r="A175" s="35"/>
      <c r="B175" s="36"/>
      <c r="C175" s="235" t="s">
        <v>593</v>
      </c>
      <c r="D175" s="235" t="s">
        <v>382</v>
      </c>
      <c r="E175" s="236" t="s">
        <v>1439</v>
      </c>
      <c r="F175" s="237" t="s">
        <v>1440</v>
      </c>
      <c r="G175" s="238" t="s">
        <v>502</v>
      </c>
      <c r="H175" s="239">
        <v>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673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673</v>
      </c>
      <c r="BM175" s="247" t="s">
        <v>1441</v>
      </c>
    </row>
    <row r="176" s="2" customFormat="1" ht="16.30189" customHeight="1">
      <c r="A176" s="35"/>
      <c r="B176" s="36"/>
      <c r="C176" s="254" t="s">
        <v>597</v>
      </c>
      <c r="D176" s="254" t="s">
        <v>457</v>
      </c>
      <c r="E176" s="255" t="s">
        <v>1442</v>
      </c>
      <c r="F176" s="256" t="s">
        <v>1443</v>
      </c>
      <c r="G176" s="257" t="s">
        <v>502</v>
      </c>
      <c r="H176" s="258">
        <v>2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0.00017000000000000001</v>
      </c>
      <c r="R176" s="245">
        <f>Q176*H176</f>
        <v>0.00034000000000000002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1003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1003</v>
      </c>
      <c r="BM176" s="247" t="s">
        <v>1444</v>
      </c>
    </row>
    <row r="177" s="2" customFormat="1" ht="16.30189" customHeight="1">
      <c r="A177" s="35"/>
      <c r="B177" s="36"/>
      <c r="C177" s="235" t="s">
        <v>601</v>
      </c>
      <c r="D177" s="235" t="s">
        <v>382</v>
      </c>
      <c r="E177" s="236" t="s">
        <v>1445</v>
      </c>
      <c r="F177" s="237" t="s">
        <v>1446</v>
      </c>
      <c r="G177" s="238" t="s">
        <v>502</v>
      </c>
      <c r="H177" s="239">
        <v>4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673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673</v>
      </c>
      <c r="BM177" s="247" t="s">
        <v>1447</v>
      </c>
    </row>
    <row r="178" s="2" customFormat="1" ht="21.0566" customHeight="1">
      <c r="A178" s="35"/>
      <c r="B178" s="36"/>
      <c r="C178" s="254" t="s">
        <v>605</v>
      </c>
      <c r="D178" s="254" t="s">
        <v>457</v>
      </c>
      <c r="E178" s="255" t="s">
        <v>1448</v>
      </c>
      <c r="F178" s="256" t="s">
        <v>1449</v>
      </c>
      <c r="G178" s="257" t="s">
        <v>502</v>
      </c>
      <c r="H178" s="258">
        <v>4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0.00016000000000000001</v>
      </c>
      <c r="R178" s="245">
        <f>Q178*H178</f>
        <v>0.00064000000000000005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1003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1003</v>
      </c>
      <c r="BM178" s="247" t="s">
        <v>1450</v>
      </c>
    </row>
    <row r="179" s="2" customFormat="1" ht="16.30189" customHeight="1">
      <c r="A179" s="35"/>
      <c r="B179" s="36"/>
      <c r="C179" s="235" t="s">
        <v>609</v>
      </c>
      <c r="D179" s="235" t="s">
        <v>382</v>
      </c>
      <c r="E179" s="236" t="s">
        <v>1451</v>
      </c>
      <c r="F179" s="237" t="s">
        <v>1452</v>
      </c>
      <c r="G179" s="238" t="s">
        <v>502</v>
      </c>
      <c r="H179" s="239">
        <v>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673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673</v>
      </c>
      <c r="BM179" s="247" t="s">
        <v>1453</v>
      </c>
    </row>
    <row r="180" s="2" customFormat="1" ht="16.30189" customHeight="1">
      <c r="A180" s="35"/>
      <c r="B180" s="36"/>
      <c r="C180" s="254" t="s">
        <v>613</v>
      </c>
      <c r="D180" s="254" t="s">
        <v>457</v>
      </c>
      <c r="E180" s="255" t="s">
        <v>1454</v>
      </c>
      <c r="F180" s="256" t="s">
        <v>1455</v>
      </c>
      <c r="G180" s="257" t="s">
        <v>502</v>
      </c>
      <c r="H180" s="258">
        <v>2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0.00021000000000000001</v>
      </c>
      <c r="R180" s="245">
        <f>Q180*H180</f>
        <v>0.00042000000000000002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1003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1003</v>
      </c>
      <c r="BM180" s="247" t="s">
        <v>1456</v>
      </c>
    </row>
    <row r="181" s="2" customFormat="1" ht="16.30189" customHeight="1">
      <c r="A181" s="35"/>
      <c r="B181" s="36"/>
      <c r="C181" s="235" t="s">
        <v>617</v>
      </c>
      <c r="D181" s="235" t="s">
        <v>382</v>
      </c>
      <c r="E181" s="236" t="s">
        <v>1457</v>
      </c>
      <c r="F181" s="237" t="s">
        <v>1458</v>
      </c>
      <c r="G181" s="238" t="s">
        <v>502</v>
      </c>
      <c r="H181" s="239">
        <v>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673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673</v>
      </c>
      <c r="BM181" s="247" t="s">
        <v>1459</v>
      </c>
    </row>
    <row r="182" s="2" customFormat="1" ht="23.4566" customHeight="1">
      <c r="A182" s="35"/>
      <c r="B182" s="36"/>
      <c r="C182" s="254" t="s">
        <v>621</v>
      </c>
      <c r="D182" s="254" t="s">
        <v>457</v>
      </c>
      <c r="E182" s="255" t="s">
        <v>1460</v>
      </c>
      <c r="F182" s="256" t="s">
        <v>1461</v>
      </c>
      <c r="G182" s="257" t="s">
        <v>502</v>
      </c>
      <c r="H182" s="258">
        <v>2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0.017270000000000001</v>
      </c>
      <c r="R182" s="245">
        <f>Q182*H182</f>
        <v>0.034540000000000001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1003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1003</v>
      </c>
      <c r="BM182" s="247" t="s">
        <v>1462</v>
      </c>
    </row>
    <row r="183" s="2" customFormat="1" ht="21.0566" customHeight="1">
      <c r="A183" s="35"/>
      <c r="B183" s="36"/>
      <c r="C183" s="235" t="s">
        <v>625</v>
      </c>
      <c r="D183" s="235" t="s">
        <v>382</v>
      </c>
      <c r="E183" s="236" t="s">
        <v>1463</v>
      </c>
      <c r="F183" s="237" t="s">
        <v>1464</v>
      </c>
      <c r="G183" s="238" t="s">
        <v>426</v>
      </c>
      <c r="H183" s="239">
        <v>27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673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673</v>
      </c>
      <c r="BM183" s="247" t="s">
        <v>1465</v>
      </c>
    </row>
    <row r="184" s="2" customFormat="1" ht="16.30189" customHeight="1">
      <c r="A184" s="35"/>
      <c r="B184" s="36"/>
      <c r="C184" s="254" t="s">
        <v>629</v>
      </c>
      <c r="D184" s="254" t="s">
        <v>457</v>
      </c>
      <c r="E184" s="255" t="s">
        <v>1466</v>
      </c>
      <c r="F184" s="256" t="s">
        <v>1467</v>
      </c>
      <c r="G184" s="257" t="s">
        <v>426</v>
      </c>
      <c r="H184" s="258">
        <v>27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0.00019000000000000001</v>
      </c>
      <c r="R184" s="245">
        <f>Q184*H184</f>
        <v>0.00513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1003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1003</v>
      </c>
      <c r="BM184" s="247" t="s">
        <v>1468</v>
      </c>
    </row>
    <row r="185" s="2" customFormat="1" ht="23.4566" customHeight="1">
      <c r="A185" s="35"/>
      <c r="B185" s="36"/>
      <c r="C185" s="235" t="s">
        <v>633</v>
      </c>
      <c r="D185" s="235" t="s">
        <v>382</v>
      </c>
      <c r="E185" s="236" t="s">
        <v>1469</v>
      </c>
      <c r="F185" s="237" t="s">
        <v>1470</v>
      </c>
      <c r="G185" s="238" t="s">
        <v>426</v>
      </c>
      <c r="H185" s="239">
        <v>30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673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673</v>
      </c>
      <c r="BM185" s="247" t="s">
        <v>1471</v>
      </c>
    </row>
    <row r="186" s="2" customFormat="1" ht="21.0566" customHeight="1">
      <c r="A186" s="35"/>
      <c r="B186" s="36"/>
      <c r="C186" s="254" t="s">
        <v>637</v>
      </c>
      <c r="D186" s="254" t="s">
        <v>457</v>
      </c>
      <c r="E186" s="255" t="s">
        <v>1472</v>
      </c>
      <c r="F186" s="256" t="s">
        <v>1473</v>
      </c>
      <c r="G186" s="257" t="s">
        <v>426</v>
      </c>
      <c r="H186" s="258">
        <v>30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0.00018000000000000001</v>
      </c>
      <c r="R186" s="245">
        <f>Q186*H186</f>
        <v>0.0054000000000000003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1003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1003</v>
      </c>
      <c r="BM186" s="247" t="s">
        <v>1474</v>
      </c>
    </row>
    <row r="187" s="2" customFormat="1" ht="23.4566" customHeight="1">
      <c r="A187" s="35"/>
      <c r="B187" s="36"/>
      <c r="C187" s="235" t="s">
        <v>641</v>
      </c>
      <c r="D187" s="235" t="s">
        <v>382</v>
      </c>
      <c r="E187" s="236" t="s">
        <v>1475</v>
      </c>
      <c r="F187" s="237" t="s">
        <v>1476</v>
      </c>
      <c r="G187" s="238" t="s">
        <v>426</v>
      </c>
      <c r="H187" s="239">
        <v>62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673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673</v>
      </c>
      <c r="BM187" s="247" t="s">
        <v>1477</v>
      </c>
    </row>
    <row r="188" s="2" customFormat="1" ht="21.0566" customHeight="1">
      <c r="A188" s="35"/>
      <c r="B188" s="36"/>
      <c r="C188" s="254" t="s">
        <v>645</v>
      </c>
      <c r="D188" s="254" t="s">
        <v>457</v>
      </c>
      <c r="E188" s="255" t="s">
        <v>1478</v>
      </c>
      <c r="F188" s="256" t="s">
        <v>1479</v>
      </c>
      <c r="G188" s="257" t="s">
        <v>426</v>
      </c>
      <c r="H188" s="258">
        <v>62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0.00018000000000000001</v>
      </c>
      <c r="R188" s="245">
        <f>Q188*H188</f>
        <v>0.011160000000000002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1003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1003</v>
      </c>
      <c r="BM188" s="247" t="s">
        <v>1480</v>
      </c>
    </row>
    <row r="189" s="2" customFormat="1" ht="23.4566" customHeight="1">
      <c r="A189" s="35"/>
      <c r="B189" s="36"/>
      <c r="C189" s="235" t="s">
        <v>649</v>
      </c>
      <c r="D189" s="235" t="s">
        <v>382</v>
      </c>
      <c r="E189" s="236" t="s">
        <v>2295</v>
      </c>
      <c r="F189" s="237" t="s">
        <v>2296</v>
      </c>
      <c r="G189" s="238" t="s">
        <v>426</v>
      </c>
      <c r="H189" s="239">
        <v>8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673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673</v>
      </c>
      <c r="BM189" s="247" t="s">
        <v>2297</v>
      </c>
    </row>
    <row r="190" s="2" customFormat="1" ht="16.30189" customHeight="1">
      <c r="A190" s="35"/>
      <c r="B190" s="36"/>
      <c r="C190" s="254" t="s">
        <v>653</v>
      </c>
      <c r="D190" s="254" t="s">
        <v>457</v>
      </c>
      <c r="E190" s="255" t="s">
        <v>2298</v>
      </c>
      <c r="F190" s="256" t="s">
        <v>2299</v>
      </c>
      <c r="G190" s="257" t="s">
        <v>426</v>
      </c>
      <c r="H190" s="258">
        <v>8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0.00042000000000000002</v>
      </c>
      <c r="R190" s="245">
        <f>Q190*H190</f>
        <v>0.0033600000000000001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1003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1003</v>
      </c>
      <c r="BM190" s="247" t="s">
        <v>2300</v>
      </c>
    </row>
    <row r="191" s="2" customFormat="1" ht="21.0566" customHeight="1">
      <c r="A191" s="35"/>
      <c r="B191" s="36"/>
      <c r="C191" s="235" t="s">
        <v>657</v>
      </c>
      <c r="D191" s="235" t="s">
        <v>382</v>
      </c>
      <c r="E191" s="236" t="s">
        <v>1483</v>
      </c>
      <c r="F191" s="237" t="s">
        <v>1484</v>
      </c>
      <c r="G191" s="238" t="s">
        <v>426</v>
      </c>
      <c r="H191" s="239">
        <v>26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673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673</v>
      </c>
      <c r="BM191" s="247" t="s">
        <v>1485</v>
      </c>
    </row>
    <row r="192" s="2" customFormat="1" ht="16.30189" customHeight="1">
      <c r="A192" s="35"/>
      <c r="B192" s="36"/>
      <c r="C192" s="235" t="s">
        <v>661</v>
      </c>
      <c r="D192" s="235" t="s">
        <v>382</v>
      </c>
      <c r="E192" s="236" t="s">
        <v>1486</v>
      </c>
      <c r="F192" s="237" t="s">
        <v>1487</v>
      </c>
      <c r="G192" s="238" t="s">
        <v>1359</v>
      </c>
      <c r="H192" s="239">
        <v>20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1488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1488</v>
      </c>
      <c r="BM192" s="247" t="s">
        <v>1489</v>
      </c>
    </row>
    <row r="193" s="2" customFormat="1" ht="16.30189" customHeight="1">
      <c r="A193" s="35"/>
      <c r="B193" s="36"/>
      <c r="C193" s="235" t="s">
        <v>665</v>
      </c>
      <c r="D193" s="235" t="s">
        <v>382</v>
      </c>
      <c r="E193" s="236" t="s">
        <v>1490</v>
      </c>
      <c r="F193" s="237" t="s">
        <v>1491</v>
      </c>
      <c r="G193" s="238" t="s">
        <v>1359</v>
      </c>
      <c r="H193" s="239">
        <v>2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1488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1488</v>
      </c>
      <c r="BM193" s="247" t="s">
        <v>1492</v>
      </c>
    </row>
    <row r="194" s="2" customFormat="1" ht="16.30189" customHeight="1">
      <c r="A194" s="35"/>
      <c r="B194" s="36"/>
      <c r="C194" s="235" t="s">
        <v>669</v>
      </c>
      <c r="D194" s="235" t="s">
        <v>382</v>
      </c>
      <c r="E194" s="236" t="s">
        <v>1493</v>
      </c>
      <c r="F194" s="237" t="s">
        <v>1494</v>
      </c>
      <c r="G194" s="238" t="s">
        <v>1359</v>
      </c>
      <c r="H194" s="239">
        <v>2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1488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1488</v>
      </c>
      <c r="BM194" s="247" t="s">
        <v>1495</v>
      </c>
    </row>
    <row r="195" s="2" customFormat="1" ht="16.30189" customHeight="1">
      <c r="A195" s="35"/>
      <c r="B195" s="36"/>
      <c r="C195" s="235" t="s">
        <v>673</v>
      </c>
      <c r="D195" s="235" t="s">
        <v>382</v>
      </c>
      <c r="E195" s="236" t="s">
        <v>1496</v>
      </c>
      <c r="F195" s="237" t="s">
        <v>1497</v>
      </c>
      <c r="G195" s="238" t="s">
        <v>1359</v>
      </c>
      <c r="H195" s="239">
        <v>20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1488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1488</v>
      </c>
      <c r="BM195" s="247" t="s">
        <v>1498</v>
      </c>
    </row>
    <row r="196" s="2" customFormat="1" ht="16.30189" customHeight="1">
      <c r="A196" s="35"/>
      <c r="B196" s="36"/>
      <c r="C196" s="235" t="s">
        <v>677</v>
      </c>
      <c r="D196" s="235" t="s">
        <v>382</v>
      </c>
      <c r="E196" s="236" t="s">
        <v>1499</v>
      </c>
      <c r="F196" s="237" t="s">
        <v>1500</v>
      </c>
      <c r="G196" s="238" t="s">
        <v>1501</v>
      </c>
      <c r="H196" s="268"/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673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673</v>
      </c>
      <c r="BM196" s="247" t="s">
        <v>1502</v>
      </c>
    </row>
    <row r="197" s="2" customFormat="1" ht="16.30189" customHeight="1">
      <c r="A197" s="35"/>
      <c r="B197" s="36"/>
      <c r="C197" s="235" t="s">
        <v>681</v>
      </c>
      <c r="D197" s="235" t="s">
        <v>382</v>
      </c>
      <c r="E197" s="236" t="s">
        <v>1503</v>
      </c>
      <c r="F197" s="237" t="s">
        <v>1504</v>
      </c>
      <c r="G197" s="238" t="s">
        <v>1501</v>
      </c>
      <c r="H197" s="268"/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1003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1003</v>
      </c>
      <c r="BM197" s="247" t="s">
        <v>1505</v>
      </c>
    </row>
    <row r="198" s="2" customFormat="1" ht="16.30189" customHeight="1">
      <c r="A198" s="35"/>
      <c r="B198" s="36"/>
      <c r="C198" s="235" t="s">
        <v>685</v>
      </c>
      <c r="D198" s="235" t="s">
        <v>382</v>
      </c>
      <c r="E198" s="236" t="s">
        <v>1506</v>
      </c>
      <c r="F198" s="237" t="s">
        <v>1507</v>
      </c>
      <c r="G198" s="238" t="s">
        <v>1501</v>
      </c>
      <c r="H198" s="268"/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673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673</v>
      </c>
      <c r="BM198" s="247" t="s">
        <v>1508</v>
      </c>
    </row>
    <row r="199" s="12" customFormat="1" ht="22.8" customHeight="1">
      <c r="A199" s="12"/>
      <c r="B199" s="219"/>
      <c r="C199" s="220"/>
      <c r="D199" s="221" t="s">
        <v>75</v>
      </c>
      <c r="E199" s="233" t="s">
        <v>1509</v>
      </c>
      <c r="F199" s="233" t="s">
        <v>1510</v>
      </c>
      <c r="G199" s="220"/>
      <c r="H199" s="220"/>
      <c r="I199" s="223"/>
      <c r="J199" s="234">
        <f>BK199</f>
        <v>0</v>
      </c>
      <c r="K199" s="220"/>
      <c r="L199" s="225"/>
      <c r="M199" s="226"/>
      <c r="N199" s="227"/>
      <c r="O199" s="227"/>
      <c r="P199" s="228">
        <f>SUM(P200:P214)</f>
        <v>0</v>
      </c>
      <c r="Q199" s="227"/>
      <c r="R199" s="228">
        <f>SUM(R200:R214)</f>
        <v>2.6381750000000004</v>
      </c>
      <c r="S199" s="227"/>
      <c r="T199" s="229">
        <f>SUM(T200:T214)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102</v>
      </c>
      <c r="AT199" s="231" t="s">
        <v>75</v>
      </c>
      <c r="AU199" s="231" t="s">
        <v>84</v>
      </c>
      <c r="AY199" s="230" t="s">
        <v>379</v>
      </c>
      <c r="BK199" s="232">
        <f>SUM(BK200:BK214)</f>
        <v>0</v>
      </c>
    </row>
    <row r="200" s="2" customFormat="1" ht="23.4566" customHeight="1">
      <c r="A200" s="35"/>
      <c r="B200" s="36"/>
      <c r="C200" s="235" t="s">
        <v>689</v>
      </c>
      <c r="D200" s="235" t="s">
        <v>382</v>
      </c>
      <c r="E200" s="236" t="s">
        <v>1511</v>
      </c>
      <c r="F200" s="237" t="s">
        <v>1512</v>
      </c>
      <c r="G200" s="238" t="s">
        <v>1513</v>
      </c>
      <c r="H200" s="239">
        <v>0.050000000000000003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673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673</v>
      </c>
      <c r="BM200" s="247" t="s">
        <v>1514</v>
      </c>
    </row>
    <row r="201" s="2" customFormat="1" ht="16.30189" customHeight="1">
      <c r="A201" s="35"/>
      <c r="B201" s="36"/>
      <c r="C201" s="254" t="s">
        <v>693</v>
      </c>
      <c r="D201" s="254" t="s">
        <v>457</v>
      </c>
      <c r="E201" s="255" t="s">
        <v>1515</v>
      </c>
      <c r="F201" s="256" t="s">
        <v>1516</v>
      </c>
      <c r="G201" s="257" t="s">
        <v>1102</v>
      </c>
      <c r="H201" s="258">
        <v>0.025000000000000001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0.001</v>
      </c>
      <c r="R201" s="245">
        <f>Q201*H201</f>
        <v>2.5000000000000001E-05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1003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1003</v>
      </c>
      <c r="BM201" s="247" t="s">
        <v>1517</v>
      </c>
    </row>
    <row r="202" s="2" customFormat="1" ht="16.30189" customHeight="1">
      <c r="A202" s="35"/>
      <c r="B202" s="36"/>
      <c r="C202" s="254" t="s">
        <v>697</v>
      </c>
      <c r="D202" s="254" t="s">
        <v>457</v>
      </c>
      <c r="E202" s="255" t="s">
        <v>1518</v>
      </c>
      <c r="F202" s="256" t="s">
        <v>1519</v>
      </c>
      <c r="G202" s="257" t="s">
        <v>1520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0.025000000000000001</v>
      </c>
      <c r="R202" s="245">
        <f>Q202*H202</f>
        <v>0.025000000000000001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1003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1003</v>
      </c>
      <c r="BM202" s="247" t="s">
        <v>1521</v>
      </c>
    </row>
    <row r="203" s="2" customFormat="1" ht="31.92453" customHeight="1">
      <c r="A203" s="35"/>
      <c r="B203" s="36"/>
      <c r="C203" s="235" t="s">
        <v>701</v>
      </c>
      <c r="D203" s="235" t="s">
        <v>382</v>
      </c>
      <c r="E203" s="236" t="s">
        <v>1522</v>
      </c>
      <c r="F203" s="237" t="s">
        <v>1523</v>
      </c>
      <c r="G203" s="238" t="s">
        <v>430</v>
      </c>
      <c r="H203" s="239">
        <v>0.71999999999999997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673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673</v>
      </c>
      <c r="BM203" s="247" t="s">
        <v>1524</v>
      </c>
    </row>
    <row r="204" s="2" customFormat="1" ht="23.4566" customHeight="1">
      <c r="A204" s="35"/>
      <c r="B204" s="36"/>
      <c r="C204" s="235" t="s">
        <v>705</v>
      </c>
      <c r="D204" s="235" t="s">
        <v>382</v>
      </c>
      <c r="E204" s="236" t="s">
        <v>1525</v>
      </c>
      <c r="F204" s="237" t="s">
        <v>1526</v>
      </c>
      <c r="G204" s="238" t="s">
        <v>430</v>
      </c>
      <c r="H204" s="239">
        <v>2.2949999999999999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673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673</v>
      </c>
      <c r="BM204" s="247" t="s">
        <v>1527</v>
      </c>
    </row>
    <row r="205" s="2" customFormat="1" ht="23.4566" customHeight="1">
      <c r="A205" s="35"/>
      <c r="B205" s="36"/>
      <c r="C205" s="235" t="s">
        <v>709</v>
      </c>
      <c r="D205" s="235" t="s">
        <v>382</v>
      </c>
      <c r="E205" s="236" t="s">
        <v>1528</v>
      </c>
      <c r="F205" s="237" t="s">
        <v>1529</v>
      </c>
      <c r="G205" s="238" t="s">
        <v>426</v>
      </c>
      <c r="H205" s="239">
        <v>15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673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673</v>
      </c>
      <c r="BM205" s="247" t="s">
        <v>1530</v>
      </c>
    </row>
    <row r="206" s="2" customFormat="1" ht="23.4566" customHeight="1">
      <c r="A206" s="35"/>
      <c r="B206" s="36"/>
      <c r="C206" s="235" t="s">
        <v>713</v>
      </c>
      <c r="D206" s="235" t="s">
        <v>382</v>
      </c>
      <c r="E206" s="236" t="s">
        <v>1531</v>
      </c>
      <c r="F206" s="237" t="s">
        <v>1532</v>
      </c>
      <c r="G206" s="238" t="s">
        <v>430</v>
      </c>
      <c r="H206" s="239">
        <v>2.625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673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673</v>
      </c>
      <c r="BM206" s="247" t="s">
        <v>1533</v>
      </c>
    </row>
    <row r="207" s="2" customFormat="1" ht="31.92453" customHeight="1">
      <c r="A207" s="35"/>
      <c r="B207" s="36"/>
      <c r="C207" s="235" t="s">
        <v>717</v>
      </c>
      <c r="D207" s="235" t="s">
        <v>382</v>
      </c>
      <c r="E207" s="236" t="s">
        <v>1534</v>
      </c>
      <c r="F207" s="237" t="s">
        <v>1535</v>
      </c>
      <c r="G207" s="238" t="s">
        <v>426</v>
      </c>
      <c r="H207" s="239">
        <v>15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673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673</v>
      </c>
      <c r="BM207" s="247" t="s">
        <v>1536</v>
      </c>
    </row>
    <row r="208" s="2" customFormat="1" ht="16.30189" customHeight="1">
      <c r="A208" s="35"/>
      <c r="B208" s="36"/>
      <c r="C208" s="254" t="s">
        <v>723</v>
      </c>
      <c r="D208" s="254" t="s">
        <v>457</v>
      </c>
      <c r="E208" s="255" t="s">
        <v>1537</v>
      </c>
      <c r="F208" s="256" t="s">
        <v>1538</v>
      </c>
      <c r="G208" s="257" t="s">
        <v>450</v>
      </c>
      <c r="H208" s="258">
        <v>1.5600000000000001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1</v>
      </c>
      <c r="R208" s="245">
        <f>Q208*H208</f>
        <v>1.5600000000000001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1003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1003</v>
      </c>
      <c r="BM208" s="247" t="s">
        <v>1539</v>
      </c>
    </row>
    <row r="209" s="2" customFormat="1" ht="23.4566" customHeight="1">
      <c r="A209" s="35"/>
      <c r="B209" s="36"/>
      <c r="C209" s="235" t="s">
        <v>869</v>
      </c>
      <c r="D209" s="235" t="s">
        <v>382</v>
      </c>
      <c r="E209" s="236" t="s">
        <v>1540</v>
      </c>
      <c r="F209" s="237" t="s">
        <v>1541</v>
      </c>
      <c r="G209" s="238" t="s">
        <v>426</v>
      </c>
      <c r="H209" s="239">
        <v>15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673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673</v>
      </c>
      <c r="BM209" s="247" t="s">
        <v>1542</v>
      </c>
    </row>
    <row r="210" s="2" customFormat="1" ht="23.4566" customHeight="1">
      <c r="A210" s="35"/>
      <c r="B210" s="36"/>
      <c r="C210" s="254" t="s">
        <v>873</v>
      </c>
      <c r="D210" s="254" t="s">
        <v>457</v>
      </c>
      <c r="E210" s="255" t="s">
        <v>1543</v>
      </c>
      <c r="F210" s="256" t="s">
        <v>1544</v>
      </c>
      <c r="G210" s="257" t="s">
        <v>426</v>
      </c>
      <c r="H210" s="258">
        <v>15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0.00021000000000000001</v>
      </c>
      <c r="R210" s="245">
        <f>Q210*H210</f>
        <v>0.00315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1003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1003</v>
      </c>
      <c r="BM210" s="247" t="s">
        <v>1545</v>
      </c>
    </row>
    <row r="211" s="2" customFormat="1" ht="31.92453" customHeight="1">
      <c r="A211" s="35"/>
      <c r="B211" s="36"/>
      <c r="C211" s="235" t="s">
        <v>877</v>
      </c>
      <c r="D211" s="235" t="s">
        <v>382</v>
      </c>
      <c r="E211" s="236" t="s">
        <v>1546</v>
      </c>
      <c r="F211" s="237" t="s">
        <v>1547</v>
      </c>
      <c r="G211" s="238" t="s">
        <v>426</v>
      </c>
      <c r="H211" s="239">
        <v>15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673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673</v>
      </c>
      <c r="BM211" s="247" t="s">
        <v>1548</v>
      </c>
    </row>
    <row r="212" s="2" customFormat="1" ht="16.30189" customHeight="1">
      <c r="A212" s="35"/>
      <c r="B212" s="36"/>
      <c r="C212" s="254" t="s">
        <v>881</v>
      </c>
      <c r="D212" s="254" t="s">
        <v>457</v>
      </c>
      <c r="E212" s="255" t="s">
        <v>1549</v>
      </c>
      <c r="F212" s="256" t="s">
        <v>1550</v>
      </c>
      <c r="G212" s="257" t="s">
        <v>450</v>
      </c>
      <c r="H212" s="258">
        <v>1.05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1</v>
      </c>
      <c r="R212" s="245">
        <f>Q212*H212</f>
        <v>1.05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1551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673</v>
      </c>
      <c r="BM212" s="247" t="s">
        <v>1552</v>
      </c>
    </row>
    <row r="213" s="2" customFormat="1" ht="31.92453" customHeight="1">
      <c r="A213" s="35"/>
      <c r="B213" s="36"/>
      <c r="C213" s="235" t="s">
        <v>885</v>
      </c>
      <c r="D213" s="235" t="s">
        <v>382</v>
      </c>
      <c r="E213" s="236" t="s">
        <v>1553</v>
      </c>
      <c r="F213" s="237" t="s">
        <v>1554</v>
      </c>
      <c r="G213" s="238" t="s">
        <v>419</v>
      </c>
      <c r="H213" s="239">
        <v>5.25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673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673</v>
      </c>
      <c r="BM213" s="247" t="s">
        <v>1555</v>
      </c>
    </row>
    <row r="214" s="2" customFormat="1" ht="16.30189" customHeight="1">
      <c r="A214" s="35"/>
      <c r="B214" s="36"/>
      <c r="C214" s="235" t="s">
        <v>886</v>
      </c>
      <c r="D214" s="235" t="s">
        <v>382</v>
      </c>
      <c r="E214" s="236" t="s">
        <v>1506</v>
      </c>
      <c r="F214" s="237" t="s">
        <v>1507</v>
      </c>
      <c r="G214" s="238" t="s">
        <v>1501</v>
      </c>
      <c r="H214" s="268"/>
      <c r="I214" s="240"/>
      <c r="J214" s="241">
        <f>ROUND(I214*H214,2)</f>
        <v>0</v>
      </c>
      <c r="K214" s="242"/>
      <c r="L214" s="41"/>
      <c r="M214" s="249" t="s">
        <v>1</v>
      </c>
      <c r="N214" s="250" t="s">
        <v>42</v>
      </c>
      <c r="O214" s="251"/>
      <c r="P214" s="252">
        <f>O214*H214</f>
        <v>0</v>
      </c>
      <c r="Q214" s="252">
        <v>0</v>
      </c>
      <c r="R214" s="252">
        <f>Q214*H214</f>
        <v>0</v>
      </c>
      <c r="S214" s="252">
        <v>0</v>
      </c>
      <c r="T214" s="25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673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673</v>
      </c>
      <c r="BM214" s="247" t="s">
        <v>1556</v>
      </c>
    </row>
    <row r="215" s="2" customFormat="1" ht="6.96" customHeight="1">
      <c r="A215" s="35"/>
      <c r="B215" s="69"/>
      <c r="C215" s="70"/>
      <c r="D215" s="70"/>
      <c r="E215" s="70"/>
      <c r="F215" s="70"/>
      <c r="G215" s="70"/>
      <c r="H215" s="70"/>
      <c r="I215" s="70"/>
      <c r="J215" s="70"/>
      <c r="K215" s="70"/>
      <c r="L215" s="41"/>
      <c r="M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</sheetData>
  <sheetProtection sheet="1" autoFilter="0" formatColumns="0" formatRows="0" objects="1" scenarios="1" spinCount="100000" saltValue="bi6WkF9Z6SfWGtZQlfLY8nd5YExuFlJF8EXM/6RcLtziolbyGoWWjn8JzoRSlleIcL26HN4Suc3yG1lNYgLDYw==" hashValue="oyCSdM6lFkimos4ympDLvaYnAdpeSxCrRz0BLoKXKq08BtHdNYHLDHR+I5QFac4PYx6/37j+zdg2H+kuUR3QZQ==" algorithmName="SHA-512" password="CC35"/>
  <autoFilter ref="C123:K21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336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3112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ROUND((SUM(BE124:BE214)),  2)</f>
        <v>0</v>
      </c>
      <c r="G33" s="169"/>
      <c r="H33" s="169"/>
      <c r="I33" s="170">
        <v>0.20000000000000001</v>
      </c>
      <c r="J33" s="168">
        <f>ROUND(((SUM(BE124:BE214))*I33),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ROUND((SUM(BF124:BF214)),  2)</f>
        <v>0</v>
      </c>
      <c r="G34" s="169"/>
      <c r="H34" s="169"/>
      <c r="I34" s="170">
        <v>0.20000000000000001</v>
      </c>
      <c r="J34" s="168">
        <f>ROUND(((SUM(BF124:BF214))*I34),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ROUND((SUM(BG124:BG214)),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ROUND((SUM(BH124:BH214)),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ROUND((SUM(BI124:BI214)),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 xml:space="preserve">105-21 - 105-21 Osvetlenie priechodu  pre chodcov k.ú. Bečov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J125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J126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J132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412</v>
      </c>
      <c r="E100" s="204"/>
      <c r="F100" s="204"/>
      <c r="G100" s="204"/>
      <c r="H100" s="204"/>
      <c r="I100" s="204"/>
      <c r="J100" s="205">
        <f>J137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413</v>
      </c>
      <c r="E101" s="204"/>
      <c r="F101" s="204"/>
      <c r="G101" s="204"/>
      <c r="H101" s="204"/>
      <c r="I101" s="204"/>
      <c r="J101" s="205">
        <f>J139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1331</v>
      </c>
      <c r="E102" s="199"/>
      <c r="F102" s="199"/>
      <c r="G102" s="199"/>
      <c r="H102" s="199"/>
      <c r="I102" s="199"/>
      <c r="J102" s="200">
        <f>J141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1332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1333</v>
      </c>
      <c r="E104" s="204"/>
      <c r="F104" s="204"/>
      <c r="G104" s="204"/>
      <c r="H104" s="204"/>
      <c r="I104" s="204"/>
      <c r="J104" s="205">
        <f>J199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353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0755" customHeight="1">
      <c r="A116" s="35"/>
      <c r="B116" s="36"/>
      <c r="C116" s="37"/>
      <c r="D116" s="37"/>
      <c r="E116" s="79" t="str">
        <f>E9</f>
        <v xml:space="preserve">105-21 - 105-21 Osvetlenie priechodu  pre chodcov k.ú. Bečov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>k. ú. Banská Bystrica</v>
      </c>
      <c r="G118" s="37"/>
      <c r="H118" s="37"/>
      <c r="I118" s="29" t="s">
        <v>21</v>
      </c>
      <c r="J118" s="82" t="str">
        <f>IF(J12="","",J12)</f>
        <v>30. 12. 2020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81509" customHeight="1">
      <c r="A120" s="35"/>
      <c r="B120" s="36"/>
      <c r="C120" s="29" t="s">
        <v>23</v>
      </c>
      <c r="D120" s="37"/>
      <c r="E120" s="37"/>
      <c r="F120" s="24" t="str">
        <f>E15</f>
        <v xml:space="preserve">BANSKOBYSTRICKÝ SAMOSPRÁVNY KRAJ </v>
      </c>
      <c r="G120" s="37"/>
      <c r="H120" s="37"/>
      <c r="I120" s="29" t="s">
        <v>29</v>
      </c>
      <c r="J120" s="33" t="str">
        <f>E21</f>
        <v>ISPO spol.s r.o. , Prešov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30566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Ing. Čurlík ján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365</v>
      </c>
      <c r="D123" s="210" t="s">
        <v>61</v>
      </c>
      <c r="E123" s="210" t="s">
        <v>57</v>
      </c>
      <c r="F123" s="210" t="s">
        <v>58</v>
      </c>
      <c r="G123" s="210" t="s">
        <v>366</v>
      </c>
      <c r="H123" s="210" t="s">
        <v>367</v>
      </c>
      <c r="I123" s="210" t="s">
        <v>368</v>
      </c>
      <c r="J123" s="211" t="s">
        <v>358</v>
      </c>
      <c r="K123" s="212" t="s">
        <v>369</v>
      </c>
      <c r="L123" s="213"/>
      <c r="M123" s="103" t="s">
        <v>1</v>
      </c>
      <c r="N123" s="104" t="s">
        <v>40</v>
      </c>
      <c r="O123" s="104" t="s">
        <v>370</v>
      </c>
      <c r="P123" s="104" t="s">
        <v>371</v>
      </c>
      <c r="Q123" s="104" t="s">
        <v>372</v>
      </c>
      <c r="R123" s="104" t="s">
        <v>373</v>
      </c>
      <c r="S123" s="104" t="s">
        <v>374</v>
      </c>
      <c r="T123" s="105" t="s">
        <v>375</v>
      </c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359</v>
      </c>
      <c r="D124" s="37"/>
      <c r="E124" s="37"/>
      <c r="F124" s="37"/>
      <c r="G124" s="37"/>
      <c r="H124" s="37"/>
      <c r="I124" s="37"/>
      <c r="J124" s="214">
        <f>BK124</f>
        <v>0</v>
      </c>
      <c r="K124" s="37"/>
      <c r="L124" s="41"/>
      <c r="M124" s="106"/>
      <c r="N124" s="215"/>
      <c r="O124" s="107"/>
      <c r="P124" s="216">
        <f>P125+P141</f>
        <v>0</v>
      </c>
      <c r="Q124" s="107"/>
      <c r="R124" s="216">
        <f>R125+R141</f>
        <v>4.1392302000000001</v>
      </c>
      <c r="S124" s="107"/>
      <c r="T124" s="217">
        <f>T125+T141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360</v>
      </c>
      <c r="BK124" s="218">
        <f>BK125+BK141</f>
        <v>0</v>
      </c>
    </row>
    <row r="125" s="12" customFormat="1" ht="25.92" customHeight="1">
      <c r="A125" s="12"/>
      <c r="B125" s="219"/>
      <c r="C125" s="220"/>
      <c r="D125" s="221" t="s">
        <v>75</v>
      </c>
      <c r="E125" s="222" t="s">
        <v>414</v>
      </c>
      <c r="F125" s="222" t="s">
        <v>415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P126+P132+P137+P139</f>
        <v>0</v>
      </c>
      <c r="Q125" s="227"/>
      <c r="R125" s="228">
        <f>R126+R132+R137+R139</f>
        <v>1.9329751999999998</v>
      </c>
      <c r="S125" s="227"/>
      <c r="T125" s="229">
        <f>T126+T132+T137+T139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76</v>
      </c>
      <c r="AY125" s="230" t="s">
        <v>379</v>
      </c>
      <c r="BK125" s="232">
        <f>BK126+BK132+BK137+BK139</f>
        <v>0</v>
      </c>
    </row>
    <row r="126" s="12" customFormat="1" ht="22.8" customHeight="1">
      <c r="A126" s="12"/>
      <c r="B126" s="219"/>
      <c r="C126" s="220"/>
      <c r="D126" s="221" t="s">
        <v>75</v>
      </c>
      <c r="E126" s="233" t="s">
        <v>84</v>
      </c>
      <c r="F126" s="233" t="s">
        <v>416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SUM(P127:P131)</f>
        <v>0</v>
      </c>
      <c r="Q126" s="227"/>
      <c r="R126" s="228">
        <f>SUM(R127:R131)</f>
        <v>0.0344</v>
      </c>
      <c r="S126" s="227"/>
      <c r="T126" s="229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84</v>
      </c>
      <c r="AY126" s="230" t="s">
        <v>379</v>
      </c>
      <c r="BK126" s="232">
        <f>SUM(BK127:BK131)</f>
        <v>0</v>
      </c>
    </row>
    <row r="127" s="2" customFormat="1" ht="21.0566" customHeight="1">
      <c r="A127" s="35"/>
      <c r="B127" s="36"/>
      <c r="C127" s="235" t="s">
        <v>84</v>
      </c>
      <c r="D127" s="235" t="s">
        <v>382</v>
      </c>
      <c r="E127" s="236" t="s">
        <v>1334</v>
      </c>
      <c r="F127" s="237" t="s">
        <v>1335</v>
      </c>
      <c r="G127" s="238" t="s">
        <v>430</v>
      </c>
      <c r="H127" s="239">
        <v>5.5999999999999996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1336</v>
      </c>
    </row>
    <row r="128" s="2" customFormat="1" ht="23.4566" customHeight="1">
      <c r="A128" s="35"/>
      <c r="B128" s="36"/>
      <c r="C128" s="235" t="s">
        <v>92</v>
      </c>
      <c r="D128" s="235" t="s">
        <v>382</v>
      </c>
      <c r="E128" s="236" t="s">
        <v>1337</v>
      </c>
      <c r="F128" s="237" t="s">
        <v>1338</v>
      </c>
      <c r="G128" s="238" t="s">
        <v>430</v>
      </c>
      <c r="H128" s="239">
        <v>1.6799999999999999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1339</v>
      </c>
    </row>
    <row r="129" s="2" customFormat="1" ht="31.92453" customHeight="1">
      <c r="A129" s="35"/>
      <c r="B129" s="36"/>
      <c r="C129" s="235" t="s">
        <v>102</v>
      </c>
      <c r="D129" s="235" t="s">
        <v>382</v>
      </c>
      <c r="E129" s="236" t="s">
        <v>1340</v>
      </c>
      <c r="F129" s="237" t="s">
        <v>1341</v>
      </c>
      <c r="G129" s="238" t="s">
        <v>426</v>
      </c>
      <c r="H129" s="239">
        <v>10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0.00198</v>
      </c>
      <c r="R129" s="245">
        <f>Q129*H129</f>
        <v>0.019799999999999998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1342</v>
      </c>
    </row>
    <row r="130" s="2" customFormat="1" ht="31.92453" customHeight="1">
      <c r="A130" s="35"/>
      <c r="B130" s="36"/>
      <c r="C130" s="254" t="s">
        <v>396</v>
      </c>
      <c r="D130" s="254" t="s">
        <v>457</v>
      </c>
      <c r="E130" s="255" t="s">
        <v>1343</v>
      </c>
      <c r="F130" s="256" t="s">
        <v>1344</v>
      </c>
      <c r="G130" s="257" t="s">
        <v>426</v>
      </c>
      <c r="H130" s="258">
        <v>10</v>
      </c>
      <c r="I130" s="259"/>
      <c r="J130" s="260">
        <f>ROUND(I130*H130,2)</f>
        <v>0</v>
      </c>
      <c r="K130" s="261"/>
      <c r="L130" s="262"/>
      <c r="M130" s="263" t="s">
        <v>1</v>
      </c>
      <c r="N130" s="264" t="s">
        <v>42</v>
      </c>
      <c r="O130" s="94"/>
      <c r="P130" s="245">
        <f>O130*H130</f>
        <v>0</v>
      </c>
      <c r="Q130" s="245">
        <v>0.0014599999999999999</v>
      </c>
      <c r="R130" s="245">
        <f>Q130*H130</f>
        <v>0.014599999999999998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1003</v>
      </c>
      <c r="AT130" s="247" t="s">
        <v>457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1003</v>
      </c>
      <c r="BM130" s="247" t="s">
        <v>1345</v>
      </c>
    </row>
    <row r="131" s="2" customFormat="1" ht="23.4566" customHeight="1">
      <c r="A131" s="35"/>
      <c r="B131" s="36"/>
      <c r="C131" s="235" t="s">
        <v>378</v>
      </c>
      <c r="D131" s="235" t="s">
        <v>382</v>
      </c>
      <c r="E131" s="236" t="s">
        <v>453</v>
      </c>
      <c r="F131" s="237" t="s">
        <v>454</v>
      </c>
      <c r="G131" s="238" t="s">
        <v>430</v>
      </c>
      <c r="H131" s="239">
        <v>5.5999999999999996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1346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92</v>
      </c>
      <c r="F132" s="233" t="s">
        <v>759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SUM(P133:P136)</f>
        <v>0</v>
      </c>
      <c r="Q132" s="227"/>
      <c r="R132" s="228">
        <f>SUM(R133:R136)</f>
        <v>1.8985751999999998</v>
      </c>
      <c r="S132" s="227"/>
      <c r="T132" s="22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SUM(BK133:BK136)</f>
        <v>0</v>
      </c>
    </row>
    <row r="133" s="2" customFormat="1" ht="23.4566" customHeight="1">
      <c r="A133" s="35"/>
      <c r="B133" s="36"/>
      <c r="C133" s="235" t="s">
        <v>435</v>
      </c>
      <c r="D133" s="235" t="s">
        <v>382</v>
      </c>
      <c r="E133" s="236" t="s">
        <v>775</v>
      </c>
      <c r="F133" s="237" t="s">
        <v>776</v>
      </c>
      <c r="G133" s="238" t="s">
        <v>430</v>
      </c>
      <c r="H133" s="239">
        <v>0.108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2.0699999999999998</v>
      </c>
      <c r="R133" s="245">
        <f>Q133*H133</f>
        <v>0.22355999999999998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1347</v>
      </c>
    </row>
    <row r="134" s="2" customFormat="1" ht="16.30189" customHeight="1">
      <c r="A134" s="35"/>
      <c r="B134" s="36"/>
      <c r="C134" s="235" t="s">
        <v>439</v>
      </c>
      <c r="D134" s="235" t="s">
        <v>382</v>
      </c>
      <c r="E134" s="236" t="s">
        <v>1348</v>
      </c>
      <c r="F134" s="237" t="s">
        <v>1349</v>
      </c>
      <c r="G134" s="238" t="s">
        <v>430</v>
      </c>
      <c r="H134" s="239">
        <v>0.71999999999999997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2.3223400000000001</v>
      </c>
      <c r="R134" s="245">
        <f>Q134*H134</f>
        <v>1.6720847999999999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1350</v>
      </c>
    </row>
    <row r="135" s="2" customFormat="1" ht="21.0566" customHeight="1">
      <c r="A135" s="35"/>
      <c r="B135" s="36"/>
      <c r="C135" s="235" t="s">
        <v>443</v>
      </c>
      <c r="D135" s="235" t="s">
        <v>382</v>
      </c>
      <c r="E135" s="236" t="s">
        <v>1351</v>
      </c>
      <c r="F135" s="237" t="s">
        <v>1352</v>
      </c>
      <c r="G135" s="238" t="s">
        <v>419</v>
      </c>
      <c r="H135" s="239">
        <v>0.71999999999999997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0.0040699999999999998</v>
      </c>
      <c r="R135" s="245">
        <f>Q135*H135</f>
        <v>0.0029303999999999997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1353</v>
      </c>
    </row>
    <row r="136" s="2" customFormat="1" ht="21.0566" customHeight="1">
      <c r="A136" s="35"/>
      <c r="B136" s="36"/>
      <c r="C136" s="235" t="s">
        <v>447</v>
      </c>
      <c r="D136" s="235" t="s">
        <v>382</v>
      </c>
      <c r="E136" s="236" t="s">
        <v>1354</v>
      </c>
      <c r="F136" s="237" t="s">
        <v>1355</v>
      </c>
      <c r="G136" s="238" t="s">
        <v>419</v>
      </c>
      <c r="H136" s="239">
        <v>0.71999999999999997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1356</v>
      </c>
    </row>
    <row r="137" s="12" customFormat="1" ht="22.8" customHeight="1">
      <c r="A137" s="12"/>
      <c r="B137" s="219"/>
      <c r="C137" s="220"/>
      <c r="D137" s="221" t="s">
        <v>75</v>
      </c>
      <c r="E137" s="233" t="s">
        <v>447</v>
      </c>
      <c r="F137" s="233" t="s">
        <v>560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84</v>
      </c>
      <c r="AT137" s="231" t="s">
        <v>75</v>
      </c>
      <c r="AU137" s="231" t="s">
        <v>84</v>
      </c>
      <c r="AY137" s="230" t="s">
        <v>379</v>
      </c>
      <c r="BK137" s="232">
        <f>BK138</f>
        <v>0</v>
      </c>
    </row>
    <row r="138" s="2" customFormat="1" ht="36.72453" customHeight="1">
      <c r="A138" s="35"/>
      <c r="B138" s="36"/>
      <c r="C138" s="235" t="s">
        <v>452</v>
      </c>
      <c r="D138" s="235" t="s">
        <v>382</v>
      </c>
      <c r="E138" s="236" t="s">
        <v>1357</v>
      </c>
      <c r="F138" s="237" t="s">
        <v>1358</v>
      </c>
      <c r="G138" s="238" t="s">
        <v>1359</v>
      </c>
      <c r="H138" s="239">
        <v>10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1360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721</v>
      </c>
      <c r="F139" s="233" t="s">
        <v>722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BK140</f>
        <v>0</v>
      </c>
    </row>
    <row r="140" s="2" customFormat="1" ht="23.4566" customHeight="1">
      <c r="A140" s="35"/>
      <c r="B140" s="36"/>
      <c r="C140" s="235" t="s">
        <v>456</v>
      </c>
      <c r="D140" s="235" t="s">
        <v>382</v>
      </c>
      <c r="E140" s="236" t="s">
        <v>724</v>
      </c>
      <c r="F140" s="237" t="s">
        <v>725</v>
      </c>
      <c r="G140" s="238" t="s">
        <v>450</v>
      </c>
      <c r="H140" s="239">
        <v>1.9179999999999999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1361</v>
      </c>
    </row>
    <row r="141" s="12" customFormat="1" ht="25.92" customHeight="1">
      <c r="A141" s="12"/>
      <c r="B141" s="219"/>
      <c r="C141" s="220"/>
      <c r="D141" s="221" t="s">
        <v>75</v>
      </c>
      <c r="E141" s="222" t="s">
        <v>457</v>
      </c>
      <c r="F141" s="222" t="s">
        <v>1362</v>
      </c>
      <c r="G141" s="220"/>
      <c r="H141" s="220"/>
      <c r="I141" s="223"/>
      <c r="J141" s="224">
        <f>BK141</f>
        <v>0</v>
      </c>
      <c r="K141" s="220"/>
      <c r="L141" s="225"/>
      <c r="M141" s="226"/>
      <c r="N141" s="227"/>
      <c r="O141" s="227"/>
      <c r="P141" s="228">
        <f>P142+P199</f>
        <v>0</v>
      </c>
      <c r="Q141" s="227"/>
      <c r="R141" s="228">
        <f>R142+R199</f>
        <v>2.2062550000000001</v>
      </c>
      <c r="S141" s="227"/>
      <c r="T141" s="229">
        <f>T142+T199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102</v>
      </c>
      <c r="AT141" s="231" t="s">
        <v>75</v>
      </c>
      <c r="AU141" s="231" t="s">
        <v>76</v>
      </c>
      <c r="AY141" s="230" t="s">
        <v>379</v>
      </c>
      <c r="BK141" s="232">
        <f>BK142+BK199</f>
        <v>0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1363</v>
      </c>
      <c r="F142" s="233" t="s">
        <v>1364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SUM(P143:P198)</f>
        <v>0</v>
      </c>
      <c r="Q142" s="227"/>
      <c r="R142" s="228">
        <f>SUM(R143:R198)</f>
        <v>0.26491999999999999</v>
      </c>
      <c r="S142" s="227"/>
      <c r="T142" s="229">
        <f>SUM(T143:T198)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102</v>
      </c>
      <c r="AT142" s="231" t="s">
        <v>75</v>
      </c>
      <c r="AU142" s="231" t="s">
        <v>84</v>
      </c>
      <c r="AY142" s="230" t="s">
        <v>379</v>
      </c>
      <c r="BK142" s="232">
        <f>SUM(BK143:BK198)</f>
        <v>0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1365</v>
      </c>
      <c r="F143" s="237" t="s">
        <v>1366</v>
      </c>
      <c r="G143" s="238" t="s">
        <v>426</v>
      </c>
      <c r="H143" s="239">
        <v>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673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673</v>
      </c>
      <c r="BM143" s="247" t="s">
        <v>2236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1368</v>
      </c>
      <c r="F144" s="256" t="s">
        <v>1369</v>
      </c>
      <c r="G144" s="257" t="s">
        <v>426</v>
      </c>
      <c r="H144" s="258">
        <v>2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0.00025000000000000001</v>
      </c>
      <c r="R144" s="245">
        <f>Q144*H144</f>
        <v>0.00050000000000000001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1003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1003</v>
      </c>
      <c r="BM144" s="247" t="s">
        <v>2237</v>
      </c>
    </row>
    <row r="145" s="2" customFormat="1" ht="21.0566" customHeight="1">
      <c r="A145" s="35"/>
      <c r="B145" s="36"/>
      <c r="C145" s="254" t="s">
        <v>470</v>
      </c>
      <c r="D145" s="254" t="s">
        <v>457</v>
      </c>
      <c r="E145" s="255" t="s">
        <v>2238</v>
      </c>
      <c r="F145" s="256" t="s">
        <v>2239</v>
      </c>
      <c r="G145" s="257" t="s">
        <v>502</v>
      </c>
      <c r="H145" s="258">
        <v>6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2240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1371</v>
      </c>
      <c r="F146" s="237" t="s">
        <v>1372</v>
      </c>
      <c r="G146" s="238" t="s">
        <v>426</v>
      </c>
      <c r="H146" s="239">
        <v>11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673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673</v>
      </c>
      <c r="BM146" s="247" t="s">
        <v>1373</v>
      </c>
    </row>
    <row r="147" s="2" customFormat="1" ht="23.4566" customHeight="1">
      <c r="A147" s="35"/>
      <c r="B147" s="36"/>
      <c r="C147" s="254" t="s">
        <v>479</v>
      </c>
      <c r="D147" s="254" t="s">
        <v>457</v>
      </c>
      <c r="E147" s="255" t="s">
        <v>1374</v>
      </c>
      <c r="F147" s="256" t="s">
        <v>1375</v>
      </c>
      <c r="G147" s="257" t="s">
        <v>426</v>
      </c>
      <c r="H147" s="258">
        <v>11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0.00038000000000000002</v>
      </c>
      <c r="R147" s="245">
        <f>Q147*H147</f>
        <v>0.0041800000000000006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1003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1003</v>
      </c>
      <c r="BM147" s="247" t="s">
        <v>1376</v>
      </c>
    </row>
    <row r="148" s="2" customFormat="1" ht="16.30189" customHeight="1">
      <c r="A148" s="35"/>
      <c r="B148" s="36"/>
      <c r="C148" s="235" t="s">
        <v>483</v>
      </c>
      <c r="D148" s="235" t="s">
        <v>382</v>
      </c>
      <c r="E148" s="236" t="s">
        <v>2247</v>
      </c>
      <c r="F148" s="237" t="s">
        <v>2248</v>
      </c>
      <c r="G148" s="238" t="s">
        <v>502</v>
      </c>
      <c r="H148" s="239">
        <v>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2249</v>
      </c>
    </row>
    <row r="149" s="2" customFormat="1" ht="16.30189" customHeight="1">
      <c r="A149" s="35"/>
      <c r="B149" s="36"/>
      <c r="C149" s="254" t="s">
        <v>487</v>
      </c>
      <c r="D149" s="254" t="s">
        <v>457</v>
      </c>
      <c r="E149" s="255" t="s">
        <v>2250</v>
      </c>
      <c r="F149" s="256" t="s">
        <v>2251</v>
      </c>
      <c r="G149" s="257" t="s">
        <v>502</v>
      </c>
      <c r="H149" s="258">
        <v>2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0.00016000000000000001</v>
      </c>
      <c r="R149" s="245">
        <f>Q149*H149</f>
        <v>0.00032000000000000003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1003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1003</v>
      </c>
      <c r="BM149" s="247" t="s">
        <v>2252</v>
      </c>
    </row>
    <row r="150" s="2" customFormat="1" ht="16.30189" customHeight="1">
      <c r="A150" s="35"/>
      <c r="B150" s="36"/>
      <c r="C150" s="235" t="s">
        <v>491</v>
      </c>
      <c r="D150" s="235" t="s">
        <v>382</v>
      </c>
      <c r="E150" s="236" t="s">
        <v>1377</v>
      </c>
      <c r="F150" s="237" t="s">
        <v>1378</v>
      </c>
      <c r="G150" s="238" t="s">
        <v>1379</v>
      </c>
      <c r="H150" s="239">
        <v>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1380</v>
      </c>
    </row>
    <row r="151" s="2" customFormat="1" ht="31.92453" customHeight="1">
      <c r="A151" s="35"/>
      <c r="B151" s="36"/>
      <c r="C151" s="235" t="s">
        <v>7</v>
      </c>
      <c r="D151" s="235" t="s">
        <v>382</v>
      </c>
      <c r="E151" s="236" t="s">
        <v>2253</v>
      </c>
      <c r="F151" s="237" t="s">
        <v>2254</v>
      </c>
      <c r="G151" s="238" t="s">
        <v>502</v>
      </c>
      <c r="H151" s="239">
        <v>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673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673</v>
      </c>
      <c r="BM151" s="247" t="s">
        <v>2255</v>
      </c>
    </row>
    <row r="152" s="2" customFormat="1" ht="21.0566" customHeight="1">
      <c r="A152" s="35"/>
      <c r="B152" s="36"/>
      <c r="C152" s="254" t="s">
        <v>499</v>
      </c>
      <c r="D152" s="254" t="s">
        <v>457</v>
      </c>
      <c r="E152" s="255" t="s">
        <v>2256</v>
      </c>
      <c r="F152" s="256" t="s">
        <v>2257</v>
      </c>
      <c r="G152" s="257" t="s">
        <v>502</v>
      </c>
      <c r="H152" s="258">
        <v>2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6.0000000000000002E-05</v>
      </c>
      <c r="R152" s="245">
        <f>Q152*H152</f>
        <v>0.00012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1003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1003</v>
      </c>
      <c r="BM152" s="247" t="s">
        <v>2258</v>
      </c>
    </row>
    <row r="153" s="2" customFormat="1" ht="16.30189" customHeight="1">
      <c r="A153" s="35"/>
      <c r="B153" s="36"/>
      <c r="C153" s="235" t="s">
        <v>504</v>
      </c>
      <c r="D153" s="235" t="s">
        <v>382</v>
      </c>
      <c r="E153" s="236" t="s">
        <v>2259</v>
      </c>
      <c r="F153" s="237" t="s">
        <v>2260</v>
      </c>
      <c r="G153" s="238" t="s">
        <v>502</v>
      </c>
      <c r="H153" s="239">
        <v>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673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673</v>
      </c>
      <c r="BM153" s="247" t="s">
        <v>2261</v>
      </c>
    </row>
    <row r="154" s="2" customFormat="1" ht="21.0566" customHeight="1">
      <c r="A154" s="35"/>
      <c r="B154" s="36"/>
      <c r="C154" s="254" t="s">
        <v>508</v>
      </c>
      <c r="D154" s="254" t="s">
        <v>457</v>
      </c>
      <c r="E154" s="255" t="s">
        <v>2262</v>
      </c>
      <c r="F154" s="256" t="s">
        <v>2263</v>
      </c>
      <c r="G154" s="257" t="s">
        <v>502</v>
      </c>
      <c r="H154" s="258">
        <v>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0.00012999999999999999</v>
      </c>
      <c r="R154" s="245">
        <f>Q154*H154</f>
        <v>0.00012999999999999999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1003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1003</v>
      </c>
      <c r="BM154" s="247" t="s">
        <v>2264</v>
      </c>
    </row>
    <row r="155" s="2" customFormat="1" ht="16.30189" customHeight="1">
      <c r="A155" s="35"/>
      <c r="B155" s="36"/>
      <c r="C155" s="235" t="s">
        <v>512</v>
      </c>
      <c r="D155" s="235" t="s">
        <v>382</v>
      </c>
      <c r="E155" s="236" t="s">
        <v>2265</v>
      </c>
      <c r="F155" s="237" t="s">
        <v>2266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673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673</v>
      </c>
      <c r="BM155" s="247" t="s">
        <v>2267</v>
      </c>
    </row>
    <row r="156" s="2" customFormat="1" ht="16.30189" customHeight="1">
      <c r="A156" s="35"/>
      <c r="B156" s="36"/>
      <c r="C156" s="254" t="s">
        <v>516</v>
      </c>
      <c r="D156" s="254" t="s">
        <v>457</v>
      </c>
      <c r="E156" s="255" t="s">
        <v>2268</v>
      </c>
      <c r="F156" s="256" t="s">
        <v>2269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0.00040000000000000002</v>
      </c>
      <c r="R156" s="245">
        <f>Q156*H156</f>
        <v>0.00040000000000000002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1003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1003</v>
      </c>
      <c r="BM156" s="247" t="s">
        <v>2270</v>
      </c>
    </row>
    <row r="157" s="2" customFormat="1" ht="23.4566" customHeight="1">
      <c r="A157" s="35"/>
      <c r="B157" s="36"/>
      <c r="C157" s="235" t="s">
        <v>520</v>
      </c>
      <c r="D157" s="235" t="s">
        <v>382</v>
      </c>
      <c r="E157" s="236" t="s">
        <v>2271</v>
      </c>
      <c r="F157" s="237" t="s">
        <v>2272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673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2273</v>
      </c>
    </row>
    <row r="158" s="2" customFormat="1" ht="23.4566" customHeight="1">
      <c r="A158" s="35"/>
      <c r="B158" s="36"/>
      <c r="C158" s="254" t="s">
        <v>524</v>
      </c>
      <c r="D158" s="254" t="s">
        <v>457</v>
      </c>
      <c r="E158" s="255" t="s">
        <v>2274</v>
      </c>
      <c r="F158" s="256" t="s">
        <v>2275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0.0050000000000000001</v>
      </c>
      <c r="R158" s="245">
        <f>Q158*H158</f>
        <v>0.0050000000000000001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1003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1003</v>
      </c>
      <c r="BM158" s="247" t="s">
        <v>2276</v>
      </c>
    </row>
    <row r="159" s="2" customFormat="1" ht="16.30189" customHeight="1">
      <c r="A159" s="35"/>
      <c r="B159" s="36"/>
      <c r="C159" s="254" t="s">
        <v>528</v>
      </c>
      <c r="D159" s="254" t="s">
        <v>457</v>
      </c>
      <c r="E159" s="255" t="s">
        <v>2277</v>
      </c>
      <c r="F159" s="256" t="s">
        <v>2278</v>
      </c>
      <c r="G159" s="257" t="s">
        <v>502</v>
      </c>
      <c r="H159" s="258">
        <v>1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1003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1003</v>
      </c>
      <c r="BM159" s="247" t="s">
        <v>2279</v>
      </c>
    </row>
    <row r="160" s="2" customFormat="1" ht="23.4566" customHeight="1">
      <c r="A160" s="35"/>
      <c r="B160" s="36"/>
      <c r="C160" s="235" t="s">
        <v>532</v>
      </c>
      <c r="D160" s="235" t="s">
        <v>382</v>
      </c>
      <c r="E160" s="236" t="s">
        <v>1381</v>
      </c>
      <c r="F160" s="237" t="s">
        <v>1382</v>
      </c>
      <c r="G160" s="238" t="s">
        <v>1383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673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673</v>
      </c>
      <c r="BM160" s="247" t="s">
        <v>1384</v>
      </c>
    </row>
    <row r="161" s="2" customFormat="1" ht="23.4566" customHeight="1">
      <c r="A161" s="35"/>
      <c r="B161" s="36"/>
      <c r="C161" s="235" t="s">
        <v>536</v>
      </c>
      <c r="D161" s="235" t="s">
        <v>382</v>
      </c>
      <c r="E161" s="236" t="s">
        <v>2280</v>
      </c>
      <c r="F161" s="237" t="s">
        <v>2281</v>
      </c>
      <c r="G161" s="238" t="s">
        <v>502</v>
      </c>
      <c r="H161" s="239">
        <v>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673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673</v>
      </c>
      <c r="BM161" s="247" t="s">
        <v>2282</v>
      </c>
    </row>
    <row r="162" s="2" customFormat="1" ht="23.4566" customHeight="1">
      <c r="A162" s="35"/>
      <c r="B162" s="36"/>
      <c r="C162" s="254" t="s">
        <v>540</v>
      </c>
      <c r="D162" s="254" t="s">
        <v>457</v>
      </c>
      <c r="E162" s="255" t="s">
        <v>2283</v>
      </c>
      <c r="F162" s="256" t="s">
        <v>2284</v>
      </c>
      <c r="G162" s="257" t="s">
        <v>502</v>
      </c>
      <c r="H162" s="258">
        <v>2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0.040000000000000001</v>
      </c>
      <c r="R162" s="245">
        <f>Q162*H162</f>
        <v>0.080000000000000002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1003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1003</v>
      </c>
      <c r="BM162" s="247" t="s">
        <v>2285</v>
      </c>
    </row>
    <row r="163" s="2" customFormat="1" ht="16.30189" customHeight="1">
      <c r="A163" s="35"/>
      <c r="B163" s="36"/>
      <c r="C163" s="254" t="s">
        <v>544</v>
      </c>
      <c r="D163" s="254" t="s">
        <v>457</v>
      </c>
      <c r="E163" s="255" t="s">
        <v>2286</v>
      </c>
      <c r="F163" s="256" t="s">
        <v>2287</v>
      </c>
      <c r="G163" s="257" t="s">
        <v>502</v>
      </c>
      <c r="H163" s="258">
        <v>2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0.050000000000000003</v>
      </c>
      <c r="R163" s="245">
        <f>Q163*H163</f>
        <v>0.10000000000000001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1003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1003</v>
      </c>
      <c r="BM163" s="247" t="s">
        <v>2288</v>
      </c>
    </row>
    <row r="164" s="2" customFormat="1" ht="23.4566" customHeight="1">
      <c r="A164" s="35"/>
      <c r="B164" s="36"/>
      <c r="C164" s="235" t="s">
        <v>548</v>
      </c>
      <c r="D164" s="235" t="s">
        <v>382</v>
      </c>
      <c r="E164" s="236" t="s">
        <v>1406</v>
      </c>
      <c r="F164" s="237" t="s">
        <v>1407</v>
      </c>
      <c r="G164" s="238" t="s">
        <v>426</v>
      </c>
      <c r="H164" s="239">
        <v>10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673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673</v>
      </c>
      <c r="BM164" s="247" t="s">
        <v>1408</v>
      </c>
    </row>
    <row r="165" s="2" customFormat="1" ht="16.30189" customHeight="1">
      <c r="A165" s="35"/>
      <c r="B165" s="36"/>
      <c r="C165" s="254" t="s">
        <v>552</v>
      </c>
      <c r="D165" s="254" t="s">
        <v>457</v>
      </c>
      <c r="E165" s="255" t="s">
        <v>1409</v>
      </c>
      <c r="F165" s="256" t="s">
        <v>1410</v>
      </c>
      <c r="G165" s="257" t="s">
        <v>1102</v>
      </c>
      <c r="H165" s="258">
        <v>6.25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0.001</v>
      </c>
      <c r="R165" s="245">
        <f>Q165*H165</f>
        <v>0.0062500000000000003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1003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1003</v>
      </c>
      <c r="BM165" s="247" t="s">
        <v>1411</v>
      </c>
    </row>
    <row r="166" s="2" customFormat="1" ht="23.4566" customHeight="1">
      <c r="A166" s="35"/>
      <c r="B166" s="36"/>
      <c r="C166" s="235" t="s">
        <v>556</v>
      </c>
      <c r="D166" s="235" t="s">
        <v>382</v>
      </c>
      <c r="E166" s="236" t="s">
        <v>1412</v>
      </c>
      <c r="F166" s="237" t="s">
        <v>1413</v>
      </c>
      <c r="G166" s="238" t="s">
        <v>426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673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673</v>
      </c>
      <c r="BM166" s="247" t="s">
        <v>1414</v>
      </c>
    </row>
    <row r="167" s="2" customFormat="1" ht="16.30189" customHeight="1">
      <c r="A167" s="35"/>
      <c r="B167" s="36"/>
      <c r="C167" s="254" t="s">
        <v>561</v>
      </c>
      <c r="D167" s="254" t="s">
        <v>457</v>
      </c>
      <c r="E167" s="255" t="s">
        <v>1415</v>
      </c>
      <c r="F167" s="256" t="s">
        <v>1416</v>
      </c>
      <c r="G167" s="257" t="s">
        <v>1102</v>
      </c>
      <c r="H167" s="258">
        <v>0.40000000000000002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0.001</v>
      </c>
      <c r="R167" s="245">
        <f>Q167*H167</f>
        <v>0.00040000000000000002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1003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1003</v>
      </c>
      <c r="BM167" s="247" t="s">
        <v>1417</v>
      </c>
    </row>
    <row r="168" s="2" customFormat="1" ht="21.0566" customHeight="1">
      <c r="A168" s="35"/>
      <c r="B168" s="36"/>
      <c r="C168" s="254" t="s">
        <v>565</v>
      </c>
      <c r="D168" s="254" t="s">
        <v>457</v>
      </c>
      <c r="E168" s="255" t="s">
        <v>1418</v>
      </c>
      <c r="F168" s="256" t="s">
        <v>1419</v>
      </c>
      <c r="G168" s="257" t="s">
        <v>1102</v>
      </c>
      <c r="H168" s="258">
        <v>0.10000000000000001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0.001</v>
      </c>
      <c r="R168" s="245">
        <f>Q168*H168</f>
        <v>0.00010000000000000001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1003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1003</v>
      </c>
      <c r="BM168" s="247" t="s">
        <v>1420</v>
      </c>
    </row>
    <row r="169" s="2" customFormat="1" ht="23.4566" customHeight="1">
      <c r="A169" s="35"/>
      <c r="B169" s="36"/>
      <c r="C169" s="235" t="s">
        <v>569</v>
      </c>
      <c r="D169" s="235" t="s">
        <v>382</v>
      </c>
      <c r="E169" s="236" t="s">
        <v>1421</v>
      </c>
      <c r="F169" s="237" t="s">
        <v>1422</v>
      </c>
      <c r="G169" s="238" t="s">
        <v>426</v>
      </c>
      <c r="H169" s="239">
        <v>10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673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673</v>
      </c>
      <c r="BM169" s="247" t="s">
        <v>1423</v>
      </c>
    </row>
    <row r="170" s="2" customFormat="1" ht="16.30189" customHeight="1">
      <c r="A170" s="35"/>
      <c r="B170" s="36"/>
      <c r="C170" s="254" t="s">
        <v>573</v>
      </c>
      <c r="D170" s="254" t="s">
        <v>457</v>
      </c>
      <c r="E170" s="255" t="s">
        <v>1424</v>
      </c>
      <c r="F170" s="256" t="s">
        <v>1425</v>
      </c>
      <c r="G170" s="257" t="s">
        <v>1102</v>
      </c>
      <c r="H170" s="258">
        <v>9.4199999999999999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0.001</v>
      </c>
      <c r="R170" s="245">
        <f>Q170*H170</f>
        <v>0.0094199999999999996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1003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1003</v>
      </c>
      <c r="BM170" s="247" t="s">
        <v>1426</v>
      </c>
    </row>
    <row r="171" s="2" customFormat="1" ht="16.30189" customHeight="1">
      <c r="A171" s="35"/>
      <c r="B171" s="36"/>
      <c r="C171" s="235" t="s">
        <v>577</v>
      </c>
      <c r="D171" s="235" t="s">
        <v>382</v>
      </c>
      <c r="E171" s="236" t="s">
        <v>1427</v>
      </c>
      <c r="F171" s="237" t="s">
        <v>1428</v>
      </c>
      <c r="G171" s="238" t="s">
        <v>502</v>
      </c>
      <c r="H171" s="239">
        <v>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673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673</v>
      </c>
      <c r="BM171" s="247" t="s">
        <v>1429</v>
      </c>
    </row>
    <row r="172" s="2" customFormat="1" ht="21.0566" customHeight="1">
      <c r="A172" s="35"/>
      <c r="B172" s="36"/>
      <c r="C172" s="254" t="s">
        <v>581</v>
      </c>
      <c r="D172" s="254" t="s">
        <v>457</v>
      </c>
      <c r="E172" s="255" t="s">
        <v>1430</v>
      </c>
      <c r="F172" s="256" t="s">
        <v>1431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0.00040000000000000002</v>
      </c>
      <c r="R172" s="245">
        <f>Q172*H172</f>
        <v>0.0016000000000000001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1003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1003</v>
      </c>
      <c r="BM172" s="247" t="s">
        <v>1432</v>
      </c>
    </row>
    <row r="173" s="2" customFormat="1" ht="16.30189" customHeight="1">
      <c r="A173" s="35"/>
      <c r="B173" s="36"/>
      <c r="C173" s="235" t="s">
        <v>585</v>
      </c>
      <c r="D173" s="235" t="s">
        <v>382</v>
      </c>
      <c r="E173" s="236" t="s">
        <v>1433</v>
      </c>
      <c r="F173" s="237" t="s">
        <v>1434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673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673</v>
      </c>
      <c r="BM173" s="247" t="s">
        <v>1435</v>
      </c>
    </row>
    <row r="174" s="2" customFormat="1" ht="16.30189" customHeight="1">
      <c r="A174" s="35"/>
      <c r="B174" s="36"/>
      <c r="C174" s="254" t="s">
        <v>589</v>
      </c>
      <c r="D174" s="254" t="s">
        <v>457</v>
      </c>
      <c r="E174" s="255" t="s">
        <v>1436</v>
      </c>
      <c r="F174" s="256" t="s">
        <v>1437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0.00014999999999999999</v>
      </c>
      <c r="R174" s="245">
        <f>Q174*H174</f>
        <v>0.00029999999999999997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1003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1003</v>
      </c>
      <c r="BM174" s="247" t="s">
        <v>1438</v>
      </c>
    </row>
    <row r="175" s="2" customFormat="1" ht="16.30189" customHeight="1">
      <c r="A175" s="35"/>
      <c r="B175" s="36"/>
      <c r="C175" s="235" t="s">
        <v>593</v>
      </c>
      <c r="D175" s="235" t="s">
        <v>382</v>
      </c>
      <c r="E175" s="236" t="s">
        <v>1439</v>
      </c>
      <c r="F175" s="237" t="s">
        <v>1440</v>
      </c>
      <c r="G175" s="238" t="s">
        <v>502</v>
      </c>
      <c r="H175" s="239">
        <v>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673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673</v>
      </c>
      <c r="BM175" s="247" t="s">
        <v>1441</v>
      </c>
    </row>
    <row r="176" s="2" customFormat="1" ht="16.30189" customHeight="1">
      <c r="A176" s="35"/>
      <c r="B176" s="36"/>
      <c r="C176" s="254" t="s">
        <v>597</v>
      </c>
      <c r="D176" s="254" t="s">
        <v>457</v>
      </c>
      <c r="E176" s="255" t="s">
        <v>1442</v>
      </c>
      <c r="F176" s="256" t="s">
        <v>1443</v>
      </c>
      <c r="G176" s="257" t="s">
        <v>502</v>
      </c>
      <c r="H176" s="258">
        <v>2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0.00017000000000000001</v>
      </c>
      <c r="R176" s="245">
        <f>Q176*H176</f>
        <v>0.00034000000000000002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1003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1003</v>
      </c>
      <c r="BM176" s="247" t="s">
        <v>1444</v>
      </c>
    </row>
    <row r="177" s="2" customFormat="1" ht="16.30189" customHeight="1">
      <c r="A177" s="35"/>
      <c r="B177" s="36"/>
      <c r="C177" s="235" t="s">
        <v>601</v>
      </c>
      <c r="D177" s="235" t="s">
        <v>382</v>
      </c>
      <c r="E177" s="236" t="s">
        <v>1445</v>
      </c>
      <c r="F177" s="237" t="s">
        <v>1446</v>
      </c>
      <c r="G177" s="238" t="s">
        <v>502</v>
      </c>
      <c r="H177" s="239">
        <v>4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673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673</v>
      </c>
      <c r="BM177" s="247" t="s">
        <v>1447</v>
      </c>
    </row>
    <row r="178" s="2" customFormat="1" ht="21.0566" customHeight="1">
      <c r="A178" s="35"/>
      <c r="B178" s="36"/>
      <c r="C178" s="254" t="s">
        <v>605</v>
      </c>
      <c r="D178" s="254" t="s">
        <v>457</v>
      </c>
      <c r="E178" s="255" t="s">
        <v>1448</v>
      </c>
      <c r="F178" s="256" t="s">
        <v>1449</v>
      </c>
      <c r="G178" s="257" t="s">
        <v>502</v>
      </c>
      <c r="H178" s="258">
        <v>4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0.00016000000000000001</v>
      </c>
      <c r="R178" s="245">
        <f>Q178*H178</f>
        <v>0.00064000000000000005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1003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1003</v>
      </c>
      <c r="BM178" s="247" t="s">
        <v>1450</v>
      </c>
    </row>
    <row r="179" s="2" customFormat="1" ht="16.30189" customHeight="1">
      <c r="A179" s="35"/>
      <c r="B179" s="36"/>
      <c r="C179" s="235" t="s">
        <v>609</v>
      </c>
      <c r="D179" s="235" t="s">
        <v>382</v>
      </c>
      <c r="E179" s="236" t="s">
        <v>1451</v>
      </c>
      <c r="F179" s="237" t="s">
        <v>1452</v>
      </c>
      <c r="G179" s="238" t="s">
        <v>502</v>
      </c>
      <c r="H179" s="239">
        <v>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673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673</v>
      </c>
      <c r="BM179" s="247" t="s">
        <v>1453</v>
      </c>
    </row>
    <row r="180" s="2" customFormat="1" ht="16.30189" customHeight="1">
      <c r="A180" s="35"/>
      <c r="B180" s="36"/>
      <c r="C180" s="254" t="s">
        <v>613</v>
      </c>
      <c r="D180" s="254" t="s">
        <v>457</v>
      </c>
      <c r="E180" s="255" t="s">
        <v>1454</v>
      </c>
      <c r="F180" s="256" t="s">
        <v>1455</v>
      </c>
      <c r="G180" s="257" t="s">
        <v>502</v>
      </c>
      <c r="H180" s="258">
        <v>2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0.00021000000000000001</v>
      </c>
      <c r="R180" s="245">
        <f>Q180*H180</f>
        <v>0.00042000000000000002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1003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1003</v>
      </c>
      <c r="BM180" s="247" t="s">
        <v>1456</v>
      </c>
    </row>
    <row r="181" s="2" customFormat="1" ht="16.30189" customHeight="1">
      <c r="A181" s="35"/>
      <c r="B181" s="36"/>
      <c r="C181" s="235" t="s">
        <v>617</v>
      </c>
      <c r="D181" s="235" t="s">
        <v>382</v>
      </c>
      <c r="E181" s="236" t="s">
        <v>1457</v>
      </c>
      <c r="F181" s="237" t="s">
        <v>1458</v>
      </c>
      <c r="G181" s="238" t="s">
        <v>502</v>
      </c>
      <c r="H181" s="239">
        <v>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673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673</v>
      </c>
      <c r="BM181" s="247" t="s">
        <v>1459</v>
      </c>
    </row>
    <row r="182" s="2" customFormat="1" ht="23.4566" customHeight="1">
      <c r="A182" s="35"/>
      <c r="B182" s="36"/>
      <c r="C182" s="254" t="s">
        <v>621</v>
      </c>
      <c r="D182" s="254" t="s">
        <v>457</v>
      </c>
      <c r="E182" s="255" t="s">
        <v>1460</v>
      </c>
      <c r="F182" s="256" t="s">
        <v>1461</v>
      </c>
      <c r="G182" s="257" t="s">
        <v>502</v>
      </c>
      <c r="H182" s="258">
        <v>2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0.017270000000000001</v>
      </c>
      <c r="R182" s="245">
        <f>Q182*H182</f>
        <v>0.034540000000000001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1003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1003</v>
      </c>
      <c r="BM182" s="247" t="s">
        <v>1462</v>
      </c>
    </row>
    <row r="183" s="2" customFormat="1" ht="21.0566" customHeight="1">
      <c r="A183" s="35"/>
      <c r="B183" s="36"/>
      <c r="C183" s="235" t="s">
        <v>625</v>
      </c>
      <c r="D183" s="235" t="s">
        <v>382</v>
      </c>
      <c r="E183" s="236" t="s">
        <v>1463</v>
      </c>
      <c r="F183" s="237" t="s">
        <v>1464</v>
      </c>
      <c r="G183" s="238" t="s">
        <v>426</v>
      </c>
      <c r="H183" s="239">
        <v>16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673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673</v>
      </c>
      <c r="BM183" s="247" t="s">
        <v>1465</v>
      </c>
    </row>
    <row r="184" s="2" customFormat="1" ht="16.30189" customHeight="1">
      <c r="A184" s="35"/>
      <c r="B184" s="36"/>
      <c r="C184" s="254" t="s">
        <v>629</v>
      </c>
      <c r="D184" s="254" t="s">
        <v>457</v>
      </c>
      <c r="E184" s="255" t="s">
        <v>1466</v>
      </c>
      <c r="F184" s="256" t="s">
        <v>1467</v>
      </c>
      <c r="G184" s="257" t="s">
        <v>426</v>
      </c>
      <c r="H184" s="258">
        <v>16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0.00019000000000000001</v>
      </c>
      <c r="R184" s="245">
        <f>Q184*H184</f>
        <v>0.0030400000000000002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1003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1003</v>
      </c>
      <c r="BM184" s="247" t="s">
        <v>1468</v>
      </c>
    </row>
    <row r="185" s="2" customFormat="1" ht="23.4566" customHeight="1">
      <c r="A185" s="35"/>
      <c r="B185" s="36"/>
      <c r="C185" s="235" t="s">
        <v>633</v>
      </c>
      <c r="D185" s="235" t="s">
        <v>382</v>
      </c>
      <c r="E185" s="236" t="s">
        <v>1469</v>
      </c>
      <c r="F185" s="237" t="s">
        <v>1470</v>
      </c>
      <c r="G185" s="238" t="s">
        <v>426</v>
      </c>
      <c r="H185" s="239">
        <v>25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673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673</v>
      </c>
      <c r="BM185" s="247" t="s">
        <v>1471</v>
      </c>
    </row>
    <row r="186" s="2" customFormat="1" ht="21.0566" customHeight="1">
      <c r="A186" s="35"/>
      <c r="B186" s="36"/>
      <c r="C186" s="254" t="s">
        <v>637</v>
      </c>
      <c r="D186" s="254" t="s">
        <v>457</v>
      </c>
      <c r="E186" s="255" t="s">
        <v>1472</v>
      </c>
      <c r="F186" s="256" t="s">
        <v>1473</v>
      </c>
      <c r="G186" s="257" t="s">
        <v>426</v>
      </c>
      <c r="H186" s="258">
        <v>25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0.00018000000000000001</v>
      </c>
      <c r="R186" s="245">
        <f>Q186*H186</f>
        <v>0.0045000000000000005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1003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1003</v>
      </c>
      <c r="BM186" s="247" t="s">
        <v>1474</v>
      </c>
    </row>
    <row r="187" s="2" customFormat="1" ht="23.4566" customHeight="1">
      <c r="A187" s="35"/>
      <c r="B187" s="36"/>
      <c r="C187" s="235" t="s">
        <v>641</v>
      </c>
      <c r="D187" s="235" t="s">
        <v>382</v>
      </c>
      <c r="E187" s="236" t="s">
        <v>1475</v>
      </c>
      <c r="F187" s="237" t="s">
        <v>1476</v>
      </c>
      <c r="G187" s="238" t="s">
        <v>426</v>
      </c>
      <c r="H187" s="239">
        <v>52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673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673</v>
      </c>
      <c r="BM187" s="247" t="s">
        <v>1477</v>
      </c>
    </row>
    <row r="188" s="2" customFormat="1" ht="21.0566" customHeight="1">
      <c r="A188" s="35"/>
      <c r="B188" s="36"/>
      <c r="C188" s="254" t="s">
        <v>645</v>
      </c>
      <c r="D188" s="254" t="s">
        <v>457</v>
      </c>
      <c r="E188" s="255" t="s">
        <v>1478</v>
      </c>
      <c r="F188" s="256" t="s">
        <v>1479</v>
      </c>
      <c r="G188" s="257" t="s">
        <v>426</v>
      </c>
      <c r="H188" s="258">
        <v>52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0.00018000000000000001</v>
      </c>
      <c r="R188" s="245">
        <f>Q188*H188</f>
        <v>0.0093600000000000003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1003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1003</v>
      </c>
      <c r="BM188" s="247" t="s">
        <v>1480</v>
      </c>
    </row>
    <row r="189" s="2" customFormat="1" ht="23.4566" customHeight="1">
      <c r="A189" s="35"/>
      <c r="B189" s="36"/>
      <c r="C189" s="235" t="s">
        <v>649</v>
      </c>
      <c r="D189" s="235" t="s">
        <v>382</v>
      </c>
      <c r="E189" s="236" t="s">
        <v>2295</v>
      </c>
      <c r="F189" s="237" t="s">
        <v>2296</v>
      </c>
      <c r="G189" s="238" t="s">
        <v>426</v>
      </c>
      <c r="H189" s="239">
        <v>8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673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673</v>
      </c>
      <c r="BM189" s="247" t="s">
        <v>2297</v>
      </c>
    </row>
    <row r="190" s="2" customFormat="1" ht="16.30189" customHeight="1">
      <c r="A190" s="35"/>
      <c r="B190" s="36"/>
      <c r="C190" s="254" t="s">
        <v>653</v>
      </c>
      <c r="D190" s="254" t="s">
        <v>457</v>
      </c>
      <c r="E190" s="255" t="s">
        <v>2298</v>
      </c>
      <c r="F190" s="256" t="s">
        <v>2299</v>
      </c>
      <c r="G190" s="257" t="s">
        <v>426</v>
      </c>
      <c r="H190" s="258">
        <v>8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0.00042000000000000002</v>
      </c>
      <c r="R190" s="245">
        <f>Q190*H190</f>
        <v>0.0033600000000000001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1003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1003</v>
      </c>
      <c r="BM190" s="247" t="s">
        <v>2300</v>
      </c>
    </row>
    <row r="191" s="2" customFormat="1" ht="21.0566" customHeight="1">
      <c r="A191" s="35"/>
      <c r="B191" s="36"/>
      <c r="C191" s="235" t="s">
        <v>657</v>
      </c>
      <c r="D191" s="235" t="s">
        <v>382</v>
      </c>
      <c r="E191" s="236" t="s">
        <v>1483</v>
      </c>
      <c r="F191" s="237" t="s">
        <v>1484</v>
      </c>
      <c r="G191" s="238" t="s">
        <v>426</v>
      </c>
      <c r="H191" s="239">
        <v>16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673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673</v>
      </c>
      <c r="BM191" s="247" t="s">
        <v>1485</v>
      </c>
    </row>
    <row r="192" s="2" customFormat="1" ht="16.30189" customHeight="1">
      <c r="A192" s="35"/>
      <c r="B192" s="36"/>
      <c r="C192" s="235" t="s">
        <v>661</v>
      </c>
      <c r="D192" s="235" t="s">
        <v>382</v>
      </c>
      <c r="E192" s="236" t="s">
        <v>1486</v>
      </c>
      <c r="F192" s="237" t="s">
        <v>1487</v>
      </c>
      <c r="G192" s="238" t="s">
        <v>1359</v>
      </c>
      <c r="H192" s="239">
        <v>20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1488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1488</v>
      </c>
      <c r="BM192" s="247" t="s">
        <v>1489</v>
      </c>
    </row>
    <row r="193" s="2" customFormat="1" ht="16.30189" customHeight="1">
      <c r="A193" s="35"/>
      <c r="B193" s="36"/>
      <c r="C193" s="235" t="s">
        <v>665</v>
      </c>
      <c r="D193" s="235" t="s">
        <v>382</v>
      </c>
      <c r="E193" s="236" t="s">
        <v>1490</v>
      </c>
      <c r="F193" s="237" t="s">
        <v>1491</v>
      </c>
      <c r="G193" s="238" t="s">
        <v>1359</v>
      </c>
      <c r="H193" s="239">
        <v>2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1488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1488</v>
      </c>
      <c r="BM193" s="247" t="s">
        <v>1492</v>
      </c>
    </row>
    <row r="194" s="2" customFormat="1" ht="16.30189" customHeight="1">
      <c r="A194" s="35"/>
      <c r="B194" s="36"/>
      <c r="C194" s="235" t="s">
        <v>669</v>
      </c>
      <c r="D194" s="235" t="s">
        <v>382</v>
      </c>
      <c r="E194" s="236" t="s">
        <v>1493</v>
      </c>
      <c r="F194" s="237" t="s">
        <v>1494</v>
      </c>
      <c r="G194" s="238" t="s">
        <v>1359</v>
      </c>
      <c r="H194" s="239">
        <v>2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1488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1488</v>
      </c>
      <c r="BM194" s="247" t="s">
        <v>1495</v>
      </c>
    </row>
    <row r="195" s="2" customFormat="1" ht="16.30189" customHeight="1">
      <c r="A195" s="35"/>
      <c r="B195" s="36"/>
      <c r="C195" s="235" t="s">
        <v>673</v>
      </c>
      <c r="D195" s="235" t="s">
        <v>382</v>
      </c>
      <c r="E195" s="236" t="s">
        <v>1496</v>
      </c>
      <c r="F195" s="237" t="s">
        <v>1497</v>
      </c>
      <c r="G195" s="238" t="s">
        <v>1359</v>
      </c>
      <c r="H195" s="239">
        <v>20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1488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1488</v>
      </c>
      <c r="BM195" s="247" t="s">
        <v>1498</v>
      </c>
    </row>
    <row r="196" s="2" customFormat="1" ht="16.30189" customHeight="1">
      <c r="A196" s="35"/>
      <c r="B196" s="36"/>
      <c r="C196" s="235" t="s">
        <v>677</v>
      </c>
      <c r="D196" s="235" t="s">
        <v>382</v>
      </c>
      <c r="E196" s="236" t="s">
        <v>1499</v>
      </c>
      <c r="F196" s="237" t="s">
        <v>1500</v>
      </c>
      <c r="G196" s="238" t="s">
        <v>1501</v>
      </c>
      <c r="H196" s="268"/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673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673</v>
      </c>
      <c r="BM196" s="247" t="s">
        <v>1502</v>
      </c>
    </row>
    <row r="197" s="2" customFormat="1" ht="16.30189" customHeight="1">
      <c r="A197" s="35"/>
      <c r="B197" s="36"/>
      <c r="C197" s="235" t="s">
        <v>681</v>
      </c>
      <c r="D197" s="235" t="s">
        <v>382</v>
      </c>
      <c r="E197" s="236" t="s">
        <v>1503</v>
      </c>
      <c r="F197" s="237" t="s">
        <v>1504</v>
      </c>
      <c r="G197" s="238" t="s">
        <v>1501</v>
      </c>
      <c r="H197" s="268"/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1003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1003</v>
      </c>
      <c r="BM197" s="247" t="s">
        <v>1505</v>
      </c>
    </row>
    <row r="198" s="2" customFormat="1" ht="16.30189" customHeight="1">
      <c r="A198" s="35"/>
      <c r="B198" s="36"/>
      <c r="C198" s="235" t="s">
        <v>685</v>
      </c>
      <c r="D198" s="235" t="s">
        <v>382</v>
      </c>
      <c r="E198" s="236" t="s">
        <v>1506</v>
      </c>
      <c r="F198" s="237" t="s">
        <v>1507</v>
      </c>
      <c r="G198" s="238" t="s">
        <v>1501</v>
      </c>
      <c r="H198" s="268"/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673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673</v>
      </c>
      <c r="BM198" s="247" t="s">
        <v>1508</v>
      </c>
    </row>
    <row r="199" s="12" customFormat="1" ht="22.8" customHeight="1">
      <c r="A199" s="12"/>
      <c r="B199" s="219"/>
      <c r="C199" s="220"/>
      <c r="D199" s="221" t="s">
        <v>75</v>
      </c>
      <c r="E199" s="233" t="s">
        <v>1509</v>
      </c>
      <c r="F199" s="233" t="s">
        <v>1510</v>
      </c>
      <c r="G199" s="220"/>
      <c r="H199" s="220"/>
      <c r="I199" s="223"/>
      <c r="J199" s="234">
        <f>BK199</f>
        <v>0</v>
      </c>
      <c r="K199" s="220"/>
      <c r="L199" s="225"/>
      <c r="M199" s="226"/>
      <c r="N199" s="227"/>
      <c r="O199" s="227"/>
      <c r="P199" s="228">
        <f>SUM(P200:P214)</f>
        <v>0</v>
      </c>
      <c r="Q199" s="227"/>
      <c r="R199" s="228">
        <f>SUM(R200:R214)</f>
        <v>1.941335</v>
      </c>
      <c r="S199" s="227"/>
      <c r="T199" s="229">
        <f>SUM(T200:T214)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102</v>
      </c>
      <c r="AT199" s="231" t="s">
        <v>75</v>
      </c>
      <c r="AU199" s="231" t="s">
        <v>84</v>
      </c>
      <c r="AY199" s="230" t="s">
        <v>379</v>
      </c>
      <c r="BK199" s="232">
        <f>SUM(BK200:BK214)</f>
        <v>0</v>
      </c>
    </row>
    <row r="200" s="2" customFormat="1" ht="23.4566" customHeight="1">
      <c r="A200" s="35"/>
      <c r="B200" s="36"/>
      <c r="C200" s="235" t="s">
        <v>689</v>
      </c>
      <c r="D200" s="235" t="s">
        <v>382</v>
      </c>
      <c r="E200" s="236" t="s">
        <v>1511</v>
      </c>
      <c r="F200" s="237" t="s">
        <v>1512</v>
      </c>
      <c r="G200" s="238" t="s">
        <v>1513</v>
      </c>
      <c r="H200" s="239">
        <v>0.050000000000000003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673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673</v>
      </c>
      <c r="BM200" s="247" t="s">
        <v>1514</v>
      </c>
    </row>
    <row r="201" s="2" customFormat="1" ht="16.30189" customHeight="1">
      <c r="A201" s="35"/>
      <c r="B201" s="36"/>
      <c r="C201" s="254" t="s">
        <v>693</v>
      </c>
      <c r="D201" s="254" t="s">
        <v>457</v>
      </c>
      <c r="E201" s="255" t="s">
        <v>1515</v>
      </c>
      <c r="F201" s="256" t="s">
        <v>1516</v>
      </c>
      <c r="G201" s="257" t="s">
        <v>1102</v>
      </c>
      <c r="H201" s="258">
        <v>0.025000000000000001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0.001</v>
      </c>
      <c r="R201" s="245">
        <f>Q201*H201</f>
        <v>2.5000000000000001E-05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1003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1003</v>
      </c>
      <c r="BM201" s="247" t="s">
        <v>1517</v>
      </c>
    </row>
    <row r="202" s="2" customFormat="1" ht="16.30189" customHeight="1">
      <c r="A202" s="35"/>
      <c r="B202" s="36"/>
      <c r="C202" s="254" t="s">
        <v>697</v>
      </c>
      <c r="D202" s="254" t="s">
        <v>457</v>
      </c>
      <c r="E202" s="255" t="s">
        <v>1518</v>
      </c>
      <c r="F202" s="256" t="s">
        <v>1519</v>
      </c>
      <c r="G202" s="257" t="s">
        <v>1520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0.025000000000000001</v>
      </c>
      <c r="R202" s="245">
        <f>Q202*H202</f>
        <v>0.025000000000000001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1003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1003</v>
      </c>
      <c r="BM202" s="247" t="s">
        <v>1521</v>
      </c>
    </row>
    <row r="203" s="2" customFormat="1" ht="31.92453" customHeight="1">
      <c r="A203" s="35"/>
      <c r="B203" s="36"/>
      <c r="C203" s="235" t="s">
        <v>701</v>
      </c>
      <c r="D203" s="235" t="s">
        <v>382</v>
      </c>
      <c r="E203" s="236" t="s">
        <v>1522</v>
      </c>
      <c r="F203" s="237" t="s">
        <v>1523</v>
      </c>
      <c r="G203" s="238" t="s">
        <v>430</v>
      </c>
      <c r="H203" s="239">
        <v>0.71999999999999997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673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673</v>
      </c>
      <c r="BM203" s="247" t="s">
        <v>1524</v>
      </c>
    </row>
    <row r="204" s="2" customFormat="1" ht="23.4566" customHeight="1">
      <c r="A204" s="35"/>
      <c r="B204" s="36"/>
      <c r="C204" s="235" t="s">
        <v>705</v>
      </c>
      <c r="D204" s="235" t="s">
        <v>382</v>
      </c>
      <c r="E204" s="236" t="s">
        <v>1525</v>
      </c>
      <c r="F204" s="237" t="s">
        <v>1526</v>
      </c>
      <c r="G204" s="238" t="s">
        <v>430</v>
      </c>
      <c r="H204" s="239">
        <v>1.875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673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673</v>
      </c>
      <c r="BM204" s="247" t="s">
        <v>1527</v>
      </c>
    </row>
    <row r="205" s="2" customFormat="1" ht="23.4566" customHeight="1">
      <c r="A205" s="35"/>
      <c r="B205" s="36"/>
      <c r="C205" s="235" t="s">
        <v>709</v>
      </c>
      <c r="D205" s="235" t="s">
        <v>382</v>
      </c>
      <c r="E205" s="236" t="s">
        <v>1528</v>
      </c>
      <c r="F205" s="237" t="s">
        <v>1529</v>
      </c>
      <c r="G205" s="238" t="s">
        <v>426</v>
      </c>
      <c r="H205" s="239">
        <v>11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673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673</v>
      </c>
      <c r="BM205" s="247" t="s">
        <v>1530</v>
      </c>
    </row>
    <row r="206" s="2" customFormat="1" ht="23.4566" customHeight="1">
      <c r="A206" s="35"/>
      <c r="B206" s="36"/>
      <c r="C206" s="235" t="s">
        <v>713</v>
      </c>
      <c r="D206" s="235" t="s">
        <v>382</v>
      </c>
      <c r="E206" s="236" t="s">
        <v>1531</v>
      </c>
      <c r="F206" s="237" t="s">
        <v>1532</v>
      </c>
      <c r="G206" s="238" t="s">
        <v>430</v>
      </c>
      <c r="H206" s="239">
        <v>1.925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673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673</v>
      </c>
      <c r="BM206" s="247" t="s">
        <v>1533</v>
      </c>
    </row>
    <row r="207" s="2" customFormat="1" ht="31.92453" customHeight="1">
      <c r="A207" s="35"/>
      <c r="B207" s="36"/>
      <c r="C207" s="235" t="s">
        <v>717</v>
      </c>
      <c r="D207" s="235" t="s">
        <v>382</v>
      </c>
      <c r="E207" s="236" t="s">
        <v>1534</v>
      </c>
      <c r="F207" s="237" t="s">
        <v>1535</v>
      </c>
      <c r="G207" s="238" t="s">
        <v>426</v>
      </c>
      <c r="H207" s="239">
        <v>11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673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673</v>
      </c>
      <c r="BM207" s="247" t="s">
        <v>1536</v>
      </c>
    </row>
    <row r="208" s="2" customFormat="1" ht="16.30189" customHeight="1">
      <c r="A208" s="35"/>
      <c r="B208" s="36"/>
      <c r="C208" s="254" t="s">
        <v>723</v>
      </c>
      <c r="D208" s="254" t="s">
        <v>457</v>
      </c>
      <c r="E208" s="255" t="s">
        <v>1537</v>
      </c>
      <c r="F208" s="256" t="s">
        <v>1538</v>
      </c>
      <c r="G208" s="257" t="s">
        <v>450</v>
      </c>
      <c r="H208" s="258">
        <v>1.1439999999999999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1</v>
      </c>
      <c r="R208" s="245">
        <f>Q208*H208</f>
        <v>1.1439999999999999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1003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1003</v>
      </c>
      <c r="BM208" s="247" t="s">
        <v>1539</v>
      </c>
    </row>
    <row r="209" s="2" customFormat="1" ht="23.4566" customHeight="1">
      <c r="A209" s="35"/>
      <c r="B209" s="36"/>
      <c r="C209" s="235" t="s">
        <v>869</v>
      </c>
      <c r="D209" s="235" t="s">
        <v>382</v>
      </c>
      <c r="E209" s="236" t="s">
        <v>1540</v>
      </c>
      <c r="F209" s="237" t="s">
        <v>1541</v>
      </c>
      <c r="G209" s="238" t="s">
        <v>426</v>
      </c>
      <c r="H209" s="239">
        <v>11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673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673</v>
      </c>
      <c r="BM209" s="247" t="s">
        <v>1542</v>
      </c>
    </row>
    <row r="210" s="2" customFormat="1" ht="23.4566" customHeight="1">
      <c r="A210" s="35"/>
      <c r="B210" s="36"/>
      <c r="C210" s="254" t="s">
        <v>873</v>
      </c>
      <c r="D210" s="254" t="s">
        <v>457</v>
      </c>
      <c r="E210" s="255" t="s">
        <v>1543</v>
      </c>
      <c r="F210" s="256" t="s">
        <v>1544</v>
      </c>
      <c r="G210" s="257" t="s">
        <v>426</v>
      </c>
      <c r="H210" s="258">
        <v>11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0.00021000000000000001</v>
      </c>
      <c r="R210" s="245">
        <f>Q210*H210</f>
        <v>0.00231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1003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1003</v>
      </c>
      <c r="BM210" s="247" t="s">
        <v>1545</v>
      </c>
    </row>
    <row r="211" s="2" customFormat="1" ht="31.92453" customHeight="1">
      <c r="A211" s="35"/>
      <c r="B211" s="36"/>
      <c r="C211" s="235" t="s">
        <v>877</v>
      </c>
      <c r="D211" s="235" t="s">
        <v>382</v>
      </c>
      <c r="E211" s="236" t="s">
        <v>1546</v>
      </c>
      <c r="F211" s="237" t="s">
        <v>1547</v>
      </c>
      <c r="G211" s="238" t="s">
        <v>426</v>
      </c>
      <c r="H211" s="239">
        <v>11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673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673</v>
      </c>
      <c r="BM211" s="247" t="s">
        <v>1548</v>
      </c>
    </row>
    <row r="212" s="2" customFormat="1" ht="16.30189" customHeight="1">
      <c r="A212" s="35"/>
      <c r="B212" s="36"/>
      <c r="C212" s="254" t="s">
        <v>881</v>
      </c>
      <c r="D212" s="254" t="s">
        <v>457</v>
      </c>
      <c r="E212" s="255" t="s">
        <v>1549</v>
      </c>
      <c r="F212" s="256" t="s">
        <v>1550</v>
      </c>
      <c r="G212" s="257" t="s">
        <v>450</v>
      </c>
      <c r="H212" s="258">
        <v>0.77000000000000002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1</v>
      </c>
      <c r="R212" s="245">
        <f>Q212*H212</f>
        <v>0.77000000000000002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1551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673</v>
      </c>
      <c r="BM212" s="247" t="s">
        <v>1552</v>
      </c>
    </row>
    <row r="213" s="2" customFormat="1" ht="31.92453" customHeight="1">
      <c r="A213" s="35"/>
      <c r="B213" s="36"/>
      <c r="C213" s="235" t="s">
        <v>885</v>
      </c>
      <c r="D213" s="235" t="s">
        <v>382</v>
      </c>
      <c r="E213" s="236" t="s">
        <v>1553</v>
      </c>
      <c r="F213" s="237" t="s">
        <v>1554</v>
      </c>
      <c r="G213" s="238" t="s">
        <v>419</v>
      </c>
      <c r="H213" s="239">
        <v>3.8500000000000001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673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673</v>
      </c>
      <c r="BM213" s="247" t="s">
        <v>1555</v>
      </c>
    </row>
    <row r="214" s="2" customFormat="1" ht="16.30189" customHeight="1">
      <c r="A214" s="35"/>
      <c r="B214" s="36"/>
      <c r="C214" s="235" t="s">
        <v>886</v>
      </c>
      <c r="D214" s="235" t="s">
        <v>382</v>
      </c>
      <c r="E214" s="236" t="s">
        <v>1506</v>
      </c>
      <c r="F214" s="237" t="s">
        <v>1507</v>
      </c>
      <c r="G214" s="238" t="s">
        <v>1501</v>
      </c>
      <c r="H214" s="268"/>
      <c r="I214" s="240"/>
      <c r="J214" s="241">
        <f>ROUND(I214*H214,2)</f>
        <v>0</v>
      </c>
      <c r="K214" s="242"/>
      <c r="L214" s="41"/>
      <c r="M214" s="249" t="s">
        <v>1</v>
      </c>
      <c r="N214" s="250" t="s">
        <v>42</v>
      </c>
      <c r="O214" s="251"/>
      <c r="P214" s="252">
        <f>O214*H214</f>
        <v>0</v>
      </c>
      <c r="Q214" s="252">
        <v>0</v>
      </c>
      <c r="R214" s="252">
        <f>Q214*H214</f>
        <v>0</v>
      </c>
      <c r="S214" s="252">
        <v>0</v>
      </c>
      <c r="T214" s="25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673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673</v>
      </c>
      <c r="BM214" s="247" t="s">
        <v>1556</v>
      </c>
    </row>
    <row r="215" s="2" customFormat="1" ht="6.96" customHeight="1">
      <c r="A215" s="35"/>
      <c r="B215" s="69"/>
      <c r="C215" s="70"/>
      <c r="D215" s="70"/>
      <c r="E215" s="70"/>
      <c r="F215" s="70"/>
      <c r="G215" s="70"/>
      <c r="H215" s="70"/>
      <c r="I215" s="70"/>
      <c r="J215" s="70"/>
      <c r="K215" s="70"/>
      <c r="L215" s="41"/>
      <c r="M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</sheetData>
  <sheetProtection sheet="1" autoFilter="0" formatColumns="0" formatRows="0" objects="1" scenarios="1" spinCount="100000" saltValue="xUDuljZB2DCMVC8hZxMBWd7SKnv78z2jeUPVRYrrgWswDaeY7Do5BXyTDsri9PpwPj5DHNG7krocdDWyILW8YA==" hashValue="HlHV/04I8/xgMNHeFVktA41T2ylLnfJkwGVEIegZpyCQzIiu7SgW9Vaux4ehyM+OxpDh6XEPehSPThdK93f4BQ==" algorithmName="SHA-512" password="CC35"/>
  <autoFilter ref="C123:K21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339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29.20755" customHeight="1">
      <c r="A9" s="35"/>
      <c r="B9" s="41"/>
      <c r="C9" s="35"/>
      <c r="D9" s="35"/>
      <c r="E9" s="156" t="s">
        <v>3113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ROUND(J124,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ROUND((SUM(BE124:BE214)),  2)</f>
        <v>0</v>
      </c>
      <c r="G33" s="169"/>
      <c r="H33" s="169"/>
      <c r="I33" s="170">
        <v>0.20000000000000001</v>
      </c>
      <c r="J33" s="168">
        <f>ROUND(((SUM(BE124:BE214))*I33),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ROUND((SUM(BF124:BF214)),  2)</f>
        <v>0</v>
      </c>
      <c r="G34" s="169"/>
      <c r="H34" s="169"/>
      <c r="I34" s="170">
        <v>0.20000000000000001</v>
      </c>
      <c r="J34" s="168">
        <f>ROUND(((SUM(BF124:BF214))*I34),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ROUND((SUM(BG124:BG214)),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ROUND((SUM(BH124:BH214)),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ROUND((SUM(BI124:BI214)),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29.20755" customHeight="1">
      <c r="A87" s="35"/>
      <c r="B87" s="36"/>
      <c r="C87" s="37"/>
      <c r="D87" s="37"/>
      <c r="E87" s="79" t="str">
        <f>E9</f>
        <v xml:space="preserve">105-22 - 105-22 Osvetlenie priechodu  pre chodcov k.ú. Sebedín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J124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J125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J126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J132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412</v>
      </c>
      <c r="E100" s="204"/>
      <c r="F100" s="204"/>
      <c r="G100" s="204"/>
      <c r="H100" s="204"/>
      <c r="I100" s="204"/>
      <c r="J100" s="205">
        <f>J137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413</v>
      </c>
      <c r="E101" s="204"/>
      <c r="F101" s="204"/>
      <c r="G101" s="204"/>
      <c r="H101" s="204"/>
      <c r="I101" s="204"/>
      <c r="J101" s="205">
        <f>J139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1331</v>
      </c>
      <c r="E102" s="199"/>
      <c r="F102" s="199"/>
      <c r="G102" s="199"/>
      <c r="H102" s="199"/>
      <c r="I102" s="199"/>
      <c r="J102" s="200">
        <f>J141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1332</v>
      </c>
      <c r="E103" s="204"/>
      <c r="F103" s="204"/>
      <c r="G103" s="204"/>
      <c r="H103" s="204"/>
      <c r="I103" s="204"/>
      <c r="J103" s="205">
        <f>J142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1333</v>
      </c>
      <c r="E104" s="204"/>
      <c r="F104" s="204"/>
      <c r="G104" s="204"/>
      <c r="H104" s="204"/>
      <c r="I104" s="204"/>
      <c r="J104" s="205">
        <f>J199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364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7.84906" customHeight="1">
      <c r="A114" s="35"/>
      <c r="B114" s="36"/>
      <c r="C114" s="37"/>
      <c r="D114" s="37"/>
      <c r="E114" s="191" t="str">
        <f>E7</f>
        <v>Rekonštrukcia cesty a mostov II/591 Banská Bystrica - hr. okr. BB/ZV - Zvolenská Slatina , I. etapa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353</v>
      </c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9.20755" customHeight="1">
      <c r="A116" s="35"/>
      <c r="B116" s="36"/>
      <c r="C116" s="37"/>
      <c r="D116" s="37"/>
      <c r="E116" s="79" t="str">
        <f>E9</f>
        <v xml:space="preserve">105-22 - 105-22 Osvetlenie priechodu  pre chodcov k.ú. Sebedín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19</v>
      </c>
      <c r="D118" s="37"/>
      <c r="E118" s="37"/>
      <c r="F118" s="24" t="str">
        <f>F12</f>
        <v>k. ú. Banská Bystrica</v>
      </c>
      <c r="G118" s="37"/>
      <c r="H118" s="37"/>
      <c r="I118" s="29" t="s">
        <v>21</v>
      </c>
      <c r="J118" s="82" t="str">
        <f>IF(J12="","",J12)</f>
        <v>30. 12. 2020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4.81509" customHeight="1">
      <c r="A120" s="35"/>
      <c r="B120" s="36"/>
      <c r="C120" s="29" t="s">
        <v>23</v>
      </c>
      <c r="D120" s="37"/>
      <c r="E120" s="37"/>
      <c r="F120" s="24" t="str">
        <f>E15</f>
        <v xml:space="preserve">BANSKOBYSTRICKÝ SAMOSPRÁVNY KRAJ </v>
      </c>
      <c r="G120" s="37"/>
      <c r="H120" s="37"/>
      <c r="I120" s="29" t="s">
        <v>29</v>
      </c>
      <c r="J120" s="33" t="str">
        <f>E21</f>
        <v>ISPO spol.s r.o. , Prešov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5.30566" customHeight="1">
      <c r="A121" s="35"/>
      <c r="B121" s="36"/>
      <c r="C121" s="29" t="s">
        <v>27</v>
      </c>
      <c r="D121" s="37"/>
      <c r="E121" s="37"/>
      <c r="F121" s="24" t="str">
        <f>IF(E18="","",E18)</f>
        <v>Vyplň údaj</v>
      </c>
      <c r="G121" s="37"/>
      <c r="H121" s="37"/>
      <c r="I121" s="29" t="s">
        <v>33</v>
      </c>
      <c r="J121" s="33" t="str">
        <f>E24</f>
        <v>Ing. Čurlík ján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0.32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11" customFormat="1" ht="29.28" customHeight="1">
      <c r="A123" s="207"/>
      <c r="B123" s="208"/>
      <c r="C123" s="209" t="s">
        <v>365</v>
      </c>
      <c r="D123" s="210" t="s">
        <v>61</v>
      </c>
      <c r="E123" s="210" t="s">
        <v>57</v>
      </c>
      <c r="F123" s="210" t="s">
        <v>58</v>
      </c>
      <c r="G123" s="210" t="s">
        <v>366</v>
      </c>
      <c r="H123" s="210" t="s">
        <v>367</v>
      </c>
      <c r="I123" s="210" t="s">
        <v>368</v>
      </c>
      <c r="J123" s="211" t="s">
        <v>358</v>
      </c>
      <c r="K123" s="212" t="s">
        <v>369</v>
      </c>
      <c r="L123" s="213"/>
      <c r="M123" s="103" t="s">
        <v>1</v>
      </c>
      <c r="N123" s="104" t="s">
        <v>40</v>
      </c>
      <c r="O123" s="104" t="s">
        <v>370</v>
      </c>
      <c r="P123" s="104" t="s">
        <v>371</v>
      </c>
      <c r="Q123" s="104" t="s">
        <v>372</v>
      </c>
      <c r="R123" s="104" t="s">
        <v>373</v>
      </c>
      <c r="S123" s="104" t="s">
        <v>374</v>
      </c>
      <c r="T123" s="105" t="s">
        <v>375</v>
      </c>
      <c r="U123" s="207"/>
      <c r="V123" s="207"/>
      <c r="W123" s="207"/>
      <c r="X123" s="207"/>
      <c r="Y123" s="207"/>
      <c r="Z123" s="207"/>
      <c r="AA123" s="207"/>
      <c r="AB123" s="207"/>
      <c r="AC123" s="207"/>
      <c r="AD123" s="207"/>
      <c r="AE123" s="207"/>
    </row>
    <row r="124" s="2" customFormat="1" ht="22.8" customHeight="1">
      <c r="A124" s="35"/>
      <c r="B124" s="36"/>
      <c r="C124" s="110" t="s">
        <v>359</v>
      </c>
      <c r="D124" s="37"/>
      <c r="E124" s="37"/>
      <c r="F124" s="37"/>
      <c r="G124" s="37"/>
      <c r="H124" s="37"/>
      <c r="I124" s="37"/>
      <c r="J124" s="214">
        <f>BK124</f>
        <v>0</v>
      </c>
      <c r="K124" s="37"/>
      <c r="L124" s="41"/>
      <c r="M124" s="106"/>
      <c r="N124" s="215"/>
      <c r="O124" s="107"/>
      <c r="P124" s="216">
        <f>P125+P141</f>
        <v>0</v>
      </c>
      <c r="Q124" s="107"/>
      <c r="R124" s="216">
        <f>R125+R141</f>
        <v>4.5579701999999997</v>
      </c>
      <c r="S124" s="107"/>
      <c r="T124" s="217">
        <f>T125+T141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T124" s="14" t="s">
        <v>75</v>
      </c>
      <c r="AU124" s="14" t="s">
        <v>360</v>
      </c>
      <c r="BK124" s="218">
        <f>BK125+BK141</f>
        <v>0</v>
      </c>
    </row>
    <row r="125" s="12" customFormat="1" ht="25.92" customHeight="1">
      <c r="A125" s="12"/>
      <c r="B125" s="219"/>
      <c r="C125" s="220"/>
      <c r="D125" s="221" t="s">
        <v>75</v>
      </c>
      <c r="E125" s="222" t="s">
        <v>414</v>
      </c>
      <c r="F125" s="222" t="s">
        <v>415</v>
      </c>
      <c r="G125" s="220"/>
      <c r="H125" s="220"/>
      <c r="I125" s="223"/>
      <c r="J125" s="224">
        <f>BK125</f>
        <v>0</v>
      </c>
      <c r="K125" s="220"/>
      <c r="L125" s="225"/>
      <c r="M125" s="226"/>
      <c r="N125" s="227"/>
      <c r="O125" s="227"/>
      <c r="P125" s="228">
        <f>P126+P132+P137+P139</f>
        <v>0</v>
      </c>
      <c r="Q125" s="227"/>
      <c r="R125" s="228">
        <f>R126+R132+R137+R139</f>
        <v>1.9329751999999998</v>
      </c>
      <c r="S125" s="227"/>
      <c r="T125" s="229">
        <f>T126+T132+T137+T139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84</v>
      </c>
      <c r="AT125" s="231" t="s">
        <v>75</v>
      </c>
      <c r="AU125" s="231" t="s">
        <v>76</v>
      </c>
      <c r="AY125" s="230" t="s">
        <v>379</v>
      </c>
      <c r="BK125" s="232">
        <f>BK126+BK132+BK137+BK139</f>
        <v>0</v>
      </c>
    </row>
    <row r="126" s="12" customFormat="1" ht="22.8" customHeight="1">
      <c r="A126" s="12"/>
      <c r="B126" s="219"/>
      <c r="C126" s="220"/>
      <c r="D126" s="221" t="s">
        <v>75</v>
      </c>
      <c r="E126" s="233" t="s">
        <v>84</v>
      </c>
      <c r="F126" s="233" t="s">
        <v>416</v>
      </c>
      <c r="G126" s="220"/>
      <c r="H126" s="220"/>
      <c r="I126" s="223"/>
      <c r="J126" s="234">
        <f>BK126</f>
        <v>0</v>
      </c>
      <c r="K126" s="220"/>
      <c r="L126" s="225"/>
      <c r="M126" s="226"/>
      <c r="N126" s="227"/>
      <c r="O126" s="227"/>
      <c r="P126" s="228">
        <f>SUM(P127:P131)</f>
        <v>0</v>
      </c>
      <c r="Q126" s="227"/>
      <c r="R126" s="228">
        <f>SUM(R127:R131)</f>
        <v>0.0344</v>
      </c>
      <c r="S126" s="227"/>
      <c r="T126" s="229">
        <f>SUM(T127:T131)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84</v>
      </c>
      <c r="AT126" s="231" t="s">
        <v>75</v>
      </c>
      <c r="AU126" s="231" t="s">
        <v>84</v>
      </c>
      <c r="AY126" s="230" t="s">
        <v>379</v>
      </c>
      <c r="BK126" s="232">
        <f>SUM(BK127:BK131)</f>
        <v>0</v>
      </c>
    </row>
    <row r="127" s="2" customFormat="1" ht="21.0566" customHeight="1">
      <c r="A127" s="35"/>
      <c r="B127" s="36"/>
      <c r="C127" s="235" t="s">
        <v>84</v>
      </c>
      <c r="D127" s="235" t="s">
        <v>382</v>
      </c>
      <c r="E127" s="236" t="s">
        <v>1334</v>
      </c>
      <c r="F127" s="237" t="s">
        <v>1335</v>
      </c>
      <c r="G127" s="238" t="s">
        <v>430</v>
      </c>
      <c r="H127" s="239">
        <v>5.5999999999999996</v>
      </c>
      <c r="I127" s="240"/>
      <c r="J127" s="241">
        <f>ROUND(I127*H127,2)</f>
        <v>0</v>
      </c>
      <c r="K127" s="242"/>
      <c r="L127" s="41"/>
      <c r="M127" s="243" t="s">
        <v>1</v>
      </c>
      <c r="N127" s="244" t="s">
        <v>42</v>
      </c>
      <c r="O127" s="94"/>
      <c r="P127" s="245">
        <f>O127*H127</f>
        <v>0</v>
      </c>
      <c r="Q127" s="245">
        <v>0</v>
      </c>
      <c r="R127" s="245">
        <f>Q127*H127</f>
        <v>0</v>
      </c>
      <c r="S127" s="245">
        <v>0</v>
      </c>
      <c r="T127" s="246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7" t="s">
        <v>396</v>
      </c>
      <c r="AT127" s="247" t="s">
        <v>382</v>
      </c>
      <c r="AU127" s="247" t="s">
        <v>92</v>
      </c>
      <c r="AY127" s="14" t="s">
        <v>379</v>
      </c>
      <c r="BE127" s="248">
        <f>IF(N127="základná",J127,0)</f>
        <v>0</v>
      </c>
      <c r="BF127" s="248">
        <f>IF(N127="znížená",J127,0)</f>
        <v>0</v>
      </c>
      <c r="BG127" s="248">
        <f>IF(N127="zákl. prenesená",J127,0)</f>
        <v>0</v>
      </c>
      <c r="BH127" s="248">
        <f>IF(N127="zníž. prenesená",J127,0)</f>
        <v>0</v>
      </c>
      <c r="BI127" s="248">
        <f>IF(N127="nulová",J127,0)</f>
        <v>0</v>
      </c>
      <c r="BJ127" s="14" t="s">
        <v>92</v>
      </c>
      <c r="BK127" s="248">
        <f>ROUND(I127*H127,2)</f>
        <v>0</v>
      </c>
      <c r="BL127" s="14" t="s">
        <v>396</v>
      </c>
      <c r="BM127" s="247" t="s">
        <v>1336</v>
      </c>
    </row>
    <row r="128" s="2" customFormat="1" ht="23.4566" customHeight="1">
      <c r="A128" s="35"/>
      <c r="B128" s="36"/>
      <c r="C128" s="235" t="s">
        <v>92</v>
      </c>
      <c r="D128" s="235" t="s">
        <v>382</v>
      </c>
      <c r="E128" s="236" t="s">
        <v>1337</v>
      </c>
      <c r="F128" s="237" t="s">
        <v>1338</v>
      </c>
      <c r="G128" s="238" t="s">
        <v>430</v>
      </c>
      <c r="H128" s="239">
        <v>1.6799999999999999</v>
      </c>
      <c r="I128" s="240"/>
      <c r="J128" s="241">
        <f>ROUND(I128*H128,2)</f>
        <v>0</v>
      </c>
      <c r="K128" s="242"/>
      <c r="L128" s="41"/>
      <c r="M128" s="243" t="s">
        <v>1</v>
      </c>
      <c r="N128" s="244" t="s">
        <v>42</v>
      </c>
      <c r="O128" s="94"/>
      <c r="P128" s="245">
        <f>O128*H128</f>
        <v>0</v>
      </c>
      <c r="Q128" s="245">
        <v>0</v>
      </c>
      <c r="R128" s="245">
        <f>Q128*H128</f>
        <v>0</v>
      </c>
      <c r="S128" s="245">
        <v>0</v>
      </c>
      <c r="T128" s="246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7" t="s">
        <v>396</v>
      </c>
      <c r="AT128" s="247" t="s">
        <v>382</v>
      </c>
      <c r="AU128" s="247" t="s">
        <v>92</v>
      </c>
      <c r="AY128" s="14" t="s">
        <v>379</v>
      </c>
      <c r="BE128" s="248">
        <f>IF(N128="základná",J128,0)</f>
        <v>0</v>
      </c>
      <c r="BF128" s="248">
        <f>IF(N128="znížená",J128,0)</f>
        <v>0</v>
      </c>
      <c r="BG128" s="248">
        <f>IF(N128="zákl. prenesená",J128,0)</f>
        <v>0</v>
      </c>
      <c r="BH128" s="248">
        <f>IF(N128="zníž. prenesená",J128,0)</f>
        <v>0</v>
      </c>
      <c r="BI128" s="248">
        <f>IF(N128="nulová",J128,0)</f>
        <v>0</v>
      </c>
      <c r="BJ128" s="14" t="s">
        <v>92</v>
      </c>
      <c r="BK128" s="248">
        <f>ROUND(I128*H128,2)</f>
        <v>0</v>
      </c>
      <c r="BL128" s="14" t="s">
        <v>396</v>
      </c>
      <c r="BM128" s="247" t="s">
        <v>1339</v>
      </c>
    </row>
    <row r="129" s="2" customFormat="1" ht="31.92453" customHeight="1">
      <c r="A129" s="35"/>
      <c r="B129" s="36"/>
      <c r="C129" s="235" t="s">
        <v>102</v>
      </c>
      <c r="D129" s="235" t="s">
        <v>382</v>
      </c>
      <c r="E129" s="236" t="s">
        <v>1340</v>
      </c>
      <c r="F129" s="237" t="s">
        <v>1341</v>
      </c>
      <c r="G129" s="238" t="s">
        <v>426</v>
      </c>
      <c r="H129" s="239">
        <v>10</v>
      </c>
      <c r="I129" s="240"/>
      <c r="J129" s="241">
        <f>ROUND(I129*H129,2)</f>
        <v>0</v>
      </c>
      <c r="K129" s="242"/>
      <c r="L129" s="41"/>
      <c r="M129" s="243" t="s">
        <v>1</v>
      </c>
      <c r="N129" s="244" t="s">
        <v>42</v>
      </c>
      <c r="O129" s="94"/>
      <c r="P129" s="245">
        <f>O129*H129</f>
        <v>0</v>
      </c>
      <c r="Q129" s="245">
        <v>0.00198</v>
      </c>
      <c r="R129" s="245">
        <f>Q129*H129</f>
        <v>0.019799999999999998</v>
      </c>
      <c r="S129" s="245">
        <v>0</v>
      </c>
      <c r="T129" s="246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7" t="s">
        <v>396</v>
      </c>
      <c r="AT129" s="247" t="s">
        <v>382</v>
      </c>
      <c r="AU129" s="247" t="s">
        <v>92</v>
      </c>
      <c r="AY129" s="14" t="s">
        <v>379</v>
      </c>
      <c r="BE129" s="248">
        <f>IF(N129="základná",J129,0)</f>
        <v>0</v>
      </c>
      <c r="BF129" s="248">
        <f>IF(N129="znížená",J129,0)</f>
        <v>0</v>
      </c>
      <c r="BG129" s="248">
        <f>IF(N129="zákl. prenesená",J129,0)</f>
        <v>0</v>
      </c>
      <c r="BH129" s="248">
        <f>IF(N129="zníž. prenesená",J129,0)</f>
        <v>0</v>
      </c>
      <c r="BI129" s="248">
        <f>IF(N129="nulová",J129,0)</f>
        <v>0</v>
      </c>
      <c r="BJ129" s="14" t="s">
        <v>92</v>
      </c>
      <c r="BK129" s="248">
        <f>ROUND(I129*H129,2)</f>
        <v>0</v>
      </c>
      <c r="BL129" s="14" t="s">
        <v>396</v>
      </c>
      <c r="BM129" s="247" t="s">
        <v>1342</v>
      </c>
    </row>
    <row r="130" s="2" customFormat="1" ht="31.92453" customHeight="1">
      <c r="A130" s="35"/>
      <c r="B130" s="36"/>
      <c r="C130" s="254" t="s">
        <v>396</v>
      </c>
      <c r="D130" s="254" t="s">
        <v>457</v>
      </c>
      <c r="E130" s="255" t="s">
        <v>1343</v>
      </c>
      <c r="F130" s="256" t="s">
        <v>1344</v>
      </c>
      <c r="G130" s="257" t="s">
        <v>426</v>
      </c>
      <c r="H130" s="258">
        <v>10</v>
      </c>
      <c r="I130" s="259"/>
      <c r="J130" s="260">
        <f>ROUND(I130*H130,2)</f>
        <v>0</v>
      </c>
      <c r="K130" s="261"/>
      <c r="L130" s="262"/>
      <c r="M130" s="263" t="s">
        <v>1</v>
      </c>
      <c r="N130" s="264" t="s">
        <v>42</v>
      </c>
      <c r="O130" s="94"/>
      <c r="P130" s="245">
        <f>O130*H130</f>
        <v>0</v>
      </c>
      <c r="Q130" s="245">
        <v>0.0014599999999999999</v>
      </c>
      <c r="R130" s="245">
        <f>Q130*H130</f>
        <v>0.014599999999999998</v>
      </c>
      <c r="S130" s="245">
        <v>0</v>
      </c>
      <c r="T130" s="246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7" t="s">
        <v>1003</v>
      </c>
      <c r="AT130" s="247" t="s">
        <v>457</v>
      </c>
      <c r="AU130" s="247" t="s">
        <v>92</v>
      </c>
      <c r="AY130" s="14" t="s">
        <v>379</v>
      </c>
      <c r="BE130" s="248">
        <f>IF(N130="základná",J130,0)</f>
        <v>0</v>
      </c>
      <c r="BF130" s="248">
        <f>IF(N130="znížená",J130,0)</f>
        <v>0</v>
      </c>
      <c r="BG130" s="248">
        <f>IF(N130="zákl. prenesená",J130,0)</f>
        <v>0</v>
      </c>
      <c r="BH130" s="248">
        <f>IF(N130="zníž. prenesená",J130,0)</f>
        <v>0</v>
      </c>
      <c r="BI130" s="248">
        <f>IF(N130="nulová",J130,0)</f>
        <v>0</v>
      </c>
      <c r="BJ130" s="14" t="s">
        <v>92</v>
      </c>
      <c r="BK130" s="248">
        <f>ROUND(I130*H130,2)</f>
        <v>0</v>
      </c>
      <c r="BL130" s="14" t="s">
        <v>1003</v>
      </c>
      <c r="BM130" s="247" t="s">
        <v>1345</v>
      </c>
    </row>
    <row r="131" s="2" customFormat="1" ht="23.4566" customHeight="1">
      <c r="A131" s="35"/>
      <c r="B131" s="36"/>
      <c r="C131" s="235" t="s">
        <v>378</v>
      </c>
      <c r="D131" s="235" t="s">
        <v>382</v>
      </c>
      <c r="E131" s="236" t="s">
        <v>453</v>
      </c>
      <c r="F131" s="237" t="s">
        <v>454</v>
      </c>
      <c r="G131" s="238" t="s">
        <v>430</v>
      </c>
      <c r="H131" s="239">
        <v>5.5999999999999996</v>
      </c>
      <c r="I131" s="240"/>
      <c r="J131" s="241">
        <f>ROUND(I131*H131,2)</f>
        <v>0</v>
      </c>
      <c r="K131" s="242"/>
      <c r="L131" s="41"/>
      <c r="M131" s="243" t="s">
        <v>1</v>
      </c>
      <c r="N131" s="244" t="s">
        <v>42</v>
      </c>
      <c r="O131" s="94"/>
      <c r="P131" s="245">
        <f>O131*H131</f>
        <v>0</v>
      </c>
      <c r="Q131" s="245">
        <v>0</v>
      </c>
      <c r="R131" s="245">
        <f>Q131*H131</f>
        <v>0</v>
      </c>
      <c r="S131" s="245">
        <v>0</v>
      </c>
      <c r="T131" s="246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7" t="s">
        <v>396</v>
      </c>
      <c r="AT131" s="247" t="s">
        <v>382</v>
      </c>
      <c r="AU131" s="247" t="s">
        <v>92</v>
      </c>
      <c r="AY131" s="14" t="s">
        <v>379</v>
      </c>
      <c r="BE131" s="248">
        <f>IF(N131="základná",J131,0)</f>
        <v>0</v>
      </c>
      <c r="BF131" s="248">
        <f>IF(N131="znížená",J131,0)</f>
        <v>0</v>
      </c>
      <c r="BG131" s="248">
        <f>IF(N131="zákl. prenesená",J131,0)</f>
        <v>0</v>
      </c>
      <c r="BH131" s="248">
        <f>IF(N131="zníž. prenesená",J131,0)</f>
        <v>0</v>
      </c>
      <c r="BI131" s="248">
        <f>IF(N131="nulová",J131,0)</f>
        <v>0</v>
      </c>
      <c r="BJ131" s="14" t="s">
        <v>92</v>
      </c>
      <c r="BK131" s="248">
        <f>ROUND(I131*H131,2)</f>
        <v>0</v>
      </c>
      <c r="BL131" s="14" t="s">
        <v>396</v>
      </c>
      <c r="BM131" s="247" t="s">
        <v>1346</v>
      </c>
    </row>
    <row r="132" s="12" customFormat="1" ht="22.8" customHeight="1">
      <c r="A132" s="12"/>
      <c r="B132" s="219"/>
      <c r="C132" s="220"/>
      <c r="D132" s="221" t="s">
        <v>75</v>
      </c>
      <c r="E132" s="233" t="s">
        <v>92</v>
      </c>
      <c r="F132" s="233" t="s">
        <v>759</v>
      </c>
      <c r="G132" s="220"/>
      <c r="H132" s="220"/>
      <c r="I132" s="223"/>
      <c r="J132" s="234">
        <f>BK132</f>
        <v>0</v>
      </c>
      <c r="K132" s="220"/>
      <c r="L132" s="225"/>
      <c r="M132" s="226"/>
      <c r="N132" s="227"/>
      <c r="O132" s="227"/>
      <c r="P132" s="228">
        <f>SUM(P133:P136)</f>
        <v>0</v>
      </c>
      <c r="Q132" s="227"/>
      <c r="R132" s="228">
        <f>SUM(R133:R136)</f>
        <v>1.8985751999999998</v>
      </c>
      <c r="S132" s="227"/>
      <c r="T132" s="229">
        <f>SUM(T133:T136)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84</v>
      </c>
      <c r="AT132" s="231" t="s">
        <v>75</v>
      </c>
      <c r="AU132" s="231" t="s">
        <v>84</v>
      </c>
      <c r="AY132" s="230" t="s">
        <v>379</v>
      </c>
      <c r="BK132" s="232">
        <f>SUM(BK133:BK136)</f>
        <v>0</v>
      </c>
    </row>
    <row r="133" s="2" customFormat="1" ht="23.4566" customHeight="1">
      <c r="A133" s="35"/>
      <c r="B133" s="36"/>
      <c r="C133" s="235" t="s">
        <v>435</v>
      </c>
      <c r="D133" s="235" t="s">
        <v>382</v>
      </c>
      <c r="E133" s="236" t="s">
        <v>775</v>
      </c>
      <c r="F133" s="237" t="s">
        <v>776</v>
      </c>
      <c r="G133" s="238" t="s">
        <v>430</v>
      </c>
      <c r="H133" s="239">
        <v>0.108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2.0699999999999998</v>
      </c>
      <c r="R133" s="245">
        <f>Q133*H133</f>
        <v>0.22355999999999998</v>
      </c>
      <c r="S133" s="245">
        <v>0</v>
      </c>
      <c r="T133" s="246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1347</v>
      </c>
    </row>
    <row r="134" s="2" customFormat="1" ht="16.30189" customHeight="1">
      <c r="A134" s="35"/>
      <c r="B134" s="36"/>
      <c r="C134" s="235" t="s">
        <v>439</v>
      </c>
      <c r="D134" s="235" t="s">
        <v>382</v>
      </c>
      <c r="E134" s="236" t="s">
        <v>1348</v>
      </c>
      <c r="F134" s="237" t="s">
        <v>1349</v>
      </c>
      <c r="G134" s="238" t="s">
        <v>430</v>
      </c>
      <c r="H134" s="239">
        <v>0.71999999999999997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2.3223400000000001</v>
      </c>
      <c r="R134" s="245">
        <f>Q134*H134</f>
        <v>1.6720847999999999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1350</v>
      </c>
    </row>
    <row r="135" s="2" customFormat="1" ht="21.0566" customHeight="1">
      <c r="A135" s="35"/>
      <c r="B135" s="36"/>
      <c r="C135" s="235" t="s">
        <v>443</v>
      </c>
      <c r="D135" s="235" t="s">
        <v>382</v>
      </c>
      <c r="E135" s="236" t="s">
        <v>1351</v>
      </c>
      <c r="F135" s="237" t="s">
        <v>1352</v>
      </c>
      <c r="G135" s="238" t="s">
        <v>419</v>
      </c>
      <c r="H135" s="239">
        <v>0.71999999999999997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0.0040699999999999998</v>
      </c>
      <c r="R135" s="245">
        <f>Q135*H135</f>
        <v>0.0029303999999999997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1353</v>
      </c>
    </row>
    <row r="136" s="2" customFormat="1" ht="21.0566" customHeight="1">
      <c r="A136" s="35"/>
      <c r="B136" s="36"/>
      <c r="C136" s="235" t="s">
        <v>447</v>
      </c>
      <c r="D136" s="235" t="s">
        <v>382</v>
      </c>
      <c r="E136" s="236" t="s">
        <v>1354</v>
      </c>
      <c r="F136" s="237" t="s">
        <v>1355</v>
      </c>
      <c r="G136" s="238" t="s">
        <v>419</v>
      </c>
      <c r="H136" s="239">
        <v>0.71999999999999997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1356</v>
      </c>
    </row>
    <row r="137" s="12" customFormat="1" ht="22.8" customHeight="1">
      <c r="A137" s="12"/>
      <c r="B137" s="219"/>
      <c r="C137" s="220"/>
      <c r="D137" s="221" t="s">
        <v>75</v>
      </c>
      <c r="E137" s="233" t="s">
        <v>447</v>
      </c>
      <c r="F137" s="233" t="s">
        <v>560</v>
      </c>
      <c r="G137" s="220"/>
      <c r="H137" s="220"/>
      <c r="I137" s="223"/>
      <c r="J137" s="23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84</v>
      </c>
      <c r="AT137" s="231" t="s">
        <v>75</v>
      </c>
      <c r="AU137" s="231" t="s">
        <v>84</v>
      </c>
      <c r="AY137" s="230" t="s">
        <v>379</v>
      </c>
      <c r="BK137" s="232">
        <f>BK138</f>
        <v>0</v>
      </c>
    </row>
    <row r="138" s="2" customFormat="1" ht="36.72453" customHeight="1">
      <c r="A138" s="35"/>
      <c r="B138" s="36"/>
      <c r="C138" s="235" t="s">
        <v>452</v>
      </c>
      <c r="D138" s="235" t="s">
        <v>382</v>
      </c>
      <c r="E138" s="236" t="s">
        <v>1357</v>
      </c>
      <c r="F138" s="237" t="s">
        <v>1358</v>
      </c>
      <c r="G138" s="238" t="s">
        <v>1359</v>
      </c>
      <c r="H138" s="239">
        <v>10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1360</v>
      </c>
    </row>
    <row r="139" s="12" customFormat="1" ht="22.8" customHeight="1">
      <c r="A139" s="12"/>
      <c r="B139" s="219"/>
      <c r="C139" s="220"/>
      <c r="D139" s="221" t="s">
        <v>75</v>
      </c>
      <c r="E139" s="233" t="s">
        <v>721</v>
      </c>
      <c r="F139" s="233" t="s">
        <v>722</v>
      </c>
      <c r="G139" s="220"/>
      <c r="H139" s="220"/>
      <c r="I139" s="223"/>
      <c r="J139" s="23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84</v>
      </c>
      <c r="AT139" s="231" t="s">
        <v>75</v>
      </c>
      <c r="AU139" s="231" t="s">
        <v>84</v>
      </c>
      <c r="AY139" s="230" t="s">
        <v>379</v>
      </c>
      <c r="BK139" s="232">
        <f>BK140</f>
        <v>0</v>
      </c>
    </row>
    <row r="140" s="2" customFormat="1" ht="23.4566" customHeight="1">
      <c r="A140" s="35"/>
      <c r="B140" s="36"/>
      <c r="C140" s="235" t="s">
        <v>456</v>
      </c>
      <c r="D140" s="235" t="s">
        <v>382</v>
      </c>
      <c r="E140" s="236" t="s">
        <v>724</v>
      </c>
      <c r="F140" s="237" t="s">
        <v>725</v>
      </c>
      <c r="G140" s="238" t="s">
        <v>450</v>
      </c>
      <c r="H140" s="239">
        <v>1.9179999999999999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1361</v>
      </c>
    </row>
    <row r="141" s="12" customFormat="1" ht="25.92" customHeight="1">
      <c r="A141" s="12"/>
      <c r="B141" s="219"/>
      <c r="C141" s="220"/>
      <c r="D141" s="221" t="s">
        <v>75</v>
      </c>
      <c r="E141" s="222" t="s">
        <v>457</v>
      </c>
      <c r="F141" s="222" t="s">
        <v>1362</v>
      </c>
      <c r="G141" s="220"/>
      <c r="H141" s="220"/>
      <c r="I141" s="223"/>
      <c r="J141" s="224">
        <f>BK141</f>
        <v>0</v>
      </c>
      <c r="K141" s="220"/>
      <c r="L141" s="225"/>
      <c r="M141" s="226"/>
      <c r="N141" s="227"/>
      <c r="O141" s="227"/>
      <c r="P141" s="228">
        <f>P142+P199</f>
        <v>0</v>
      </c>
      <c r="Q141" s="227"/>
      <c r="R141" s="228">
        <f>R142+R199</f>
        <v>2.6249950000000002</v>
      </c>
      <c r="S141" s="227"/>
      <c r="T141" s="229">
        <f>T142+T199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102</v>
      </c>
      <c r="AT141" s="231" t="s">
        <v>75</v>
      </c>
      <c r="AU141" s="231" t="s">
        <v>76</v>
      </c>
      <c r="AY141" s="230" t="s">
        <v>379</v>
      </c>
      <c r="BK141" s="232">
        <f>BK142+BK199</f>
        <v>0</v>
      </c>
    </row>
    <row r="142" s="12" customFormat="1" ht="22.8" customHeight="1">
      <c r="A142" s="12"/>
      <c r="B142" s="219"/>
      <c r="C142" s="220"/>
      <c r="D142" s="221" t="s">
        <v>75</v>
      </c>
      <c r="E142" s="233" t="s">
        <v>1363</v>
      </c>
      <c r="F142" s="233" t="s">
        <v>1364</v>
      </c>
      <c r="G142" s="220"/>
      <c r="H142" s="220"/>
      <c r="I142" s="223"/>
      <c r="J142" s="234">
        <f>BK142</f>
        <v>0</v>
      </c>
      <c r="K142" s="220"/>
      <c r="L142" s="225"/>
      <c r="M142" s="226"/>
      <c r="N142" s="227"/>
      <c r="O142" s="227"/>
      <c r="P142" s="228">
        <f>SUM(P143:P198)</f>
        <v>0</v>
      </c>
      <c r="Q142" s="227"/>
      <c r="R142" s="228">
        <f>SUM(R143:R198)</f>
        <v>0.26682</v>
      </c>
      <c r="S142" s="227"/>
      <c r="T142" s="229">
        <f>SUM(T143:T198)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30" t="s">
        <v>102</v>
      </c>
      <c r="AT142" s="231" t="s">
        <v>75</v>
      </c>
      <c r="AU142" s="231" t="s">
        <v>84</v>
      </c>
      <c r="AY142" s="230" t="s">
        <v>379</v>
      </c>
      <c r="BK142" s="232">
        <f>SUM(BK143:BK198)</f>
        <v>0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1365</v>
      </c>
      <c r="F143" s="237" t="s">
        <v>1366</v>
      </c>
      <c r="G143" s="238" t="s">
        <v>426</v>
      </c>
      <c r="H143" s="239">
        <v>2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673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673</v>
      </c>
      <c r="BM143" s="247" t="s">
        <v>2236</v>
      </c>
    </row>
    <row r="144" s="2" customFormat="1" ht="21.0566" customHeight="1">
      <c r="A144" s="35"/>
      <c r="B144" s="36"/>
      <c r="C144" s="254" t="s">
        <v>466</v>
      </c>
      <c r="D144" s="254" t="s">
        <v>457</v>
      </c>
      <c r="E144" s="255" t="s">
        <v>1368</v>
      </c>
      <c r="F144" s="256" t="s">
        <v>1369</v>
      </c>
      <c r="G144" s="257" t="s">
        <v>426</v>
      </c>
      <c r="H144" s="258">
        <v>2</v>
      </c>
      <c r="I144" s="259"/>
      <c r="J144" s="260">
        <f>ROUND(I144*H144,2)</f>
        <v>0</v>
      </c>
      <c r="K144" s="261"/>
      <c r="L144" s="262"/>
      <c r="M144" s="263" t="s">
        <v>1</v>
      </c>
      <c r="N144" s="264" t="s">
        <v>42</v>
      </c>
      <c r="O144" s="94"/>
      <c r="P144" s="245">
        <f>O144*H144</f>
        <v>0</v>
      </c>
      <c r="Q144" s="245">
        <v>0.00025000000000000001</v>
      </c>
      <c r="R144" s="245">
        <f>Q144*H144</f>
        <v>0.00050000000000000001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1003</v>
      </c>
      <c r="AT144" s="247" t="s">
        <v>457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1003</v>
      </c>
      <c r="BM144" s="247" t="s">
        <v>2237</v>
      </c>
    </row>
    <row r="145" s="2" customFormat="1" ht="21.0566" customHeight="1">
      <c r="A145" s="35"/>
      <c r="B145" s="36"/>
      <c r="C145" s="254" t="s">
        <v>470</v>
      </c>
      <c r="D145" s="254" t="s">
        <v>457</v>
      </c>
      <c r="E145" s="255" t="s">
        <v>2238</v>
      </c>
      <c r="F145" s="256" t="s">
        <v>2239</v>
      </c>
      <c r="G145" s="257" t="s">
        <v>502</v>
      </c>
      <c r="H145" s="258">
        <v>6</v>
      </c>
      <c r="I145" s="259"/>
      <c r="J145" s="260">
        <f>ROUND(I145*H145,2)</f>
        <v>0</v>
      </c>
      <c r="K145" s="261"/>
      <c r="L145" s="262"/>
      <c r="M145" s="263" t="s">
        <v>1</v>
      </c>
      <c r="N145" s="26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1003</v>
      </c>
      <c r="AT145" s="247" t="s">
        <v>457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1003</v>
      </c>
      <c r="BM145" s="247" t="s">
        <v>2240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1371</v>
      </c>
      <c r="F146" s="237" t="s">
        <v>1372</v>
      </c>
      <c r="G146" s="238" t="s">
        <v>426</v>
      </c>
      <c r="H146" s="239">
        <v>15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673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673</v>
      </c>
      <c r="BM146" s="247" t="s">
        <v>1373</v>
      </c>
    </row>
    <row r="147" s="2" customFormat="1" ht="23.4566" customHeight="1">
      <c r="A147" s="35"/>
      <c r="B147" s="36"/>
      <c r="C147" s="254" t="s">
        <v>479</v>
      </c>
      <c r="D147" s="254" t="s">
        <v>457</v>
      </c>
      <c r="E147" s="255" t="s">
        <v>1374</v>
      </c>
      <c r="F147" s="256" t="s">
        <v>1375</v>
      </c>
      <c r="G147" s="257" t="s">
        <v>426</v>
      </c>
      <c r="H147" s="258">
        <v>15</v>
      </c>
      <c r="I147" s="259"/>
      <c r="J147" s="260">
        <f>ROUND(I147*H147,2)</f>
        <v>0</v>
      </c>
      <c r="K147" s="261"/>
      <c r="L147" s="262"/>
      <c r="M147" s="263" t="s">
        <v>1</v>
      </c>
      <c r="N147" s="264" t="s">
        <v>42</v>
      </c>
      <c r="O147" s="94"/>
      <c r="P147" s="245">
        <f>O147*H147</f>
        <v>0</v>
      </c>
      <c r="Q147" s="245">
        <v>0.00038000000000000002</v>
      </c>
      <c r="R147" s="245">
        <f>Q147*H147</f>
        <v>0.0057000000000000002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1003</v>
      </c>
      <c r="AT147" s="247" t="s">
        <v>457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1003</v>
      </c>
      <c r="BM147" s="247" t="s">
        <v>1376</v>
      </c>
    </row>
    <row r="148" s="2" customFormat="1" ht="16.30189" customHeight="1">
      <c r="A148" s="35"/>
      <c r="B148" s="36"/>
      <c r="C148" s="235" t="s">
        <v>483</v>
      </c>
      <c r="D148" s="235" t="s">
        <v>382</v>
      </c>
      <c r="E148" s="236" t="s">
        <v>2247</v>
      </c>
      <c r="F148" s="237" t="s">
        <v>2248</v>
      </c>
      <c r="G148" s="238" t="s">
        <v>502</v>
      </c>
      <c r="H148" s="239">
        <v>2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673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673</v>
      </c>
      <c r="BM148" s="247" t="s">
        <v>2249</v>
      </c>
    </row>
    <row r="149" s="2" customFormat="1" ht="16.30189" customHeight="1">
      <c r="A149" s="35"/>
      <c r="B149" s="36"/>
      <c r="C149" s="254" t="s">
        <v>487</v>
      </c>
      <c r="D149" s="254" t="s">
        <v>457</v>
      </c>
      <c r="E149" s="255" t="s">
        <v>2250</v>
      </c>
      <c r="F149" s="256" t="s">
        <v>2251</v>
      </c>
      <c r="G149" s="257" t="s">
        <v>502</v>
      </c>
      <c r="H149" s="258">
        <v>2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0.00016000000000000001</v>
      </c>
      <c r="R149" s="245">
        <f>Q149*H149</f>
        <v>0.00032000000000000003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1003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1003</v>
      </c>
      <c r="BM149" s="247" t="s">
        <v>2252</v>
      </c>
    </row>
    <row r="150" s="2" customFormat="1" ht="16.30189" customHeight="1">
      <c r="A150" s="35"/>
      <c r="B150" s="36"/>
      <c r="C150" s="235" t="s">
        <v>491</v>
      </c>
      <c r="D150" s="235" t="s">
        <v>382</v>
      </c>
      <c r="E150" s="236" t="s">
        <v>1377</v>
      </c>
      <c r="F150" s="237" t="s">
        <v>1378</v>
      </c>
      <c r="G150" s="238" t="s">
        <v>1379</v>
      </c>
      <c r="H150" s="239">
        <v>2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673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673</v>
      </c>
      <c r="BM150" s="247" t="s">
        <v>1380</v>
      </c>
    </row>
    <row r="151" s="2" customFormat="1" ht="31.92453" customHeight="1">
      <c r="A151" s="35"/>
      <c r="B151" s="36"/>
      <c r="C151" s="235" t="s">
        <v>7</v>
      </c>
      <c r="D151" s="235" t="s">
        <v>382</v>
      </c>
      <c r="E151" s="236" t="s">
        <v>2253</v>
      </c>
      <c r="F151" s="237" t="s">
        <v>2254</v>
      </c>
      <c r="G151" s="238" t="s">
        <v>502</v>
      </c>
      <c r="H151" s="239">
        <v>2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673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673</v>
      </c>
      <c r="BM151" s="247" t="s">
        <v>2255</v>
      </c>
    </row>
    <row r="152" s="2" customFormat="1" ht="21.0566" customHeight="1">
      <c r="A152" s="35"/>
      <c r="B152" s="36"/>
      <c r="C152" s="254" t="s">
        <v>499</v>
      </c>
      <c r="D152" s="254" t="s">
        <v>457</v>
      </c>
      <c r="E152" s="255" t="s">
        <v>2256</v>
      </c>
      <c r="F152" s="256" t="s">
        <v>2257</v>
      </c>
      <c r="G152" s="257" t="s">
        <v>502</v>
      </c>
      <c r="H152" s="258">
        <v>2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6.0000000000000002E-05</v>
      </c>
      <c r="R152" s="245">
        <f>Q152*H152</f>
        <v>0.00012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1003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1003</v>
      </c>
      <c r="BM152" s="247" t="s">
        <v>2258</v>
      </c>
    </row>
    <row r="153" s="2" customFormat="1" ht="16.30189" customHeight="1">
      <c r="A153" s="35"/>
      <c r="B153" s="36"/>
      <c r="C153" s="235" t="s">
        <v>504</v>
      </c>
      <c r="D153" s="235" t="s">
        <v>382</v>
      </c>
      <c r="E153" s="236" t="s">
        <v>2259</v>
      </c>
      <c r="F153" s="237" t="s">
        <v>2260</v>
      </c>
      <c r="G153" s="238" t="s">
        <v>502</v>
      </c>
      <c r="H153" s="239">
        <v>1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673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673</v>
      </c>
      <c r="BM153" s="247" t="s">
        <v>2261</v>
      </c>
    </row>
    <row r="154" s="2" customFormat="1" ht="21.0566" customHeight="1">
      <c r="A154" s="35"/>
      <c r="B154" s="36"/>
      <c r="C154" s="254" t="s">
        <v>508</v>
      </c>
      <c r="D154" s="254" t="s">
        <v>457</v>
      </c>
      <c r="E154" s="255" t="s">
        <v>2262</v>
      </c>
      <c r="F154" s="256" t="s">
        <v>2263</v>
      </c>
      <c r="G154" s="257" t="s">
        <v>502</v>
      </c>
      <c r="H154" s="258">
        <v>1</v>
      </c>
      <c r="I154" s="259"/>
      <c r="J154" s="260">
        <f>ROUND(I154*H154,2)</f>
        <v>0</v>
      </c>
      <c r="K154" s="261"/>
      <c r="L154" s="262"/>
      <c r="M154" s="263" t="s">
        <v>1</v>
      </c>
      <c r="N154" s="264" t="s">
        <v>42</v>
      </c>
      <c r="O154" s="94"/>
      <c r="P154" s="245">
        <f>O154*H154</f>
        <v>0</v>
      </c>
      <c r="Q154" s="245">
        <v>0.00012999999999999999</v>
      </c>
      <c r="R154" s="245">
        <f>Q154*H154</f>
        <v>0.00012999999999999999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1003</v>
      </c>
      <c r="AT154" s="247" t="s">
        <v>457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1003</v>
      </c>
      <c r="BM154" s="247" t="s">
        <v>2264</v>
      </c>
    </row>
    <row r="155" s="2" customFormat="1" ht="16.30189" customHeight="1">
      <c r="A155" s="35"/>
      <c r="B155" s="36"/>
      <c r="C155" s="235" t="s">
        <v>512</v>
      </c>
      <c r="D155" s="235" t="s">
        <v>382</v>
      </c>
      <c r="E155" s="236" t="s">
        <v>2265</v>
      </c>
      <c r="F155" s="237" t="s">
        <v>2266</v>
      </c>
      <c r="G155" s="238" t="s">
        <v>502</v>
      </c>
      <c r="H155" s="239">
        <v>1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673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673</v>
      </c>
      <c r="BM155" s="247" t="s">
        <v>2267</v>
      </c>
    </row>
    <row r="156" s="2" customFormat="1" ht="16.30189" customHeight="1">
      <c r="A156" s="35"/>
      <c r="B156" s="36"/>
      <c r="C156" s="254" t="s">
        <v>516</v>
      </c>
      <c r="D156" s="254" t="s">
        <v>457</v>
      </c>
      <c r="E156" s="255" t="s">
        <v>2268</v>
      </c>
      <c r="F156" s="256" t="s">
        <v>2269</v>
      </c>
      <c r="G156" s="257" t="s">
        <v>502</v>
      </c>
      <c r="H156" s="258">
        <v>1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0.00040000000000000002</v>
      </c>
      <c r="R156" s="245">
        <f>Q156*H156</f>
        <v>0.00040000000000000002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1003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1003</v>
      </c>
      <c r="BM156" s="247" t="s">
        <v>2270</v>
      </c>
    </row>
    <row r="157" s="2" customFormat="1" ht="23.4566" customHeight="1">
      <c r="A157" s="35"/>
      <c r="B157" s="36"/>
      <c r="C157" s="235" t="s">
        <v>520</v>
      </c>
      <c r="D157" s="235" t="s">
        <v>382</v>
      </c>
      <c r="E157" s="236" t="s">
        <v>2271</v>
      </c>
      <c r="F157" s="237" t="s">
        <v>2272</v>
      </c>
      <c r="G157" s="238" t="s">
        <v>502</v>
      </c>
      <c r="H157" s="239">
        <v>1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673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673</v>
      </c>
      <c r="BM157" s="247" t="s">
        <v>2273</v>
      </c>
    </row>
    <row r="158" s="2" customFormat="1" ht="23.4566" customHeight="1">
      <c r="A158" s="35"/>
      <c r="B158" s="36"/>
      <c r="C158" s="254" t="s">
        <v>524</v>
      </c>
      <c r="D158" s="254" t="s">
        <v>457</v>
      </c>
      <c r="E158" s="255" t="s">
        <v>2274</v>
      </c>
      <c r="F158" s="256" t="s">
        <v>2275</v>
      </c>
      <c r="G158" s="257" t="s">
        <v>502</v>
      </c>
      <c r="H158" s="258">
        <v>1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0.0050000000000000001</v>
      </c>
      <c r="R158" s="245">
        <f>Q158*H158</f>
        <v>0.0050000000000000001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1003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1003</v>
      </c>
      <c r="BM158" s="247" t="s">
        <v>2276</v>
      </c>
    </row>
    <row r="159" s="2" customFormat="1" ht="16.30189" customHeight="1">
      <c r="A159" s="35"/>
      <c r="B159" s="36"/>
      <c r="C159" s="254" t="s">
        <v>528</v>
      </c>
      <c r="D159" s="254" t="s">
        <v>457</v>
      </c>
      <c r="E159" s="255" t="s">
        <v>2277</v>
      </c>
      <c r="F159" s="256" t="s">
        <v>2278</v>
      </c>
      <c r="G159" s="257" t="s">
        <v>502</v>
      </c>
      <c r="H159" s="258">
        <v>1</v>
      </c>
      <c r="I159" s="259"/>
      <c r="J159" s="260">
        <f>ROUND(I159*H159,2)</f>
        <v>0</v>
      </c>
      <c r="K159" s="261"/>
      <c r="L159" s="262"/>
      <c r="M159" s="263" t="s">
        <v>1</v>
      </c>
      <c r="N159" s="26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1003</v>
      </c>
      <c r="AT159" s="247" t="s">
        <v>457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1003</v>
      </c>
      <c r="BM159" s="247" t="s">
        <v>2279</v>
      </c>
    </row>
    <row r="160" s="2" customFormat="1" ht="23.4566" customHeight="1">
      <c r="A160" s="35"/>
      <c r="B160" s="36"/>
      <c r="C160" s="235" t="s">
        <v>532</v>
      </c>
      <c r="D160" s="235" t="s">
        <v>382</v>
      </c>
      <c r="E160" s="236" t="s">
        <v>1381</v>
      </c>
      <c r="F160" s="237" t="s">
        <v>1382</v>
      </c>
      <c r="G160" s="238" t="s">
        <v>1383</v>
      </c>
      <c r="H160" s="239">
        <v>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673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673</v>
      </c>
      <c r="BM160" s="247" t="s">
        <v>1384</v>
      </c>
    </row>
    <row r="161" s="2" customFormat="1" ht="23.4566" customHeight="1">
      <c r="A161" s="35"/>
      <c r="B161" s="36"/>
      <c r="C161" s="235" t="s">
        <v>536</v>
      </c>
      <c r="D161" s="235" t="s">
        <v>382</v>
      </c>
      <c r="E161" s="236" t="s">
        <v>2280</v>
      </c>
      <c r="F161" s="237" t="s">
        <v>2281</v>
      </c>
      <c r="G161" s="238" t="s">
        <v>502</v>
      </c>
      <c r="H161" s="239">
        <v>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673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673</v>
      </c>
      <c r="BM161" s="247" t="s">
        <v>2282</v>
      </c>
    </row>
    <row r="162" s="2" customFormat="1" ht="23.4566" customHeight="1">
      <c r="A162" s="35"/>
      <c r="B162" s="36"/>
      <c r="C162" s="254" t="s">
        <v>540</v>
      </c>
      <c r="D162" s="254" t="s">
        <v>457</v>
      </c>
      <c r="E162" s="255" t="s">
        <v>2283</v>
      </c>
      <c r="F162" s="256" t="s">
        <v>2284</v>
      </c>
      <c r="G162" s="257" t="s">
        <v>502</v>
      </c>
      <c r="H162" s="258">
        <v>2</v>
      </c>
      <c r="I162" s="259"/>
      <c r="J162" s="260">
        <f>ROUND(I162*H162,2)</f>
        <v>0</v>
      </c>
      <c r="K162" s="261"/>
      <c r="L162" s="262"/>
      <c r="M162" s="263" t="s">
        <v>1</v>
      </c>
      <c r="N162" s="264" t="s">
        <v>42</v>
      </c>
      <c r="O162" s="94"/>
      <c r="P162" s="245">
        <f>O162*H162</f>
        <v>0</v>
      </c>
      <c r="Q162" s="245">
        <v>0.040000000000000001</v>
      </c>
      <c r="R162" s="245">
        <f>Q162*H162</f>
        <v>0.080000000000000002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1003</v>
      </c>
      <c r="AT162" s="247" t="s">
        <v>457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1003</v>
      </c>
      <c r="BM162" s="247" t="s">
        <v>2285</v>
      </c>
    </row>
    <row r="163" s="2" customFormat="1" ht="16.30189" customHeight="1">
      <c r="A163" s="35"/>
      <c r="B163" s="36"/>
      <c r="C163" s="254" t="s">
        <v>544</v>
      </c>
      <c r="D163" s="254" t="s">
        <v>457</v>
      </c>
      <c r="E163" s="255" t="s">
        <v>2286</v>
      </c>
      <c r="F163" s="256" t="s">
        <v>2287</v>
      </c>
      <c r="G163" s="257" t="s">
        <v>502</v>
      </c>
      <c r="H163" s="258">
        <v>2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0.050000000000000003</v>
      </c>
      <c r="R163" s="245">
        <f>Q163*H163</f>
        <v>0.10000000000000001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1003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1003</v>
      </c>
      <c r="BM163" s="247" t="s">
        <v>2288</v>
      </c>
    </row>
    <row r="164" s="2" customFormat="1" ht="23.4566" customHeight="1">
      <c r="A164" s="35"/>
      <c r="B164" s="36"/>
      <c r="C164" s="235" t="s">
        <v>548</v>
      </c>
      <c r="D164" s="235" t="s">
        <v>382</v>
      </c>
      <c r="E164" s="236" t="s">
        <v>1406</v>
      </c>
      <c r="F164" s="237" t="s">
        <v>1407</v>
      </c>
      <c r="G164" s="238" t="s">
        <v>426</v>
      </c>
      <c r="H164" s="239">
        <v>10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673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673</v>
      </c>
      <c r="BM164" s="247" t="s">
        <v>1408</v>
      </c>
    </row>
    <row r="165" s="2" customFormat="1" ht="16.30189" customHeight="1">
      <c r="A165" s="35"/>
      <c r="B165" s="36"/>
      <c r="C165" s="254" t="s">
        <v>552</v>
      </c>
      <c r="D165" s="254" t="s">
        <v>457</v>
      </c>
      <c r="E165" s="255" t="s">
        <v>1409</v>
      </c>
      <c r="F165" s="256" t="s">
        <v>1410</v>
      </c>
      <c r="G165" s="257" t="s">
        <v>1102</v>
      </c>
      <c r="H165" s="258">
        <v>6.25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0.001</v>
      </c>
      <c r="R165" s="245">
        <f>Q165*H165</f>
        <v>0.0062500000000000003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1003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1003</v>
      </c>
      <c r="BM165" s="247" t="s">
        <v>1411</v>
      </c>
    </row>
    <row r="166" s="2" customFormat="1" ht="23.4566" customHeight="1">
      <c r="A166" s="35"/>
      <c r="B166" s="36"/>
      <c r="C166" s="235" t="s">
        <v>556</v>
      </c>
      <c r="D166" s="235" t="s">
        <v>382</v>
      </c>
      <c r="E166" s="236" t="s">
        <v>1412</v>
      </c>
      <c r="F166" s="237" t="s">
        <v>1413</v>
      </c>
      <c r="G166" s="238" t="s">
        <v>426</v>
      </c>
      <c r="H166" s="239">
        <v>1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</v>
      </c>
      <c r="R166" s="245">
        <f>Q166*H166</f>
        <v>0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673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673</v>
      </c>
      <c r="BM166" s="247" t="s">
        <v>1414</v>
      </c>
    </row>
    <row r="167" s="2" customFormat="1" ht="16.30189" customHeight="1">
      <c r="A167" s="35"/>
      <c r="B167" s="36"/>
      <c r="C167" s="254" t="s">
        <v>561</v>
      </c>
      <c r="D167" s="254" t="s">
        <v>457</v>
      </c>
      <c r="E167" s="255" t="s">
        <v>1415</v>
      </c>
      <c r="F167" s="256" t="s">
        <v>1416</v>
      </c>
      <c r="G167" s="257" t="s">
        <v>1102</v>
      </c>
      <c r="H167" s="258">
        <v>0.40000000000000002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0.001</v>
      </c>
      <c r="R167" s="245">
        <f>Q167*H167</f>
        <v>0.00040000000000000002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1003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1003</v>
      </c>
      <c r="BM167" s="247" t="s">
        <v>1417</v>
      </c>
    </row>
    <row r="168" s="2" customFormat="1" ht="21.0566" customHeight="1">
      <c r="A168" s="35"/>
      <c r="B168" s="36"/>
      <c r="C168" s="254" t="s">
        <v>565</v>
      </c>
      <c r="D168" s="254" t="s">
        <v>457</v>
      </c>
      <c r="E168" s="255" t="s">
        <v>1418</v>
      </c>
      <c r="F168" s="256" t="s">
        <v>1419</v>
      </c>
      <c r="G168" s="257" t="s">
        <v>1102</v>
      </c>
      <c r="H168" s="258">
        <v>0.10000000000000001</v>
      </c>
      <c r="I168" s="259"/>
      <c r="J168" s="260">
        <f>ROUND(I168*H168,2)</f>
        <v>0</v>
      </c>
      <c r="K168" s="261"/>
      <c r="L168" s="262"/>
      <c r="M168" s="263" t="s">
        <v>1</v>
      </c>
      <c r="N168" s="264" t="s">
        <v>42</v>
      </c>
      <c r="O168" s="94"/>
      <c r="P168" s="245">
        <f>O168*H168</f>
        <v>0</v>
      </c>
      <c r="Q168" s="245">
        <v>0.001</v>
      </c>
      <c r="R168" s="245">
        <f>Q168*H168</f>
        <v>0.00010000000000000001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1003</v>
      </c>
      <c r="AT168" s="247" t="s">
        <v>457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1003</v>
      </c>
      <c r="BM168" s="247" t="s">
        <v>1420</v>
      </c>
    </row>
    <row r="169" s="2" customFormat="1" ht="23.4566" customHeight="1">
      <c r="A169" s="35"/>
      <c r="B169" s="36"/>
      <c r="C169" s="235" t="s">
        <v>569</v>
      </c>
      <c r="D169" s="235" t="s">
        <v>382</v>
      </c>
      <c r="E169" s="236" t="s">
        <v>1421</v>
      </c>
      <c r="F169" s="237" t="s">
        <v>1422</v>
      </c>
      <c r="G169" s="238" t="s">
        <v>426</v>
      </c>
      <c r="H169" s="239">
        <v>10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673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673</v>
      </c>
      <c r="BM169" s="247" t="s">
        <v>1423</v>
      </c>
    </row>
    <row r="170" s="2" customFormat="1" ht="16.30189" customHeight="1">
      <c r="A170" s="35"/>
      <c r="B170" s="36"/>
      <c r="C170" s="254" t="s">
        <v>573</v>
      </c>
      <c r="D170" s="254" t="s">
        <v>457</v>
      </c>
      <c r="E170" s="255" t="s">
        <v>1424</v>
      </c>
      <c r="F170" s="256" t="s">
        <v>1425</v>
      </c>
      <c r="G170" s="257" t="s">
        <v>1102</v>
      </c>
      <c r="H170" s="258">
        <v>9.4199999999999999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0.001</v>
      </c>
      <c r="R170" s="245">
        <f>Q170*H170</f>
        <v>0.0094199999999999996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1003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1003</v>
      </c>
      <c r="BM170" s="247" t="s">
        <v>1426</v>
      </c>
    </row>
    <row r="171" s="2" customFormat="1" ht="16.30189" customHeight="1">
      <c r="A171" s="35"/>
      <c r="B171" s="36"/>
      <c r="C171" s="235" t="s">
        <v>577</v>
      </c>
      <c r="D171" s="235" t="s">
        <v>382</v>
      </c>
      <c r="E171" s="236" t="s">
        <v>1427</v>
      </c>
      <c r="F171" s="237" t="s">
        <v>1428</v>
      </c>
      <c r="G171" s="238" t="s">
        <v>502</v>
      </c>
      <c r="H171" s="239">
        <v>4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673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673</v>
      </c>
      <c r="BM171" s="247" t="s">
        <v>1429</v>
      </c>
    </row>
    <row r="172" s="2" customFormat="1" ht="21.0566" customHeight="1">
      <c r="A172" s="35"/>
      <c r="B172" s="36"/>
      <c r="C172" s="254" t="s">
        <v>581</v>
      </c>
      <c r="D172" s="254" t="s">
        <v>457</v>
      </c>
      <c r="E172" s="255" t="s">
        <v>1430</v>
      </c>
      <c r="F172" s="256" t="s">
        <v>1431</v>
      </c>
      <c r="G172" s="257" t="s">
        <v>502</v>
      </c>
      <c r="H172" s="258">
        <v>4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0.00040000000000000002</v>
      </c>
      <c r="R172" s="245">
        <f>Q172*H172</f>
        <v>0.0016000000000000001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1003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1003</v>
      </c>
      <c r="BM172" s="247" t="s">
        <v>1432</v>
      </c>
    </row>
    <row r="173" s="2" customFormat="1" ht="16.30189" customHeight="1">
      <c r="A173" s="35"/>
      <c r="B173" s="36"/>
      <c r="C173" s="235" t="s">
        <v>585</v>
      </c>
      <c r="D173" s="235" t="s">
        <v>382</v>
      </c>
      <c r="E173" s="236" t="s">
        <v>1433</v>
      </c>
      <c r="F173" s="237" t="s">
        <v>1434</v>
      </c>
      <c r="G173" s="238" t="s">
        <v>502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</v>
      </c>
      <c r="R173" s="245">
        <f>Q173*H173</f>
        <v>0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673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673</v>
      </c>
      <c r="BM173" s="247" t="s">
        <v>1435</v>
      </c>
    </row>
    <row r="174" s="2" customFormat="1" ht="16.30189" customHeight="1">
      <c r="A174" s="35"/>
      <c r="B174" s="36"/>
      <c r="C174" s="254" t="s">
        <v>589</v>
      </c>
      <c r="D174" s="254" t="s">
        <v>457</v>
      </c>
      <c r="E174" s="255" t="s">
        <v>1436</v>
      </c>
      <c r="F174" s="256" t="s">
        <v>1437</v>
      </c>
      <c r="G174" s="257" t="s">
        <v>502</v>
      </c>
      <c r="H174" s="258">
        <v>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0.00014999999999999999</v>
      </c>
      <c r="R174" s="245">
        <f>Q174*H174</f>
        <v>0.00029999999999999997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1003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1003</v>
      </c>
      <c r="BM174" s="247" t="s">
        <v>1438</v>
      </c>
    </row>
    <row r="175" s="2" customFormat="1" ht="16.30189" customHeight="1">
      <c r="A175" s="35"/>
      <c r="B175" s="36"/>
      <c r="C175" s="235" t="s">
        <v>593</v>
      </c>
      <c r="D175" s="235" t="s">
        <v>382</v>
      </c>
      <c r="E175" s="236" t="s">
        <v>1439</v>
      </c>
      <c r="F175" s="237" t="s">
        <v>1440</v>
      </c>
      <c r="G175" s="238" t="s">
        <v>502</v>
      </c>
      <c r="H175" s="239">
        <v>2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673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673</v>
      </c>
      <c r="BM175" s="247" t="s">
        <v>1441</v>
      </c>
    </row>
    <row r="176" s="2" customFormat="1" ht="16.30189" customHeight="1">
      <c r="A176" s="35"/>
      <c r="B176" s="36"/>
      <c r="C176" s="254" t="s">
        <v>597</v>
      </c>
      <c r="D176" s="254" t="s">
        <v>457</v>
      </c>
      <c r="E176" s="255" t="s">
        <v>1442</v>
      </c>
      <c r="F176" s="256" t="s">
        <v>1443</v>
      </c>
      <c r="G176" s="257" t="s">
        <v>502</v>
      </c>
      <c r="H176" s="258">
        <v>2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0.00017000000000000001</v>
      </c>
      <c r="R176" s="245">
        <f>Q176*H176</f>
        <v>0.00034000000000000002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1003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1003</v>
      </c>
      <c r="BM176" s="247" t="s">
        <v>1444</v>
      </c>
    </row>
    <row r="177" s="2" customFormat="1" ht="16.30189" customHeight="1">
      <c r="A177" s="35"/>
      <c r="B177" s="36"/>
      <c r="C177" s="235" t="s">
        <v>601</v>
      </c>
      <c r="D177" s="235" t="s">
        <v>382</v>
      </c>
      <c r="E177" s="236" t="s">
        <v>1445</v>
      </c>
      <c r="F177" s="237" t="s">
        <v>1446</v>
      </c>
      <c r="G177" s="238" t="s">
        <v>502</v>
      </c>
      <c r="H177" s="239">
        <v>4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673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673</v>
      </c>
      <c r="BM177" s="247" t="s">
        <v>1447</v>
      </c>
    </row>
    <row r="178" s="2" customFormat="1" ht="21.0566" customHeight="1">
      <c r="A178" s="35"/>
      <c r="B178" s="36"/>
      <c r="C178" s="254" t="s">
        <v>605</v>
      </c>
      <c r="D178" s="254" t="s">
        <v>457</v>
      </c>
      <c r="E178" s="255" t="s">
        <v>1448</v>
      </c>
      <c r="F178" s="256" t="s">
        <v>1449</v>
      </c>
      <c r="G178" s="257" t="s">
        <v>502</v>
      </c>
      <c r="H178" s="258">
        <v>4</v>
      </c>
      <c r="I178" s="259"/>
      <c r="J178" s="260">
        <f>ROUND(I178*H178,2)</f>
        <v>0</v>
      </c>
      <c r="K178" s="261"/>
      <c r="L178" s="262"/>
      <c r="M178" s="263" t="s">
        <v>1</v>
      </c>
      <c r="N178" s="264" t="s">
        <v>42</v>
      </c>
      <c r="O178" s="94"/>
      <c r="P178" s="245">
        <f>O178*H178</f>
        <v>0</v>
      </c>
      <c r="Q178" s="245">
        <v>0.00016000000000000001</v>
      </c>
      <c r="R178" s="245">
        <f>Q178*H178</f>
        <v>0.00064000000000000005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1003</v>
      </c>
      <c r="AT178" s="247" t="s">
        <v>457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1003</v>
      </c>
      <c r="BM178" s="247" t="s">
        <v>1450</v>
      </c>
    </row>
    <row r="179" s="2" customFormat="1" ht="16.30189" customHeight="1">
      <c r="A179" s="35"/>
      <c r="B179" s="36"/>
      <c r="C179" s="235" t="s">
        <v>609</v>
      </c>
      <c r="D179" s="235" t="s">
        <v>382</v>
      </c>
      <c r="E179" s="236" t="s">
        <v>1451</v>
      </c>
      <c r="F179" s="237" t="s">
        <v>1452</v>
      </c>
      <c r="G179" s="238" t="s">
        <v>502</v>
      </c>
      <c r="H179" s="239">
        <v>2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673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673</v>
      </c>
      <c r="BM179" s="247" t="s">
        <v>1453</v>
      </c>
    </row>
    <row r="180" s="2" customFormat="1" ht="16.30189" customHeight="1">
      <c r="A180" s="35"/>
      <c r="B180" s="36"/>
      <c r="C180" s="254" t="s">
        <v>613</v>
      </c>
      <c r="D180" s="254" t="s">
        <v>457</v>
      </c>
      <c r="E180" s="255" t="s">
        <v>1454</v>
      </c>
      <c r="F180" s="256" t="s">
        <v>1455</v>
      </c>
      <c r="G180" s="257" t="s">
        <v>502</v>
      </c>
      <c r="H180" s="258">
        <v>2</v>
      </c>
      <c r="I180" s="259"/>
      <c r="J180" s="260">
        <f>ROUND(I180*H180,2)</f>
        <v>0</v>
      </c>
      <c r="K180" s="261"/>
      <c r="L180" s="262"/>
      <c r="M180" s="263" t="s">
        <v>1</v>
      </c>
      <c r="N180" s="264" t="s">
        <v>42</v>
      </c>
      <c r="O180" s="94"/>
      <c r="P180" s="245">
        <f>O180*H180</f>
        <v>0</v>
      </c>
      <c r="Q180" s="245">
        <v>0.00021000000000000001</v>
      </c>
      <c r="R180" s="245">
        <f>Q180*H180</f>
        <v>0.00042000000000000002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1003</v>
      </c>
      <c r="AT180" s="247" t="s">
        <v>457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1003</v>
      </c>
      <c r="BM180" s="247" t="s">
        <v>1456</v>
      </c>
    </row>
    <row r="181" s="2" customFormat="1" ht="16.30189" customHeight="1">
      <c r="A181" s="35"/>
      <c r="B181" s="36"/>
      <c r="C181" s="235" t="s">
        <v>617</v>
      </c>
      <c r="D181" s="235" t="s">
        <v>382</v>
      </c>
      <c r="E181" s="236" t="s">
        <v>1457</v>
      </c>
      <c r="F181" s="237" t="s">
        <v>1458</v>
      </c>
      <c r="G181" s="238" t="s">
        <v>502</v>
      </c>
      <c r="H181" s="239">
        <v>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673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673</v>
      </c>
      <c r="BM181" s="247" t="s">
        <v>1459</v>
      </c>
    </row>
    <row r="182" s="2" customFormat="1" ht="23.4566" customHeight="1">
      <c r="A182" s="35"/>
      <c r="B182" s="36"/>
      <c r="C182" s="254" t="s">
        <v>621</v>
      </c>
      <c r="D182" s="254" t="s">
        <v>457</v>
      </c>
      <c r="E182" s="255" t="s">
        <v>1460</v>
      </c>
      <c r="F182" s="256" t="s">
        <v>1461</v>
      </c>
      <c r="G182" s="257" t="s">
        <v>502</v>
      </c>
      <c r="H182" s="258">
        <v>2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0.017270000000000001</v>
      </c>
      <c r="R182" s="245">
        <f>Q182*H182</f>
        <v>0.034540000000000001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1003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1003</v>
      </c>
      <c r="BM182" s="247" t="s">
        <v>1462</v>
      </c>
    </row>
    <row r="183" s="2" customFormat="1" ht="21.0566" customHeight="1">
      <c r="A183" s="35"/>
      <c r="B183" s="36"/>
      <c r="C183" s="235" t="s">
        <v>625</v>
      </c>
      <c r="D183" s="235" t="s">
        <v>382</v>
      </c>
      <c r="E183" s="236" t="s">
        <v>1463</v>
      </c>
      <c r="F183" s="237" t="s">
        <v>1464</v>
      </c>
      <c r="G183" s="238" t="s">
        <v>426</v>
      </c>
      <c r="H183" s="239">
        <v>18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673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673</v>
      </c>
      <c r="BM183" s="247" t="s">
        <v>1465</v>
      </c>
    </row>
    <row r="184" s="2" customFormat="1" ht="16.30189" customHeight="1">
      <c r="A184" s="35"/>
      <c r="B184" s="36"/>
      <c r="C184" s="254" t="s">
        <v>629</v>
      </c>
      <c r="D184" s="254" t="s">
        <v>457</v>
      </c>
      <c r="E184" s="255" t="s">
        <v>1466</v>
      </c>
      <c r="F184" s="256" t="s">
        <v>1467</v>
      </c>
      <c r="G184" s="257" t="s">
        <v>426</v>
      </c>
      <c r="H184" s="258">
        <v>18</v>
      </c>
      <c r="I184" s="259"/>
      <c r="J184" s="260">
        <f>ROUND(I184*H184,2)</f>
        <v>0</v>
      </c>
      <c r="K184" s="261"/>
      <c r="L184" s="262"/>
      <c r="M184" s="263" t="s">
        <v>1</v>
      </c>
      <c r="N184" s="264" t="s">
        <v>42</v>
      </c>
      <c r="O184" s="94"/>
      <c r="P184" s="245">
        <f>O184*H184</f>
        <v>0</v>
      </c>
      <c r="Q184" s="245">
        <v>0.00019000000000000001</v>
      </c>
      <c r="R184" s="245">
        <f>Q184*H184</f>
        <v>0.0034200000000000003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1003</v>
      </c>
      <c r="AT184" s="247" t="s">
        <v>457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1003</v>
      </c>
      <c r="BM184" s="247" t="s">
        <v>1468</v>
      </c>
    </row>
    <row r="185" s="2" customFormat="1" ht="23.4566" customHeight="1">
      <c r="A185" s="35"/>
      <c r="B185" s="36"/>
      <c r="C185" s="235" t="s">
        <v>633</v>
      </c>
      <c r="D185" s="235" t="s">
        <v>382</v>
      </c>
      <c r="E185" s="236" t="s">
        <v>1469</v>
      </c>
      <c r="F185" s="237" t="s">
        <v>1470</v>
      </c>
      <c r="G185" s="238" t="s">
        <v>426</v>
      </c>
      <c r="H185" s="239">
        <v>25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673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673</v>
      </c>
      <c r="BM185" s="247" t="s">
        <v>1471</v>
      </c>
    </row>
    <row r="186" s="2" customFormat="1" ht="21.0566" customHeight="1">
      <c r="A186" s="35"/>
      <c r="B186" s="36"/>
      <c r="C186" s="254" t="s">
        <v>637</v>
      </c>
      <c r="D186" s="254" t="s">
        <v>457</v>
      </c>
      <c r="E186" s="255" t="s">
        <v>1472</v>
      </c>
      <c r="F186" s="256" t="s">
        <v>1473</v>
      </c>
      <c r="G186" s="257" t="s">
        <v>426</v>
      </c>
      <c r="H186" s="258">
        <v>25</v>
      </c>
      <c r="I186" s="259"/>
      <c r="J186" s="260">
        <f>ROUND(I186*H186,2)</f>
        <v>0</v>
      </c>
      <c r="K186" s="261"/>
      <c r="L186" s="262"/>
      <c r="M186" s="263" t="s">
        <v>1</v>
      </c>
      <c r="N186" s="264" t="s">
        <v>42</v>
      </c>
      <c r="O186" s="94"/>
      <c r="P186" s="245">
        <f>O186*H186</f>
        <v>0</v>
      </c>
      <c r="Q186" s="245">
        <v>0.00018000000000000001</v>
      </c>
      <c r="R186" s="245">
        <f>Q186*H186</f>
        <v>0.0045000000000000005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1003</v>
      </c>
      <c r="AT186" s="247" t="s">
        <v>457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1003</v>
      </c>
      <c r="BM186" s="247" t="s">
        <v>1474</v>
      </c>
    </row>
    <row r="187" s="2" customFormat="1" ht="23.4566" customHeight="1">
      <c r="A187" s="35"/>
      <c r="B187" s="36"/>
      <c r="C187" s="235" t="s">
        <v>641</v>
      </c>
      <c r="D187" s="235" t="s">
        <v>382</v>
      </c>
      <c r="E187" s="236" t="s">
        <v>1475</v>
      </c>
      <c r="F187" s="237" t="s">
        <v>1476</v>
      </c>
      <c r="G187" s="238" t="s">
        <v>426</v>
      </c>
      <c r="H187" s="239">
        <v>52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673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673</v>
      </c>
      <c r="BM187" s="247" t="s">
        <v>1477</v>
      </c>
    </row>
    <row r="188" s="2" customFormat="1" ht="21.0566" customHeight="1">
      <c r="A188" s="35"/>
      <c r="B188" s="36"/>
      <c r="C188" s="254" t="s">
        <v>645</v>
      </c>
      <c r="D188" s="254" t="s">
        <v>457</v>
      </c>
      <c r="E188" s="255" t="s">
        <v>1478</v>
      </c>
      <c r="F188" s="256" t="s">
        <v>1479</v>
      </c>
      <c r="G188" s="257" t="s">
        <v>426</v>
      </c>
      <c r="H188" s="258">
        <v>52</v>
      </c>
      <c r="I188" s="259"/>
      <c r="J188" s="260">
        <f>ROUND(I188*H188,2)</f>
        <v>0</v>
      </c>
      <c r="K188" s="261"/>
      <c r="L188" s="262"/>
      <c r="M188" s="263" t="s">
        <v>1</v>
      </c>
      <c r="N188" s="264" t="s">
        <v>42</v>
      </c>
      <c r="O188" s="94"/>
      <c r="P188" s="245">
        <f>O188*H188</f>
        <v>0</v>
      </c>
      <c r="Q188" s="245">
        <v>0.00018000000000000001</v>
      </c>
      <c r="R188" s="245">
        <f>Q188*H188</f>
        <v>0.0093600000000000003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1003</v>
      </c>
      <c r="AT188" s="247" t="s">
        <v>457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1003</v>
      </c>
      <c r="BM188" s="247" t="s">
        <v>1480</v>
      </c>
    </row>
    <row r="189" s="2" customFormat="1" ht="23.4566" customHeight="1">
      <c r="A189" s="35"/>
      <c r="B189" s="36"/>
      <c r="C189" s="235" t="s">
        <v>649</v>
      </c>
      <c r="D189" s="235" t="s">
        <v>382</v>
      </c>
      <c r="E189" s="236" t="s">
        <v>2295</v>
      </c>
      <c r="F189" s="237" t="s">
        <v>2296</v>
      </c>
      <c r="G189" s="238" t="s">
        <v>426</v>
      </c>
      <c r="H189" s="239">
        <v>8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</v>
      </c>
      <c r="R189" s="245">
        <f>Q189*H189</f>
        <v>0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673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673</v>
      </c>
      <c r="BM189" s="247" t="s">
        <v>2297</v>
      </c>
    </row>
    <row r="190" s="2" customFormat="1" ht="16.30189" customHeight="1">
      <c r="A190" s="35"/>
      <c r="B190" s="36"/>
      <c r="C190" s="254" t="s">
        <v>653</v>
      </c>
      <c r="D190" s="254" t="s">
        <v>457</v>
      </c>
      <c r="E190" s="255" t="s">
        <v>2298</v>
      </c>
      <c r="F190" s="256" t="s">
        <v>2299</v>
      </c>
      <c r="G190" s="257" t="s">
        <v>426</v>
      </c>
      <c r="H190" s="258">
        <v>8</v>
      </c>
      <c r="I190" s="259"/>
      <c r="J190" s="260">
        <f>ROUND(I190*H190,2)</f>
        <v>0</v>
      </c>
      <c r="K190" s="261"/>
      <c r="L190" s="262"/>
      <c r="M190" s="263" t="s">
        <v>1</v>
      </c>
      <c r="N190" s="264" t="s">
        <v>42</v>
      </c>
      <c r="O190" s="94"/>
      <c r="P190" s="245">
        <f>O190*H190</f>
        <v>0</v>
      </c>
      <c r="Q190" s="245">
        <v>0.00042000000000000002</v>
      </c>
      <c r="R190" s="245">
        <f>Q190*H190</f>
        <v>0.0033600000000000001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1003</v>
      </c>
      <c r="AT190" s="247" t="s">
        <v>457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1003</v>
      </c>
      <c r="BM190" s="247" t="s">
        <v>2300</v>
      </c>
    </row>
    <row r="191" s="2" customFormat="1" ht="21.0566" customHeight="1">
      <c r="A191" s="35"/>
      <c r="B191" s="36"/>
      <c r="C191" s="235" t="s">
        <v>657</v>
      </c>
      <c r="D191" s="235" t="s">
        <v>382</v>
      </c>
      <c r="E191" s="236" t="s">
        <v>1483</v>
      </c>
      <c r="F191" s="237" t="s">
        <v>1484</v>
      </c>
      <c r="G191" s="238" t="s">
        <v>426</v>
      </c>
      <c r="H191" s="239">
        <v>18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</v>
      </c>
      <c r="R191" s="245">
        <f>Q191*H191</f>
        <v>0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673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673</v>
      </c>
      <c r="BM191" s="247" t="s">
        <v>1485</v>
      </c>
    </row>
    <row r="192" s="2" customFormat="1" ht="16.30189" customHeight="1">
      <c r="A192" s="35"/>
      <c r="B192" s="36"/>
      <c r="C192" s="235" t="s">
        <v>661</v>
      </c>
      <c r="D192" s="235" t="s">
        <v>382</v>
      </c>
      <c r="E192" s="236" t="s">
        <v>1486</v>
      </c>
      <c r="F192" s="237" t="s">
        <v>1487</v>
      </c>
      <c r="G192" s="238" t="s">
        <v>1359</v>
      </c>
      <c r="H192" s="239">
        <v>20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</v>
      </c>
      <c r="R192" s="245">
        <f>Q192*H192</f>
        <v>0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1488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1488</v>
      </c>
      <c r="BM192" s="247" t="s">
        <v>1489</v>
      </c>
    </row>
    <row r="193" s="2" customFormat="1" ht="16.30189" customHeight="1">
      <c r="A193" s="35"/>
      <c r="B193" s="36"/>
      <c r="C193" s="235" t="s">
        <v>665</v>
      </c>
      <c r="D193" s="235" t="s">
        <v>382</v>
      </c>
      <c r="E193" s="236" t="s">
        <v>1490</v>
      </c>
      <c r="F193" s="237" t="s">
        <v>1491</v>
      </c>
      <c r="G193" s="238" t="s">
        <v>1359</v>
      </c>
      <c r="H193" s="239">
        <v>2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1488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1488</v>
      </c>
      <c r="BM193" s="247" t="s">
        <v>1492</v>
      </c>
    </row>
    <row r="194" s="2" customFormat="1" ht="16.30189" customHeight="1">
      <c r="A194" s="35"/>
      <c r="B194" s="36"/>
      <c r="C194" s="235" t="s">
        <v>669</v>
      </c>
      <c r="D194" s="235" t="s">
        <v>382</v>
      </c>
      <c r="E194" s="236" t="s">
        <v>1493</v>
      </c>
      <c r="F194" s="237" t="s">
        <v>1494</v>
      </c>
      <c r="G194" s="238" t="s">
        <v>1359</v>
      </c>
      <c r="H194" s="239">
        <v>2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</v>
      </c>
      <c r="R194" s="245">
        <f>Q194*H194</f>
        <v>0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1488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1488</v>
      </c>
      <c r="BM194" s="247" t="s">
        <v>1495</v>
      </c>
    </row>
    <row r="195" s="2" customFormat="1" ht="16.30189" customHeight="1">
      <c r="A195" s="35"/>
      <c r="B195" s="36"/>
      <c r="C195" s="235" t="s">
        <v>673</v>
      </c>
      <c r="D195" s="235" t="s">
        <v>382</v>
      </c>
      <c r="E195" s="236" t="s">
        <v>1496</v>
      </c>
      <c r="F195" s="237" t="s">
        <v>1497</v>
      </c>
      <c r="G195" s="238" t="s">
        <v>1359</v>
      </c>
      <c r="H195" s="239">
        <v>20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</v>
      </c>
      <c r="R195" s="245">
        <f>Q195*H195</f>
        <v>0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1488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1488</v>
      </c>
      <c r="BM195" s="247" t="s">
        <v>1498</v>
      </c>
    </row>
    <row r="196" s="2" customFormat="1" ht="16.30189" customHeight="1">
      <c r="A196" s="35"/>
      <c r="B196" s="36"/>
      <c r="C196" s="235" t="s">
        <v>677</v>
      </c>
      <c r="D196" s="235" t="s">
        <v>382</v>
      </c>
      <c r="E196" s="236" t="s">
        <v>1499</v>
      </c>
      <c r="F196" s="237" t="s">
        <v>1500</v>
      </c>
      <c r="G196" s="238" t="s">
        <v>1501</v>
      </c>
      <c r="H196" s="268"/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</v>
      </c>
      <c r="R196" s="245">
        <f>Q196*H196</f>
        <v>0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673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673</v>
      </c>
      <c r="BM196" s="247" t="s">
        <v>1502</v>
      </c>
    </row>
    <row r="197" s="2" customFormat="1" ht="16.30189" customHeight="1">
      <c r="A197" s="35"/>
      <c r="B197" s="36"/>
      <c r="C197" s="235" t="s">
        <v>681</v>
      </c>
      <c r="D197" s="235" t="s">
        <v>382</v>
      </c>
      <c r="E197" s="236" t="s">
        <v>1503</v>
      </c>
      <c r="F197" s="237" t="s">
        <v>1504</v>
      </c>
      <c r="G197" s="238" t="s">
        <v>1501</v>
      </c>
      <c r="H197" s="268"/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</v>
      </c>
      <c r="R197" s="245">
        <f>Q197*H197</f>
        <v>0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1003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1003</v>
      </c>
      <c r="BM197" s="247" t="s">
        <v>1505</v>
      </c>
    </row>
    <row r="198" s="2" customFormat="1" ht="16.30189" customHeight="1">
      <c r="A198" s="35"/>
      <c r="B198" s="36"/>
      <c r="C198" s="235" t="s">
        <v>685</v>
      </c>
      <c r="D198" s="235" t="s">
        <v>382</v>
      </c>
      <c r="E198" s="236" t="s">
        <v>1506</v>
      </c>
      <c r="F198" s="237" t="s">
        <v>1507</v>
      </c>
      <c r="G198" s="238" t="s">
        <v>1501</v>
      </c>
      <c r="H198" s="268"/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</v>
      </c>
      <c r="R198" s="245">
        <f>Q198*H198</f>
        <v>0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673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673</v>
      </c>
      <c r="BM198" s="247" t="s">
        <v>1508</v>
      </c>
    </row>
    <row r="199" s="12" customFormat="1" ht="22.8" customHeight="1">
      <c r="A199" s="12"/>
      <c r="B199" s="219"/>
      <c r="C199" s="220"/>
      <c r="D199" s="221" t="s">
        <v>75</v>
      </c>
      <c r="E199" s="233" t="s">
        <v>1509</v>
      </c>
      <c r="F199" s="233" t="s">
        <v>1510</v>
      </c>
      <c r="G199" s="220"/>
      <c r="H199" s="220"/>
      <c r="I199" s="223"/>
      <c r="J199" s="234">
        <f>BK199</f>
        <v>0</v>
      </c>
      <c r="K199" s="220"/>
      <c r="L199" s="225"/>
      <c r="M199" s="226"/>
      <c r="N199" s="227"/>
      <c r="O199" s="227"/>
      <c r="P199" s="228">
        <f>SUM(P200:P214)</f>
        <v>0</v>
      </c>
      <c r="Q199" s="227"/>
      <c r="R199" s="228">
        <f>SUM(R200:R214)</f>
        <v>2.3581750000000001</v>
      </c>
      <c r="S199" s="227"/>
      <c r="T199" s="229">
        <f>SUM(T200:T214)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102</v>
      </c>
      <c r="AT199" s="231" t="s">
        <v>75</v>
      </c>
      <c r="AU199" s="231" t="s">
        <v>84</v>
      </c>
      <c r="AY199" s="230" t="s">
        <v>379</v>
      </c>
      <c r="BK199" s="232">
        <f>SUM(BK200:BK214)</f>
        <v>0</v>
      </c>
    </row>
    <row r="200" s="2" customFormat="1" ht="23.4566" customHeight="1">
      <c r="A200" s="35"/>
      <c r="B200" s="36"/>
      <c r="C200" s="235" t="s">
        <v>689</v>
      </c>
      <c r="D200" s="235" t="s">
        <v>382</v>
      </c>
      <c r="E200" s="236" t="s">
        <v>1511</v>
      </c>
      <c r="F200" s="237" t="s">
        <v>1512</v>
      </c>
      <c r="G200" s="238" t="s">
        <v>1513</v>
      </c>
      <c r="H200" s="239">
        <v>0.050000000000000003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</v>
      </c>
      <c r="R200" s="245">
        <f>Q200*H200</f>
        <v>0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673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673</v>
      </c>
      <c r="BM200" s="247" t="s">
        <v>1514</v>
      </c>
    </row>
    <row r="201" s="2" customFormat="1" ht="16.30189" customHeight="1">
      <c r="A201" s="35"/>
      <c r="B201" s="36"/>
      <c r="C201" s="254" t="s">
        <v>693</v>
      </c>
      <c r="D201" s="254" t="s">
        <v>457</v>
      </c>
      <c r="E201" s="255" t="s">
        <v>1515</v>
      </c>
      <c r="F201" s="256" t="s">
        <v>1516</v>
      </c>
      <c r="G201" s="257" t="s">
        <v>1102</v>
      </c>
      <c r="H201" s="258">
        <v>0.025000000000000001</v>
      </c>
      <c r="I201" s="259"/>
      <c r="J201" s="260">
        <f>ROUND(I201*H201,2)</f>
        <v>0</v>
      </c>
      <c r="K201" s="261"/>
      <c r="L201" s="262"/>
      <c r="M201" s="263" t="s">
        <v>1</v>
      </c>
      <c r="N201" s="264" t="s">
        <v>42</v>
      </c>
      <c r="O201" s="94"/>
      <c r="P201" s="245">
        <f>O201*H201</f>
        <v>0</v>
      </c>
      <c r="Q201" s="245">
        <v>0.001</v>
      </c>
      <c r="R201" s="245">
        <f>Q201*H201</f>
        <v>2.5000000000000001E-05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1003</v>
      </c>
      <c r="AT201" s="247" t="s">
        <v>457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1003</v>
      </c>
      <c r="BM201" s="247" t="s">
        <v>1517</v>
      </c>
    </row>
    <row r="202" s="2" customFormat="1" ht="16.30189" customHeight="1">
      <c r="A202" s="35"/>
      <c r="B202" s="36"/>
      <c r="C202" s="254" t="s">
        <v>697</v>
      </c>
      <c r="D202" s="254" t="s">
        <v>457</v>
      </c>
      <c r="E202" s="255" t="s">
        <v>1518</v>
      </c>
      <c r="F202" s="256" t="s">
        <v>1519</v>
      </c>
      <c r="G202" s="257" t="s">
        <v>1520</v>
      </c>
      <c r="H202" s="258">
        <v>1</v>
      </c>
      <c r="I202" s="259"/>
      <c r="J202" s="260">
        <f>ROUND(I202*H202,2)</f>
        <v>0</v>
      </c>
      <c r="K202" s="261"/>
      <c r="L202" s="262"/>
      <c r="M202" s="263" t="s">
        <v>1</v>
      </c>
      <c r="N202" s="264" t="s">
        <v>42</v>
      </c>
      <c r="O202" s="94"/>
      <c r="P202" s="245">
        <f>O202*H202</f>
        <v>0</v>
      </c>
      <c r="Q202" s="245">
        <v>0.025000000000000001</v>
      </c>
      <c r="R202" s="245">
        <f>Q202*H202</f>
        <v>0.025000000000000001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1003</v>
      </c>
      <c r="AT202" s="247" t="s">
        <v>457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1003</v>
      </c>
      <c r="BM202" s="247" t="s">
        <v>1521</v>
      </c>
    </row>
    <row r="203" s="2" customFormat="1" ht="31.92453" customHeight="1">
      <c r="A203" s="35"/>
      <c r="B203" s="36"/>
      <c r="C203" s="235" t="s">
        <v>701</v>
      </c>
      <c r="D203" s="235" t="s">
        <v>382</v>
      </c>
      <c r="E203" s="236" t="s">
        <v>1522</v>
      </c>
      <c r="F203" s="237" t="s">
        <v>1523</v>
      </c>
      <c r="G203" s="238" t="s">
        <v>430</v>
      </c>
      <c r="H203" s="239">
        <v>0.71999999999999997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</v>
      </c>
      <c r="R203" s="245">
        <f>Q203*H203</f>
        <v>0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673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673</v>
      </c>
      <c r="BM203" s="247" t="s">
        <v>1524</v>
      </c>
    </row>
    <row r="204" s="2" customFormat="1" ht="23.4566" customHeight="1">
      <c r="A204" s="35"/>
      <c r="B204" s="36"/>
      <c r="C204" s="235" t="s">
        <v>705</v>
      </c>
      <c r="D204" s="235" t="s">
        <v>382</v>
      </c>
      <c r="E204" s="236" t="s">
        <v>1525</v>
      </c>
      <c r="F204" s="237" t="s">
        <v>1526</v>
      </c>
      <c r="G204" s="238" t="s">
        <v>430</v>
      </c>
      <c r="H204" s="239">
        <v>1.875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</v>
      </c>
      <c r="R204" s="245">
        <f>Q204*H204</f>
        <v>0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673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673</v>
      </c>
      <c r="BM204" s="247" t="s">
        <v>1527</v>
      </c>
    </row>
    <row r="205" s="2" customFormat="1" ht="23.4566" customHeight="1">
      <c r="A205" s="35"/>
      <c r="B205" s="36"/>
      <c r="C205" s="235" t="s">
        <v>709</v>
      </c>
      <c r="D205" s="235" t="s">
        <v>382</v>
      </c>
      <c r="E205" s="236" t="s">
        <v>1528</v>
      </c>
      <c r="F205" s="237" t="s">
        <v>1529</v>
      </c>
      <c r="G205" s="238" t="s">
        <v>426</v>
      </c>
      <c r="H205" s="239">
        <v>15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</v>
      </c>
      <c r="R205" s="245">
        <f>Q205*H205</f>
        <v>0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673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673</v>
      </c>
      <c r="BM205" s="247" t="s">
        <v>1530</v>
      </c>
    </row>
    <row r="206" s="2" customFormat="1" ht="23.4566" customHeight="1">
      <c r="A206" s="35"/>
      <c r="B206" s="36"/>
      <c r="C206" s="235" t="s">
        <v>713</v>
      </c>
      <c r="D206" s="235" t="s">
        <v>382</v>
      </c>
      <c r="E206" s="236" t="s">
        <v>1531</v>
      </c>
      <c r="F206" s="237" t="s">
        <v>1532</v>
      </c>
      <c r="G206" s="238" t="s">
        <v>430</v>
      </c>
      <c r="H206" s="239">
        <v>2.625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</v>
      </c>
      <c r="R206" s="245">
        <f>Q206*H206</f>
        <v>0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673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673</v>
      </c>
      <c r="BM206" s="247" t="s">
        <v>1533</v>
      </c>
    </row>
    <row r="207" s="2" customFormat="1" ht="31.92453" customHeight="1">
      <c r="A207" s="35"/>
      <c r="B207" s="36"/>
      <c r="C207" s="235" t="s">
        <v>717</v>
      </c>
      <c r="D207" s="235" t="s">
        <v>382</v>
      </c>
      <c r="E207" s="236" t="s">
        <v>1534</v>
      </c>
      <c r="F207" s="237" t="s">
        <v>1535</v>
      </c>
      <c r="G207" s="238" t="s">
        <v>426</v>
      </c>
      <c r="H207" s="239">
        <v>15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</v>
      </c>
      <c r="R207" s="245">
        <f>Q207*H207</f>
        <v>0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673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673</v>
      </c>
      <c r="BM207" s="247" t="s">
        <v>1536</v>
      </c>
    </row>
    <row r="208" s="2" customFormat="1" ht="16.30189" customHeight="1">
      <c r="A208" s="35"/>
      <c r="B208" s="36"/>
      <c r="C208" s="254" t="s">
        <v>723</v>
      </c>
      <c r="D208" s="254" t="s">
        <v>457</v>
      </c>
      <c r="E208" s="255" t="s">
        <v>1537</v>
      </c>
      <c r="F208" s="256" t="s">
        <v>1538</v>
      </c>
      <c r="G208" s="257" t="s">
        <v>450</v>
      </c>
      <c r="H208" s="258">
        <v>1.5600000000000001</v>
      </c>
      <c r="I208" s="259"/>
      <c r="J208" s="260">
        <f>ROUND(I208*H208,2)</f>
        <v>0</v>
      </c>
      <c r="K208" s="261"/>
      <c r="L208" s="262"/>
      <c r="M208" s="263" t="s">
        <v>1</v>
      </c>
      <c r="N208" s="264" t="s">
        <v>42</v>
      </c>
      <c r="O208" s="94"/>
      <c r="P208" s="245">
        <f>O208*H208</f>
        <v>0</v>
      </c>
      <c r="Q208" s="245">
        <v>1</v>
      </c>
      <c r="R208" s="245">
        <f>Q208*H208</f>
        <v>1.5600000000000001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1003</v>
      </c>
      <c r="AT208" s="247" t="s">
        <v>457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1003</v>
      </c>
      <c r="BM208" s="247" t="s">
        <v>1539</v>
      </c>
    </row>
    <row r="209" s="2" customFormat="1" ht="23.4566" customHeight="1">
      <c r="A209" s="35"/>
      <c r="B209" s="36"/>
      <c r="C209" s="235" t="s">
        <v>869</v>
      </c>
      <c r="D209" s="235" t="s">
        <v>382</v>
      </c>
      <c r="E209" s="236" t="s">
        <v>1540</v>
      </c>
      <c r="F209" s="237" t="s">
        <v>1541</v>
      </c>
      <c r="G209" s="238" t="s">
        <v>426</v>
      </c>
      <c r="H209" s="239">
        <v>15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</v>
      </c>
      <c r="R209" s="245">
        <f>Q209*H209</f>
        <v>0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673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673</v>
      </c>
      <c r="BM209" s="247" t="s">
        <v>1542</v>
      </c>
    </row>
    <row r="210" s="2" customFormat="1" ht="23.4566" customHeight="1">
      <c r="A210" s="35"/>
      <c r="B210" s="36"/>
      <c r="C210" s="254" t="s">
        <v>873</v>
      </c>
      <c r="D210" s="254" t="s">
        <v>457</v>
      </c>
      <c r="E210" s="255" t="s">
        <v>1543</v>
      </c>
      <c r="F210" s="256" t="s">
        <v>1544</v>
      </c>
      <c r="G210" s="257" t="s">
        <v>426</v>
      </c>
      <c r="H210" s="258">
        <v>15</v>
      </c>
      <c r="I210" s="259"/>
      <c r="J210" s="260">
        <f>ROUND(I210*H210,2)</f>
        <v>0</v>
      </c>
      <c r="K210" s="261"/>
      <c r="L210" s="262"/>
      <c r="M210" s="263" t="s">
        <v>1</v>
      </c>
      <c r="N210" s="264" t="s">
        <v>42</v>
      </c>
      <c r="O210" s="94"/>
      <c r="P210" s="245">
        <f>O210*H210</f>
        <v>0</v>
      </c>
      <c r="Q210" s="245">
        <v>0.00021000000000000001</v>
      </c>
      <c r="R210" s="245">
        <f>Q210*H210</f>
        <v>0.00315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1003</v>
      </c>
      <c r="AT210" s="247" t="s">
        <v>457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1003</v>
      </c>
      <c r="BM210" s="247" t="s">
        <v>1545</v>
      </c>
    </row>
    <row r="211" s="2" customFormat="1" ht="31.92453" customHeight="1">
      <c r="A211" s="35"/>
      <c r="B211" s="36"/>
      <c r="C211" s="235" t="s">
        <v>877</v>
      </c>
      <c r="D211" s="235" t="s">
        <v>382</v>
      </c>
      <c r="E211" s="236" t="s">
        <v>1546</v>
      </c>
      <c r="F211" s="237" t="s">
        <v>1547</v>
      </c>
      <c r="G211" s="238" t="s">
        <v>426</v>
      </c>
      <c r="H211" s="239">
        <v>15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</v>
      </c>
      <c r="R211" s="245">
        <f>Q211*H211</f>
        <v>0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673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673</v>
      </c>
      <c r="BM211" s="247" t="s">
        <v>1548</v>
      </c>
    </row>
    <row r="212" s="2" customFormat="1" ht="16.30189" customHeight="1">
      <c r="A212" s="35"/>
      <c r="B212" s="36"/>
      <c r="C212" s="254" t="s">
        <v>881</v>
      </c>
      <c r="D212" s="254" t="s">
        <v>457</v>
      </c>
      <c r="E212" s="255" t="s">
        <v>1549</v>
      </c>
      <c r="F212" s="256" t="s">
        <v>1550</v>
      </c>
      <c r="G212" s="257" t="s">
        <v>450</v>
      </c>
      <c r="H212" s="258">
        <v>0.77000000000000002</v>
      </c>
      <c r="I212" s="259"/>
      <c r="J212" s="260">
        <f>ROUND(I212*H212,2)</f>
        <v>0</v>
      </c>
      <c r="K212" s="261"/>
      <c r="L212" s="262"/>
      <c r="M212" s="263" t="s">
        <v>1</v>
      </c>
      <c r="N212" s="264" t="s">
        <v>42</v>
      </c>
      <c r="O212" s="94"/>
      <c r="P212" s="245">
        <f>O212*H212</f>
        <v>0</v>
      </c>
      <c r="Q212" s="245">
        <v>1</v>
      </c>
      <c r="R212" s="245">
        <f>Q212*H212</f>
        <v>0.77000000000000002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1551</v>
      </c>
      <c r="AT212" s="247" t="s">
        <v>457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673</v>
      </c>
      <c r="BM212" s="247" t="s">
        <v>1552</v>
      </c>
    </row>
    <row r="213" s="2" customFormat="1" ht="31.92453" customHeight="1">
      <c r="A213" s="35"/>
      <c r="B213" s="36"/>
      <c r="C213" s="235" t="s">
        <v>885</v>
      </c>
      <c r="D213" s="235" t="s">
        <v>382</v>
      </c>
      <c r="E213" s="236" t="s">
        <v>1553</v>
      </c>
      <c r="F213" s="237" t="s">
        <v>1554</v>
      </c>
      <c r="G213" s="238" t="s">
        <v>419</v>
      </c>
      <c r="H213" s="239">
        <v>5.25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</v>
      </c>
      <c r="R213" s="245">
        <f>Q213*H213</f>
        <v>0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673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673</v>
      </c>
      <c r="BM213" s="247" t="s">
        <v>1555</v>
      </c>
    </row>
    <row r="214" s="2" customFormat="1" ht="16.30189" customHeight="1">
      <c r="A214" s="35"/>
      <c r="B214" s="36"/>
      <c r="C214" s="235" t="s">
        <v>886</v>
      </c>
      <c r="D214" s="235" t="s">
        <v>382</v>
      </c>
      <c r="E214" s="236" t="s">
        <v>1506</v>
      </c>
      <c r="F214" s="237" t="s">
        <v>1507</v>
      </c>
      <c r="G214" s="238" t="s">
        <v>1501</v>
      </c>
      <c r="H214" s="268"/>
      <c r="I214" s="240"/>
      <c r="J214" s="241">
        <f>ROUND(I214*H214,2)</f>
        <v>0</v>
      </c>
      <c r="K214" s="242"/>
      <c r="L214" s="41"/>
      <c r="M214" s="249" t="s">
        <v>1</v>
      </c>
      <c r="N214" s="250" t="s">
        <v>42</v>
      </c>
      <c r="O214" s="251"/>
      <c r="P214" s="252">
        <f>O214*H214</f>
        <v>0</v>
      </c>
      <c r="Q214" s="252">
        <v>0</v>
      </c>
      <c r="R214" s="252">
        <f>Q214*H214</f>
        <v>0</v>
      </c>
      <c r="S214" s="252">
        <v>0</v>
      </c>
      <c r="T214" s="25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673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673</v>
      </c>
      <c r="BM214" s="247" t="s">
        <v>1556</v>
      </c>
    </row>
    <row r="215" s="2" customFormat="1" ht="6.96" customHeight="1">
      <c r="A215" s="35"/>
      <c r="B215" s="69"/>
      <c r="C215" s="70"/>
      <c r="D215" s="70"/>
      <c r="E215" s="70"/>
      <c r="F215" s="70"/>
      <c r="G215" s="70"/>
      <c r="H215" s="70"/>
      <c r="I215" s="70"/>
      <c r="J215" s="70"/>
      <c r="K215" s="70"/>
      <c r="L215" s="41"/>
      <c r="M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</row>
  </sheetData>
  <sheetProtection sheet="1" autoFilter="0" formatColumns="0" formatRows="0" objects="1" scenarios="1" spinCount="100000" saltValue="7K52vcNr0lU6m054Teh2YKT3veVS6tM0Lbc5QVNDl/yX2W6NHylHdBTZZW7N7JnkMWh+Ez54x0ABaUAlhqMoHw==" hashValue="HQJeOL5HPkOR+NgSeHbm9aIUoBQxporFUcUwBMAwvCiyGAFKD920HjcN/tmv+q2azv+AGAMqrERlMLDZqmsIYw==" algorithmName="SHA-512" password="CC35"/>
  <autoFilter ref="C123:K214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342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3114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ROUND((SUM(BE129:BE282)),  2)</f>
        <v>0</v>
      </c>
      <c r="G33" s="169"/>
      <c r="H33" s="169"/>
      <c r="I33" s="170">
        <v>0.20000000000000001</v>
      </c>
      <c r="J33" s="168">
        <f>ROUND(((SUM(BE129:BE282))*I33),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ROUND((SUM(BF129:BF282)),  2)</f>
        <v>0</v>
      </c>
      <c r="G34" s="169"/>
      <c r="H34" s="169"/>
      <c r="I34" s="170">
        <v>0.20000000000000001</v>
      </c>
      <c r="J34" s="168">
        <f>ROUND(((SUM(BF129:BF282))*I34),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ROUND((SUM(BG129:BG282)),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ROUND((SUM(BH129:BH282)),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ROUND((SUM(BI129:BI282)),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201-00 - 201-00 Most ev. č.591-004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J130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J131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J153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1063</v>
      </c>
      <c r="E100" s="204"/>
      <c r="F100" s="204"/>
      <c r="G100" s="204"/>
      <c r="H100" s="204"/>
      <c r="I100" s="204"/>
      <c r="J100" s="205">
        <f>J163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J173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J193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1064</v>
      </c>
      <c r="E103" s="204"/>
      <c r="F103" s="204"/>
      <c r="G103" s="204"/>
      <c r="H103" s="204"/>
      <c r="I103" s="204"/>
      <c r="J103" s="205">
        <f>J204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411</v>
      </c>
      <c r="E104" s="204"/>
      <c r="F104" s="204"/>
      <c r="G104" s="204"/>
      <c r="H104" s="204"/>
      <c r="I104" s="204"/>
      <c r="J104" s="205">
        <f>J215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J221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J256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730</v>
      </c>
      <c r="E107" s="199"/>
      <c r="F107" s="199"/>
      <c r="G107" s="199"/>
      <c r="H107" s="199"/>
      <c r="I107" s="199"/>
      <c r="J107" s="200">
        <f>J258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731</v>
      </c>
      <c r="E108" s="204"/>
      <c r="F108" s="204"/>
      <c r="G108" s="204"/>
      <c r="H108" s="204"/>
      <c r="I108" s="204"/>
      <c r="J108" s="205">
        <f>J259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361</v>
      </c>
      <c r="E109" s="199"/>
      <c r="F109" s="199"/>
      <c r="G109" s="199"/>
      <c r="H109" s="199"/>
      <c r="I109" s="199"/>
      <c r="J109" s="200">
        <f>J273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353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30189" customHeight="1">
      <c r="A121" s="35"/>
      <c r="B121" s="36"/>
      <c r="C121" s="37"/>
      <c r="D121" s="37"/>
      <c r="E121" s="79" t="str">
        <f>E9</f>
        <v>201-00 - 201-00 Most ev. č.591-004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F12</f>
        <v>k. ú. Banská Bystrica</v>
      </c>
      <c r="G123" s="37"/>
      <c r="H123" s="37"/>
      <c r="I123" s="29" t="s">
        <v>21</v>
      </c>
      <c r="J123" s="82" t="str">
        <f>IF(J12="","",J12)</f>
        <v>30. 12. 2020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81509" customHeight="1">
      <c r="A125" s="35"/>
      <c r="B125" s="36"/>
      <c r="C125" s="29" t="s">
        <v>23</v>
      </c>
      <c r="D125" s="37"/>
      <c r="E125" s="37"/>
      <c r="F125" s="24" t="str">
        <f>E15</f>
        <v xml:space="preserve">BANSKOBYSTRICKÝ SAMOSPRÁVNY KRAJ </v>
      </c>
      <c r="G125" s="37"/>
      <c r="H125" s="37"/>
      <c r="I125" s="29" t="s">
        <v>29</v>
      </c>
      <c r="J125" s="33" t="str">
        <f>E21</f>
        <v>ISPO spol.s r.o. , Prešov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30566" customHeight="1">
      <c r="A126" s="35"/>
      <c r="B126" s="36"/>
      <c r="C126" s="29" t="s">
        <v>27</v>
      </c>
      <c r="D126" s="37"/>
      <c r="E126" s="37"/>
      <c r="F126" s="24" t="str">
        <f>IF(E18="","",E18)</f>
        <v>Vyplň údaj</v>
      </c>
      <c r="G126" s="37"/>
      <c r="H126" s="37"/>
      <c r="I126" s="29" t="s">
        <v>33</v>
      </c>
      <c r="J126" s="33" t="str">
        <f>E24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365</v>
      </c>
      <c r="D128" s="210" t="s">
        <v>61</v>
      </c>
      <c r="E128" s="210" t="s">
        <v>57</v>
      </c>
      <c r="F128" s="210" t="s">
        <v>58</v>
      </c>
      <c r="G128" s="210" t="s">
        <v>366</v>
      </c>
      <c r="H128" s="210" t="s">
        <v>367</v>
      </c>
      <c r="I128" s="210" t="s">
        <v>368</v>
      </c>
      <c r="J128" s="211" t="s">
        <v>358</v>
      </c>
      <c r="K128" s="212" t="s">
        <v>369</v>
      </c>
      <c r="L128" s="213"/>
      <c r="M128" s="103" t="s">
        <v>1</v>
      </c>
      <c r="N128" s="104" t="s">
        <v>40</v>
      </c>
      <c r="O128" s="104" t="s">
        <v>370</v>
      </c>
      <c r="P128" s="104" t="s">
        <v>371</v>
      </c>
      <c r="Q128" s="104" t="s">
        <v>372</v>
      </c>
      <c r="R128" s="104" t="s">
        <v>373</v>
      </c>
      <c r="S128" s="104" t="s">
        <v>374</v>
      </c>
      <c r="T128" s="105" t="s">
        <v>375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359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P130+P258+P273</f>
        <v>0</v>
      </c>
      <c r="Q129" s="107"/>
      <c r="R129" s="216">
        <f>R130+R258+R273</f>
        <v>956.74310891508424</v>
      </c>
      <c r="S129" s="107"/>
      <c r="T129" s="217">
        <f>T130+T258+T273</f>
        <v>223.30542200000002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75</v>
      </c>
      <c r="AU129" s="14" t="s">
        <v>360</v>
      </c>
      <c r="BK129" s="218">
        <f>BK130+BK258+BK273</f>
        <v>0</v>
      </c>
    </row>
    <row r="130" s="12" customFormat="1" ht="25.92" customHeight="1">
      <c r="A130" s="12"/>
      <c r="B130" s="219"/>
      <c r="C130" s="220"/>
      <c r="D130" s="221" t="s">
        <v>75</v>
      </c>
      <c r="E130" s="222" t="s">
        <v>414</v>
      </c>
      <c r="F130" s="222" t="s">
        <v>415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P131+P153+P163+P173+P193+P204+P215+P221+P256</f>
        <v>0</v>
      </c>
      <c r="Q130" s="227"/>
      <c r="R130" s="228">
        <f>R131+R153+R163+R173+R193+R204+R215+R221+R256</f>
        <v>954.66991170354424</v>
      </c>
      <c r="S130" s="227"/>
      <c r="T130" s="229">
        <f>T131+T153+T163+T173+T193+T204+T215+T221+T256</f>
        <v>223.30542200000002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76</v>
      </c>
      <c r="AY130" s="230" t="s">
        <v>379</v>
      </c>
      <c r="BK130" s="232">
        <f>BK131+BK153+BK163+BK173+BK193+BK204+BK215+BK221+BK256</f>
        <v>0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84</v>
      </c>
      <c r="F131" s="233" t="s">
        <v>416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SUM(P132:P152)</f>
        <v>0</v>
      </c>
      <c r="Q131" s="227"/>
      <c r="R131" s="228">
        <f>SUM(R132:R152)</f>
        <v>1.6633827718400003</v>
      </c>
      <c r="S131" s="227"/>
      <c r="T131" s="229">
        <f>SUM(T132:T152)</f>
        <v>118.59264000000002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SUM(BK132:BK152)</f>
        <v>0</v>
      </c>
    </row>
    <row r="132" s="2" customFormat="1" ht="31.92453" customHeight="1">
      <c r="A132" s="35"/>
      <c r="B132" s="36"/>
      <c r="C132" s="235" t="s">
        <v>84</v>
      </c>
      <c r="D132" s="235" t="s">
        <v>382</v>
      </c>
      <c r="E132" s="236" t="s">
        <v>3115</v>
      </c>
      <c r="F132" s="237" t="s">
        <v>3116</v>
      </c>
      <c r="G132" s="238" t="s">
        <v>419</v>
      </c>
      <c r="H132" s="239">
        <v>154.08000000000001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0.000457248</v>
      </c>
      <c r="R132" s="245">
        <f>Q132*H132</f>
        <v>0.070452771840000011</v>
      </c>
      <c r="S132" s="245">
        <v>0.50800000000000001</v>
      </c>
      <c r="T132" s="246">
        <f>S132*H132</f>
        <v>78.27264000000001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3117</v>
      </c>
    </row>
    <row r="133" s="2" customFormat="1" ht="31.92453" customHeight="1">
      <c r="A133" s="35"/>
      <c r="B133" s="36"/>
      <c r="C133" s="235" t="s">
        <v>92</v>
      </c>
      <c r="D133" s="235" t="s">
        <v>382</v>
      </c>
      <c r="E133" s="236" t="s">
        <v>1873</v>
      </c>
      <c r="F133" s="237" t="s">
        <v>1874</v>
      </c>
      <c r="G133" s="238" t="s">
        <v>419</v>
      </c>
      <c r="H133" s="239">
        <v>72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0.56000000000000005</v>
      </c>
      <c r="T133" s="246">
        <f>S133*H133</f>
        <v>40.320000000000007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3118</v>
      </c>
    </row>
    <row r="134" s="2" customFormat="1" ht="23.4566" customHeight="1">
      <c r="A134" s="35"/>
      <c r="B134" s="36"/>
      <c r="C134" s="235" t="s">
        <v>102</v>
      </c>
      <c r="D134" s="235" t="s">
        <v>382</v>
      </c>
      <c r="E134" s="236" t="s">
        <v>3119</v>
      </c>
      <c r="F134" s="237" t="s">
        <v>3120</v>
      </c>
      <c r="G134" s="238" t="s">
        <v>426</v>
      </c>
      <c r="H134" s="239">
        <v>80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0.019890000000000001</v>
      </c>
      <c r="R134" s="245">
        <f>Q134*H134</f>
        <v>1.5912000000000002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3121</v>
      </c>
    </row>
    <row r="135" s="2" customFormat="1" ht="31.92453" customHeight="1">
      <c r="A135" s="35"/>
      <c r="B135" s="36"/>
      <c r="C135" s="235" t="s">
        <v>396</v>
      </c>
      <c r="D135" s="235" t="s">
        <v>382</v>
      </c>
      <c r="E135" s="236" t="s">
        <v>1247</v>
      </c>
      <c r="F135" s="237" t="s">
        <v>1248</v>
      </c>
      <c r="G135" s="238" t="s">
        <v>430</v>
      </c>
      <c r="H135" s="239">
        <v>12.6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3122</v>
      </c>
    </row>
    <row r="136" s="2" customFormat="1" ht="16.30189" customHeight="1">
      <c r="A136" s="35"/>
      <c r="B136" s="36"/>
      <c r="C136" s="235" t="s">
        <v>378</v>
      </c>
      <c r="D136" s="235" t="s">
        <v>382</v>
      </c>
      <c r="E136" s="236" t="s">
        <v>3123</v>
      </c>
      <c r="F136" s="237" t="s">
        <v>3124</v>
      </c>
      <c r="G136" s="238" t="s">
        <v>430</v>
      </c>
      <c r="H136" s="239">
        <v>300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3125</v>
      </c>
    </row>
    <row r="137" s="2" customFormat="1" ht="23.4566" customHeight="1">
      <c r="A137" s="35"/>
      <c r="B137" s="36"/>
      <c r="C137" s="235" t="s">
        <v>435</v>
      </c>
      <c r="D137" s="235" t="s">
        <v>382</v>
      </c>
      <c r="E137" s="236" t="s">
        <v>3126</v>
      </c>
      <c r="F137" s="237" t="s">
        <v>3127</v>
      </c>
      <c r="G137" s="238" t="s">
        <v>430</v>
      </c>
      <c r="H137" s="239">
        <v>150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3128</v>
      </c>
    </row>
    <row r="138" s="2" customFormat="1" ht="23.4566" customHeight="1">
      <c r="A138" s="35"/>
      <c r="B138" s="36"/>
      <c r="C138" s="235" t="s">
        <v>439</v>
      </c>
      <c r="D138" s="235" t="s">
        <v>382</v>
      </c>
      <c r="E138" s="236" t="s">
        <v>3129</v>
      </c>
      <c r="F138" s="237" t="s">
        <v>3130</v>
      </c>
      <c r="G138" s="238" t="s">
        <v>430</v>
      </c>
      <c r="H138" s="239">
        <v>138.36000000000001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3131</v>
      </c>
    </row>
    <row r="139" s="2" customFormat="1" ht="21.0566" customHeight="1">
      <c r="A139" s="35"/>
      <c r="B139" s="36"/>
      <c r="C139" s="235" t="s">
        <v>443</v>
      </c>
      <c r="D139" s="235" t="s">
        <v>382</v>
      </c>
      <c r="E139" s="236" t="s">
        <v>1334</v>
      </c>
      <c r="F139" s="237" t="s">
        <v>1335</v>
      </c>
      <c r="G139" s="238" t="s">
        <v>430</v>
      </c>
      <c r="H139" s="239">
        <v>43.700000000000003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3132</v>
      </c>
    </row>
    <row r="140" s="2" customFormat="1" ht="23.4566" customHeight="1">
      <c r="A140" s="35"/>
      <c r="B140" s="36"/>
      <c r="C140" s="235" t="s">
        <v>447</v>
      </c>
      <c r="D140" s="235" t="s">
        <v>382</v>
      </c>
      <c r="E140" s="236" t="s">
        <v>1337</v>
      </c>
      <c r="F140" s="237" t="s">
        <v>1338</v>
      </c>
      <c r="G140" s="238" t="s">
        <v>430</v>
      </c>
      <c r="H140" s="239">
        <v>13.109999999999999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3133</v>
      </c>
    </row>
    <row r="141" s="2" customFormat="1" ht="21.0566" customHeight="1">
      <c r="A141" s="35"/>
      <c r="B141" s="36"/>
      <c r="C141" s="235" t="s">
        <v>452</v>
      </c>
      <c r="D141" s="235" t="s">
        <v>382</v>
      </c>
      <c r="E141" s="236" t="s">
        <v>1068</v>
      </c>
      <c r="F141" s="237" t="s">
        <v>1069</v>
      </c>
      <c r="G141" s="238" t="s">
        <v>430</v>
      </c>
      <c r="H141" s="239">
        <v>20.68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3134</v>
      </c>
    </row>
    <row r="142" s="2" customFormat="1" ht="36.72453" customHeight="1">
      <c r="A142" s="35"/>
      <c r="B142" s="36"/>
      <c r="C142" s="235" t="s">
        <v>456</v>
      </c>
      <c r="D142" s="235" t="s">
        <v>382</v>
      </c>
      <c r="E142" s="236" t="s">
        <v>741</v>
      </c>
      <c r="F142" s="237" t="s">
        <v>742</v>
      </c>
      <c r="G142" s="238" t="s">
        <v>430</v>
      </c>
      <c r="H142" s="239">
        <v>6.2039999999999997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3135</v>
      </c>
    </row>
    <row r="143" s="2" customFormat="1" ht="36.72453" customHeight="1">
      <c r="A143" s="35"/>
      <c r="B143" s="36"/>
      <c r="C143" s="235" t="s">
        <v>461</v>
      </c>
      <c r="D143" s="235" t="s">
        <v>382</v>
      </c>
      <c r="E143" s="236" t="s">
        <v>3039</v>
      </c>
      <c r="F143" s="237" t="s">
        <v>437</v>
      </c>
      <c r="G143" s="238" t="s">
        <v>430</v>
      </c>
      <c r="H143" s="239">
        <v>180.63999999999999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3136</v>
      </c>
    </row>
    <row r="144" s="2" customFormat="1" ht="23.4566" customHeight="1">
      <c r="A144" s="35"/>
      <c r="B144" s="36"/>
      <c r="C144" s="235" t="s">
        <v>466</v>
      </c>
      <c r="D144" s="235" t="s">
        <v>382</v>
      </c>
      <c r="E144" s="236" t="s">
        <v>3137</v>
      </c>
      <c r="F144" s="237" t="s">
        <v>3138</v>
      </c>
      <c r="G144" s="238" t="s">
        <v>430</v>
      </c>
      <c r="H144" s="239">
        <v>300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3139</v>
      </c>
    </row>
    <row r="145" s="2" customFormat="1" ht="21.0566" customHeight="1">
      <c r="A145" s="35"/>
      <c r="B145" s="36"/>
      <c r="C145" s="235" t="s">
        <v>470</v>
      </c>
      <c r="D145" s="235" t="s">
        <v>382</v>
      </c>
      <c r="E145" s="236" t="s">
        <v>750</v>
      </c>
      <c r="F145" s="237" t="s">
        <v>445</v>
      </c>
      <c r="G145" s="238" t="s">
        <v>430</v>
      </c>
      <c r="H145" s="239">
        <v>180.63999999999999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3140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1083</v>
      </c>
      <c r="F146" s="237" t="s">
        <v>449</v>
      </c>
      <c r="G146" s="238" t="s">
        <v>450</v>
      </c>
      <c r="H146" s="239">
        <v>343.21600000000001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3141</v>
      </c>
    </row>
    <row r="147" s="2" customFormat="1" ht="23.4566" customHeight="1">
      <c r="A147" s="35"/>
      <c r="B147" s="36"/>
      <c r="C147" s="235" t="s">
        <v>479</v>
      </c>
      <c r="D147" s="235" t="s">
        <v>382</v>
      </c>
      <c r="E147" s="236" t="s">
        <v>453</v>
      </c>
      <c r="F147" s="237" t="s">
        <v>454</v>
      </c>
      <c r="G147" s="238" t="s">
        <v>430</v>
      </c>
      <c r="H147" s="239">
        <v>22.100000000000001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3142</v>
      </c>
    </row>
    <row r="148" s="2" customFormat="1" ht="23.4566" customHeight="1">
      <c r="A148" s="35"/>
      <c r="B148" s="36"/>
      <c r="C148" s="235" t="s">
        <v>483</v>
      </c>
      <c r="D148" s="235" t="s">
        <v>382</v>
      </c>
      <c r="E148" s="236" t="s">
        <v>2464</v>
      </c>
      <c r="F148" s="237" t="s">
        <v>2465</v>
      </c>
      <c r="G148" s="238" t="s">
        <v>419</v>
      </c>
      <c r="H148" s="239">
        <v>56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3143</v>
      </c>
    </row>
    <row r="149" s="2" customFormat="1" ht="16.30189" customHeight="1">
      <c r="A149" s="35"/>
      <c r="B149" s="36"/>
      <c r="C149" s="254" t="s">
        <v>487</v>
      </c>
      <c r="D149" s="254" t="s">
        <v>457</v>
      </c>
      <c r="E149" s="255" t="s">
        <v>1270</v>
      </c>
      <c r="F149" s="256" t="s">
        <v>1271</v>
      </c>
      <c r="G149" s="257" t="s">
        <v>1102</v>
      </c>
      <c r="H149" s="258">
        <v>1.73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0.001</v>
      </c>
      <c r="R149" s="245">
        <f>Q149*H149</f>
        <v>0.00173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3144</v>
      </c>
    </row>
    <row r="150" s="2" customFormat="1" ht="21.0566" customHeight="1">
      <c r="A150" s="35"/>
      <c r="B150" s="36"/>
      <c r="C150" s="235" t="s">
        <v>491</v>
      </c>
      <c r="D150" s="235" t="s">
        <v>382</v>
      </c>
      <c r="E150" s="236" t="s">
        <v>3145</v>
      </c>
      <c r="F150" s="237" t="s">
        <v>3146</v>
      </c>
      <c r="G150" s="238" t="s">
        <v>419</v>
      </c>
      <c r="H150" s="239">
        <v>75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3147</v>
      </c>
    </row>
    <row r="151" s="2" customFormat="1" ht="16.30189" customHeight="1">
      <c r="A151" s="35"/>
      <c r="B151" s="36"/>
      <c r="C151" s="235" t="s">
        <v>7</v>
      </c>
      <c r="D151" s="235" t="s">
        <v>382</v>
      </c>
      <c r="E151" s="236" t="s">
        <v>2470</v>
      </c>
      <c r="F151" s="237" t="s">
        <v>2471</v>
      </c>
      <c r="G151" s="238" t="s">
        <v>419</v>
      </c>
      <c r="H151" s="239">
        <v>56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3148</v>
      </c>
    </row>
    <row r="152" s="2" customFormat="1" ht="31.92453" customHeight="1">
      <c r="A152" s="35"/>
      <c r="B152" s="36"/>
      <c r="C152" s="235" t="s">
        <v>499</v>
      </c>
      <c r="D152" s="235" t="s">
        <v>382</v>
      </c>
      <c r="E152" s="236" t="s">
        <v>1631</v>
      </c>
      <c r="F152" s="237" t="s">
        <v>1632</v>
      </c>
      <c r="G152" s="238" t="s">
        <v>419</v>
      </c>
      <c r="H152" s="239">
        <v>56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3149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92</v>
      </c>
      <c r="F153" s="233" t="s">
        <v>759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SUM(P154:P162)</f>
        <v>0</v>
      </c>
      <c r="Q153" s="227"/>
      <c r="R153" s="228">
        <f>SUM(R154:R162)</f>
        <v>11.013326412177001</v>
      </c>
      <c r="S153" s="227"/>
      <c r="T153" s="229">
        <f>SUM(T154:T162)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SUM(BK154:BK162)</f>
        <v>0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3150</v>
      </c>
      <c r="F154" s="237" t="s">
        <v>3151</v>
      </c>
      <c r="G154" s="238" t="s">
        <v>419</v>
      </c>
      <c r="H154" s="239">
        <v>60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0.00014999999999999999</v>
      </c>
      <c r="R154" s="245">
        <f>Q154*H154</f>
        <v>0.0089999999999999993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3152</v>
      </c>
    </row>
    <row r="155" s="2" customFormat="1" ht="23.4566" customHeight="1">
      <c r="A155" s="35"/>
      <c r="B155" s="36"/>
      <c r="C155" s="235" t="s">
        <v>508</v>
      </c>
      <c r="D155" s="235" t="s">
        <v>382</v>
      </c>
      <c r="E155" s="236" t="s">
        <v>3153</v>
      </c>
      <c r="F155" s="237" t="s">
        <v>3154</v>
      </c>
      <c r="G155" s="238" t="s">
        <v>419</v>
      </c>
      <c r="H155" s="239">
        <v>60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3155</v>
      </c>
    </row>
    <row r="156" s="2" customFormat="1" ht="23.4566" customHeight="1">
      <c r="A156" s="35"/>
      <c r="B156" s="36"/>
      <c r="C156" s="254" t="s">
        <v>512</v>
      </c>
      <c r="D156" s="254" t="s">
        <v>457</v>
      </c>
      <c r="E156" s="255" t="s">
        <v>3156</v>
      </c>
      <c r="F156" s="256" t="s">
        <v>3157</v>
      </c>
      <c r="G156" s="257" t="s">
        <v>450</v>
      </c>
      <c r="H156" s="258">
        <v>9.3000000000000007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1</v>
      </c>
      <c r="R156" s="245">
        <f>Q156*H156</f>
        <v>9.3000000000000007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3158</v>
      </c>
    </row>
    <row r="157" s="2" customFormat="1" ht="23.4566" customHeight="1">
      <c r="A157" s="35"/>
      <c r="B157" s="36"/>
      <c r="C157" s="235" t="s">
        <v>516</v>
      </c>
      <c r="D157" s="235" t="s">
        <v>382</v>
      </c>
      <c r="E157" s="236" t="s">
        <v>3159</v>
      </c>
      <c r="F157" s="237" t="s">
        <v>3160</v>
      </c>
      <c r="G157" s="238" t="s">
        <v>419</v>
      </c>
      <c r="H157" s="239">
        <v>60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3161</v>
      </c>
    </row>
    <row r="158" s="2" customFormat="1" ht="36.72453" customHeight="1">
      <c r="A158" s="35"/>
      <c r="B158" s="36"/>
      <c r="C158" s="235" t="s">
        <v>520</v>
      </c>
      <c r="D158" s="235" t="s">
        <v>382</v>
      </c>
      <c r="E158" s="236" t="s">
        <v>3162</v>
      </c>
      <c r="F158" s="237" t="s">
        <v>3163</v>
      </c>
      <c r="G158" s="238" t="s">
        <v>1817</v>
      </c>
      <c r="H158" s="239">
        <v>10736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3.0000000000000001E-05</v>
      </c>
      <c r="R158" s="245">
        <f>Q158*H158</f>
        <v>0.32208000000000003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3164</v>
      </c>
    </row>
    <row r="159" s="2" customFormat="1" ht="36.72453" customHeight="1">
      <c r="A159" s="35"/>
      <c r="B159" s="36"/>
      <c r="C159" s="235" t="s">
        <v>524</v>
      </c>
      <c r="D159" s="235" t="s">
        <v>382</v>
      </c>
      <c r="E159" s="236" t="s">
        <v>3165</v>
      </c>
      <c r="F159" s="237" t="s">
        <v>3166</v>
      </c>
      <c r="G159" s="238" t="s">
        <v>1817</v>
      </c>
      <c r="H159" s="239">
        <v>3588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2.89984E-05</v>
      </c>
      <c r="R159" s="245">
        <f>Q159*H159</f>
        <v>0.10404625920000001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3167</v>
      </c>
    </row>
    <row r="160" s="2" customFormat="1" ht="16.30189" customHeight="1">
      <c r="A160" s="35"/>
      <c r="B160" s="36"/>
      <c r="C160" s="235" t="s">
        <v>528</v>
      </c>
      <c r="D160" s="235" t="s">
        <v>382</v>
      </c>
      <c r="E160" s="236" t="s">
        <v>3168</v>
      </c>
      <c r="F160" s="237" t="s">
        <v>3169</v>
      </c>
      <c r="G160" s="238" t="s">
        <v>430</v>
      </c>
      <c r="H160" s="239">
        <v>0.56299999999999994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2.2354352039999998</v>
      </c>
      <c r="R160" s="245">
        <f>Q160*H160</f>
        <v>1.2585500198519999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3170</v>
      </c>
    </row>
    <row r="161" s="2" customFormat="1" ht="21.0566" customHeight="1">
      <c r="A161" s="35"/>
      <c r="B161" s="36"/>
      <c r="C161" s="235" t="s">
        <v>532</v>
      </c>
      <c r="D161" s="235" t="s">
        <v>382</v>
      </c>
      <c r="E161" s="236" t="s">
        <v>3171</v>
      </c>
      <c r="F161" s="237" t="s">
        <v>3172</v>
      </c>
      <c r="G161" s="238" t="s">
        <v>419</v>
      </c>
      <c r="H161" s="239">
        <v>2.25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0.0087333924999999993</v>
      </c>
      <c r="R161" s="245">
        <f>Q161*H161</f>
        <v>0.019650133124999997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3173</v>
      </c>
    </row>
    <row r="162" s="2" customFormat="1" ht="21.0566" customHeight="1">
      <c r="A162" s="35"/>
      <c r="B162" s="36"/>
      <c r="C162" s="235" t="s">
        <v>536</v>
      </c>
      <c r="D162" s="235" t="s">
        <v>382</v>
      </c>
      <c r="E162" s="236" t="s">
        <v>3174</v>
      </c>
      <c r="F162" s="237" t="s">
        <v>3175</v>
      </c>
      <c r="G162" s="238" t="s">
        <v>419</v>
      </c>
      <c r="H162" s="239">
        <v>2.25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</v>
      </c>
      <c r="R162" s="245">
        <f>Q162*H162</f>
        <v>0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3176</v>
      </c>
    </row>
    <row r="163" s="12" customFormat="1" ht="22.8" customHeight="1">
      <c r="A163" s="12"/>
      <c r="B163" s="219"/>
      <c r="C163" s="220"/>
      <c r="D163" s="221" t="s">
        <v>75</v>
      </c>
      <c r="E163" s="233" t="s">
        <v>102</v>
      </c>
      <c r="F163" s="233" t="s">
        <v>1087</v>
      </c>
      <c r="G163" s="220"/>
      <c r="H163" s="220"/>
      <c r="I163" s="223"/>
      <c r="J163" s="234">
        <f>BK163</f>
        <v>0</v>
      </c>
      <c r="K163" s="220"/>
      <c r="L163" s="225"/>
      <c r="M163" s="226"/>
      <c r="N163" s="227"/>
      <c r="O163" s="227"/>
      <c r="P163" s="228">
        <f>SUM(P164:P172)</f>
        <v>0</v>
      </c>
      <c r="Q163" s="227"/>
      <c r="R163" s="228">
        <f>SUM(R164:R172)</f>
        <v>29.710795378021594</v>
      </c>
      <c r="S163" s="227"/>
      <c r="T163" s="229">
        <f>SUM(T164:T172)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84</v>
      </c>
      <c r="AT163" s="231" t="s">
        <v>75</v>
      </c>
      <c r="AU163" s="231" t="s">
        <v>84</v>
      </c>
      <c r="AY163" s="230" t="s">
        <v>379</v>
      </c>
      <c r="BK163" s="232">
        <f>SUM(BK164:BK172)</f>
        <v>0</v>
      </c>
    </row>
    <row r="164" s="2" customFormat="1" ht="23.4566" customHeight="1">
      <c r="A164" s="35"/>
      <c r="B164" s="36"/>
      <c r="C164" s="235" t="s">
        <v>540</v>
      </c>
      <c r="D164" s="235" t="s">
        <v>382</v>
      </c>
      <c r="E164" s="236" t="s">
        <v>3177</v>
      </c>
      <c r="F164" s="237" t="s">
        <v>3178</v>
      </c>
      <c r="G164" s="238" t="s">
        <v>502</v>
      </c>
      <c r="H164" s="239">
        <v>34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0.00088754999999999997</v>
      </c>
      <c r="R164" s="245">
        <f>Q164*H164</f>
        <v>0.030176700000000001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3179</v>
      </c>
    </row>
    <row r="165" s="2" customFormat="1" ht="16.30189" customHeight="1">
      <c r="A165" s="35"/>
      <c r="B165" s="36"/>
      <c r="C165" s="254" t="s">
        <v>544</v>
      </c>
      <c r="D165" s="254" t="s">
        <v>457</v>
      </c>
      <c r="E165" s="255" t="s">
        <v>3180</v>
      </c>
      <c r="F165" s="256" t="s">
        <v>3181</v>
      </c>
      <c r="G165" s="257" t="s">
        <v>502</v>
      </c>
      <c r="H165" s="258">
        <v>34</v>
      </c>
      <c r="I165" s="259"/>
      <c r="J165" s="260">
        <f>ROUND(I165*H165,2)</f>
        <v>0</v>
      </c>
      <c r="K165" s="261"/>
      <c r="L165" s="262"/>
      <c r="M165" s="263" t="s">
        <v>1</v>
      </c>
      <c r="N165" s="264" t="s">
        <v>42</v>
      </c>
      <c r="O165" s="94"/>
      <c r="P165" s="245">
        <f>O165*H165</f>
        <v>0</v>
      </c>
      <c r="Q165" s="245">
        <v>0</v>
      </c>
      <c r="R165" s="245">
        <f>Q165*H165</f>
        <v>0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443</v>
      </c>
      <c r="AT165" s="247" t="s">
        <v>457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3182</v>
      </c>
    </row>
    <row r="166" s="2" customFormat="1" ht="21.0566" customHeight="1">
      <c r="A166" s="35"/>
      <c r="B166" s="36"/>
      <c r="C166" s="235" t="s">
        <v>548</v>
      </c>
      <c r="D166" s="235" t="s">
        <v>382</v>
      </c>
      <c r="E166" s="236" t="s">
        <v>1088</v>
      </c>
      <c r="F166" s="237" t="s">
        <v>1089</v>
      </c>
      <c r="G166" s="238" t="s">
        <v>430</v>
      </c>
      <c r="H166" s="239">
        <v>6.1689999999999996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2.3855499999999998</v>
      </c>
      <c r="R166" s="245">
        <f>Q166*H166</f>
        <v>14.716457949999999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3183</v>
      </c>
    </row>
    <row r="167" s="2" customFormat="1" ht="21.0566" customHeight="1">
      <c r="A167" s="35"/>
      <c r="B167" s="36"/>
      <c r="C167" s="235" t="s">
        <v>552</v>
      </c>
      <c r="D167" s="235" t="s">
        <v>382</v>
      </c>
      <c r="E167" s="236" t="s">
        <v>1091</v>
      </c>
      <c r="F167" s="237" t="s">
        <v>1092</v>
      </c>
      <c r="G167" s="238" t="s">
        <v>419</v>
      </c>
      <c r="H167" s="239">
        <v>24.658999999999999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0.049827999999999997</v>
      </c>
      <c r="R167" s="245">
        <f>Q167*H167</f>
        <v>1.2287086519999999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3184</v>
      </c>
    </row>
    <row r="168" s="2" customFormat="1" ht="21.0566" customHeight="1">
      <c r="A168" s="35"/>
      <c r="B168" s="36"/>
      <c r="C168" s="235" t="s">
        <v>556</v>
      </c>
      <c r="D168" s="235" t="s">
        <v>382</v>
      </c>
      <c r="E168" s="236" t="s">
        <v>1094</v>
      </c>
      <c r="F168" s="237" t="s">
        <v>1095</v>
      </c>
      <c r="G168" s="238" t="s">
        <v>419</v>
      </c>
      <c r="H168" s="239">
        <v>24.658999999999999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1.5E-05</v>
      </c>
      <c r="R168" s="245">
        <f>Q168*H168</f>
        <v>0.00036988499999999997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3185</v>
      </c>
    </row>
    <row r="169" s="2" customFormat="1" ht="21.0566" customHeight="1">
      <c r="A169" s="35"/>
      <c r="B169" s="36"/>
      <c r="C169" s="235" t="s">
        <v>561</v>
      </c>
      <c r="D169" s="235" t="s">
        <v>382</v>
      </c>
      <c r="E169" s="236" t="s">
        <v>1097</v>
      </c>
      <c r="F169" s="237" t="s">
        <v>1098</v>
      </c>
      <c r="G169" s="238" t="s">
        <v>450</v>
      </c>
      <c r="H169" s="239">
        <v>1.649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1.0370397</v>
      </c>
      <c r="R169" s="245">
        <f>Q169*H169</f>
        <v>1.7100784653000001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3186</v>
      </c>
    </row>
    <row r="170" s="2" customFormat="1" ht="23.4566" customHeight="1">
      <c r="A170" s="35"/>
      <c r="B170" s="36"/>
      <c r="C170" s="235" t="s">
        <v>565</v>
      </c>
      <c r="D170" s="235" t="s">
        <v>382</v>
      </c>
      <c r="E170" s="236" t="s">
        <v>3187</v>
      </c>
      <c r="F170" s="237" t="s">
        <v>3188</v>
      </c>
      <c r="G170" s="238" t="s">
        <v>430</v>
      </c>
      <c r="H170" s="239">
        <v>5.1369999999999996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2.3225634999999998</v>
      </c>
      <c r="R170" s="245">
        <f>Q170*H170</f>
        <v>11.931008699499998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3189</v>
      </c>
    </row>
    <row r="171" s="2" customFormat="1" ht="23.4566" customHeight="1">
      <c r="A171" s="35"/>
      <c r="B171" s="36"/>
      <c r="C171" s="235" t="s">
        <v>569</v>
      </c>
      <c r="D171" s="235" t="s">
        <v>382</v>
      </c>
      <c r="E171" s="236" t="s">
        <v>3190</v>
      </c>
      <c r="F171" s="237" t="s">
        <v>3191</v>
      </c>
      <c r="G171" s="238" t="s">
        <v>419</v>
      </c>
      <c r="H171" s="239">
        <v>20.347999999999999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0.0045821741999999997</v>
      </c>
      <c r="R171" s="245">
        <f>Q171*H171</f>
        <v>0.093238080621599995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3192</v>
      </c>
    </row>
    <row r="172" s="2" customFormat="1" ht="23.4566" customHeight="1">
      <c r="A172" s="35"/>
      <c r="B172" s="36"/>
      <c r="C172" s="235" t="s">
        <v>573</v>
      </c>
      <c r="D172" s="235" t="s">
        <v>382</v>
      </c>
      <c r="E172" s="236" t="s">
        <v>3193</v>
      </c>
      <c r="F172" s="237" t="s">
        <v>3194</v>
      </c>
      <c r="G172" s="238" t="s">
        <v>419</v>
      </c>
      <c r="H172" s="239">
        <v>20.347999999999999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3.7200000000000003E-05</v>
      </c>
      <c r="R172" s="245">
        <f>Q172*H172</f>
        <v>0.00075694560000000007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3195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396</v>
      </c>
      <c r="F173" s="233" t="s">
        <v>465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SUM(P174:P192)</f>
        <v>0</v>
      </c>
      <c r="Q173" s="227"/>
      <c r="R173" s="228">
        <f>SUM(R174:R192)</f>
        <v>757.47486504000005</v>
      </c>
      <c r="S173" s="227"/>
      <c r="T173" s="229">
        <f>SUM(T174:T192)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SUM(BK174:BK192)</f>
        <v>0</v>
      </c>
    </row>
    <row r="174" s="2" customFormat="1" ht="23.4566" customHeight="1">
      <c r="A174" s="35"/>
      <c r="B174" s="36"/>
      <c r="C174" s="235" t="s">
        <v>577</v>
      </c>
      <c r="D174" s="235" t="s">
        <v>382</v>
      </c>
      <c r="E174" s="236" t="s">
        <v>2790</v>
      </c>
      <c r="F174" s="237" t="s">
        <v>2791</v>
      </c>
      <c r="G174" s="238" t="s">
        <v>430</v>
      </c>
      <c r="H174" s="239">
        <v>35.601999999999997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2.345669</v>
      </c>
      <c r="R174" s="245">
        <f>Q174*H174</f>
        <v>83.510507737999987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3196</v>
      </c>
    </row>
    <row r="175" s="2" customFormat="1" ht="23.4566" customHeight="1">
      <c r="A175" s="35"/>
      <c r="B175" s="36"/>
      <c r="C175" s="235" t="s">
        <v>581</v>
      </c>
      <c r="D175" s="235" t="s">
        <v>382</v>
      </c>
      <c r="E175" s="236" t="s">
        <v>3197</v>
      </c>
      <c r="F175" s="237" t="s">
        <v>3198</v>
      </c>
      <c r="G175" s="238" t="s">
        <v>419</v>
      </c>
      <c r="H175" s="239">
        <v>6.0899999999999999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0.017190400000000002</v>
      </c>
      <c r="R175" s="245">
        <f>Q175*H175</f>
        <v>0.10468953600000001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3199</v>
      </c>
    </row>
    <row r="176" s="2" customFormat="1" ht="23.4566" customHeight="1">
      <c r="A176" s="35"/>
      <c r="B176" s="36"/>
      <c r="C176" s="235" t="s">
        <v>585</v>
      </c>
      <c r="D176" s="235" t="s">
        <v>382</v>
      </c>
      <c r="E176" s="236" t="s">
        <v>3200</v>
      </c>
      <c r="F176" s="237" t="s">
        <v>3201</v>
      </c>
      <c r="G176" s="238" t="s">
        <v>419</v>
      </c>
      <c r="H176" s="239">
        <v>34.328000000000003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0.0180325</v>
      </c>
      <c r="R176" s="245">
        <f>Q176*H176</f>
        <v>0.61901966000000008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3202</v>
      </c>
    </row>
    <row r="177" s="2" customFormat="1" ht="23.4566" customHeight="1">
      <c r="A177" s="35"/>
      <c r="B177" s="36"/>
      <c r="C177" s="235" t="s">
        <v>589</v>
      </c>
      <c r="D177" s="235" t="s">
        <v>382</v>
      </c>
      <c r="E177" s="236" t="s">
        <v>3203</v>
      </c>
      <c r="F177" s="237" t="s">
        <v>3204</v>
      </c>
      <c r="G177" s="238" t="s">
        <v>419</v>
      </c>
      <c r="H177" s="239">
        <v>6.0899999999999999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3205</v>
      </c>
    </row>
    <row r="178" s="2" customFormat="1" ht="23.4566" customHeight="1">
      <c r="A178" s="35"/>
      <c r="B178" s="36"/>
      <c r="C178" s="235" t="s">
        <v>593</v>
      </c>
      <c r="D178" s="235" t="s">
        <v>382</v>
      </c>
      <c r="E178" s="236" t="s">
        <v>3206</v>
      </c>
      <c r="F178" s="237" t="s">
        <v>3207</v>
      </c>
      <c r="G178" s="238" t="s">
        <v>419</v>
      </c>
      <c r="H178" s="239">
        <v>34.328000000000003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3208</v>
      </c>
    </row>
    <row r="179" s="2" customFormat="1" ht="23.4566" customHeight="1">
      <c r="A179" s="35"/>
      <c r="B179" s="36"/>
      <c r="C179" s="235" t="s">
        <v>597</v>
      </c>
      <c r="D179" s="235" t="s">
        <v>382</v>
      </c>
      <c r="E179" s="236" t="s">
        <v>3209</v>
      </c>
      <c r="F179" s="237" t="s">
        <v>3210</v>
      </c>
      <c r="G179" s="238" t="s">
        <v>450</v>
      </c>
      <c r="H179" s="239">
        <v>1.8260000000000001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1.0491010000000001</v>
      </c>
      <c r="R179" s="245">
        <f>Q179*H179</f>
        <v>1.9156584260000003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3211</v>
      </c>
    </row>
    <row r="180" s="2" customFormat="1" ht="21.0566" customHeight="1">
      <c r="A180" s="35"/>
      <c r="B180" s="36"/>
      <c r="C180" s="235" t="s">
        <v>601</v>
      </c>
      <c r="D180" s="235" t="s">
        <v>382</v>
      </c>
      <c r="E180" s="236" t="s">
        <v>2799</v>
      </c>
      <c r="F180" s="237" t="s">
        <v>2800</v>
      </c>
      <c r="G180" s="238" t="s">
        <v>450</v>
      </c>
      <c r="H180" s="239">
        <v>2.0960000000000001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1.0538000000000001</v>
      </c>
      <c r="R180" s="245">
        <f>Q180*H180</f>
        <v>2.2087648000000004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3212</v>
      </c>
    </row>
    <row r="181" s="2" customFormat="1" ht="21.0566" customHeight="1">
      <c r="A181" s="35"/>
      <c r="B181" s="36"/>
      <c r="C181" s="235" t="s">
        <v>605</v>
      </c>
      <c r="D181" s="235" t="s">
        <v>382</v>
      </c>
      <c r="E181" s="236" t="s">
        <v>3213</v>
      </c>
      <c r="F181" s="237" t="s">
        <v>3214</v>
      </c>
      <c r="G181" s="238" t="s">
        <v>430</v>
      </c>
      <c r="H181" s="239">
        <v>2.3050000000000002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2.4157999999999999</v>
      </c>
      <c r="R181" s="245">
        <f>Q181*H181</f>
        <v>5.5684190000000005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3215</v>
      </c>
    </row>
    <row r="182" s="2" customFormat="1" ht="23.4566" customHeight="1">
      <c r="A182" s="35"/>
      <c r="B182" s="36"/>
      <c r="C182" s="235" t="s">
        <v>609</v>
      </c>
      <c r="D182" s="235" t="s">
        <v>382</v>
      </c>
      <c r="E182" s="236" t="s">
        <v>3216</v>
      </c>
      <c r="F182" s="237" t="s">
        <v>3217</v>
      </c>
      <c r="G182" s="238" t="s">
        <v>450</v>
      </c>
      <c r="H182" s="239">
        <v>0.83599999999999997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1.20296</v>
      </c>
      <c r="R182" s="245">
        <f>Q182*H182</f>
        <v>1.0056745599999999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3218</v>
      </c>
    </row>
    <row r="183" s="2" customFormat="1" ht="23.4566" customHeight="1">
      <c r="A183" s="35"/>
      <c r="B183" s="36"/>
      <c r="C183" s="235" t="s">
        <v>613</v>
      </c>
      <c r="D183" s="235" t="s">
        <v>382</v>
      </c>
      <c r="E183" s="236" t="s">
        <v>3219</v>
      </c>
      <c r="F183" s="237" t="s">
        <v>3220</v>
      </c>
      <c r="G183" s="238" t="s">
        <v>419</v>
      </c>
      <c r="H183" s="239">
        <v>8.25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0.0043099999999999996</v>
      </c>
      <c r="R183" s="245">
        <f>Q183*H183</f>
        <v>0.035557499999999999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3221</v>
      </c>
    </row>
    <row r="184" s="2" customFormat="1" ht="23.4566" customHeight="1">
      <c r="A184" s="35"/>
      <c r="B184" s="36"/>
      <c r="C184" s="235" t="s">
        <v>617</v>
      </c>
      <c r="D184" s="235" t="s">
        <v>382</v>
      </c>
      <c r="E184" s="236" t="s">
        <v>3222</v>
      </c>
      <c r="F184" s="237" t="s">
        <v>3223</v>
      </c>
      <c r="G184" s="238" t="s">
        <v>419</v>
      </c>
      <c r="H184" s="239">
        <v>8.25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3224</v>
      </c>
    </row>
    <row r="185" s="2" customFormat="1" ht="23.4566" customHeight="1">
      <c r="A185" s="35"/>
      <c r="B185" s="36"/>
      <c r="C185" s="235" t="s">
        <v>621</v>
      </c>
      <c r="D185" s="235" t="s">
        <v>382</v>
      </c>
      <c r="E185" s="236" t="s">
        <v>3225</v>
      </c>
      <c r="F185" s="237" t="s">
        <v>3226</v>
      </c>
      <c r="G185" s="238" t="s">
        <v>419</v>
      </c>
      <c r="H185" s="239">
        <v>275.66000000000003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0.33048749999999999</v>
      </c>
      <c r="R185" s="245">
        <f>Q185*H185</f>
        <v>91.102184250000008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3227</v>
      </c>
    </row>
    <row r="186" s="2" customFormat="1" ht="21.0566" customHeight="1">
      <c r="A186" s="35"/>
      <c r="B186" s="36"/>
      <c r="C186" s="235" t="s">
        <v>625</v>
      </c>
      <c r="D186" s="235" t="s">
        <v>382</v>
      </c>
      <c r="E186" s="236" t="s">
        <v>3228</v>
      </c>
      <c r="F186" s="237" t="s">
        <v>3229</v>
      </c>
      <c r="G186" s="238" t="s">
        <v>430</v>
      </c>
      <c r="H186" s="239">
        <v>0.059999999999999998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2.6524999999999999</v>
      </c>
      <c r="R186" s="245">
        <f>Q186*H186</f>
        <v>0.15914999999999999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3230</v>
      </c>
    </row>
    <row r="187" s="2" customFormat="1" ht="23.4566" customHeight="1">
      <c r="A187" s="35"/>
      <c r="B187" s="36"/>
      <c r="C187" s="235" t="s">
        <v>629</v>
      </c>
      <c r="D187" s="235" t="s">
        <v>382</v>
      </c>
      <c r="E187" s="236" t="s">
        <v>3231</v>
      </c>
      <c r="F187" s="237" t="s">
        <v>3232</v>
      </c>
      <c r="G187" s="238" t="s">
        <v>419</v>
      </c>
      <c r="H187" s="239">
        <v>275.66000000000003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0.31879000000000002</v>
      </c>
      <c r="R187" s="245">
        <f>Q187*H187</f>
        <v>87.877651400000019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3233</v>
      </c>
    </row>
    <row r="188" s="2" customFormat="1" ht="31.92453" customHeight="1">
      <c r="A188" s="35"/>
      <c r="B188" s="36"/>
      <c r="C188" s="235" t="s">
        <v>633</v>
      </c>
      <c r="D188" s="235" t="s">
        <v>382</v>
      </c>
      <c r="E188" s="236" t="s">
        <v>1123</v>
      </c>
      <c r="F188" s="237" t="s">
        <v>1124</v>
      </c>
      <c r="G188" s="238" t="s">
        <v>430</v>
      </c>
      <c r="H188" s="239">
        <v>20.68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2.2632490000000001</v>
      </c>
      <c r="R188" s="245">
        <f>Q188*H188</f>
        <v>46.803989319999999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3234</v>
      </c>
    </row>
    <row r="189" s="2" customFormat="1" ht="23.4566" customHeight="1">
      <c r="A189" s="35"/>
      <c r="B189" s="36"/>
      <c r="C189" s="235" t="s">
        <v>637</v>
      </c>
      <c r="D189" s="235" t="s">
        <v>382</v>
      </c>
      <c r="E189" s="236" t="s">
        <v>1126</v>
      </c>
      <c r="F189" s="237" t="s">
        <v>1127</v>
      </c>
      <c r="G189" s="238" t="s">
        <v>419</v>
      </c>
      <c r="H189" s="239">
        <v>2.6699999999999999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0.022655000000000002</v>
      </c>
      <c r="R189" s="245">
        <f>Q189*H189</f>
        <v>0.060488850000000004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3235</v>
      </c>
    </row>
    <row r="190" s="2" customFormat="1" ht="23.4566" customHeight="1">
      <c r="A190" s="35"/>
      <c r="B190" s="36"/>
      <c r="C190" s="235" t="s">
        <v>641</v>
      </c>
      <c r="D190" s="235" t="s">
        <v>382</v>
      </c>
      <c r="E190" s="236" t="s">
        <v>3236</v>
      </c>
      <c r="F190" s="237" t="s">
        <v>3237</v>
      </c>
      <c r="G190" s="238" t="s">
        <v>430</v>
      </c>
      <c r="H190" s="239">
        <v>69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2.4292980000000002</v>
      </c>
      <c r="R190" s="245">
        <f>Q190*H190</f>
        <v>167.62156200000001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3238</v>
      </c>
    </row>
    <row r="191" s="2" customFormat="1" ht="31.92453" customHeight="1">
      <c r="A191" s="35"/>
      <c r="B191" s="36"/>
      <c r="C191" s="235" t="s">
        <v>645</v>
      </c>
      <c r="D191" s="235" t="s">
        <v>382</v>
      </c>
      <c r="E191" s="236" t="s">
        <v>3239</v>
      </c>
      <c r="F191" s="237" t="s">
        <v>3240</v>
      </c>
      <c r="G191" s="238" t="s">
        <v>430</v>
      </c>
      <c r="H191" s="239">
        <v>20.75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2.0841599999999998</v>
      </c>
      <c r="R191" s="245">
        <f>Q191*H191</f>
        <v>43.246319999999997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3241</v>
      </c>
    </row>
    <row r="192" s="2" customFormat="1" ht="31.92453" customHeight="1">
      <c r="A192" s="35"/>
      <c r="B192" s="36"/>
      <c r="C192" s="235" t="s">
        <v>649</v>
      </c>
      <c r="D192" s="235" t="s">
        <v>382</v>
      </c>
      <c r="E192" s="236" t="s">
        <v>3242</v>
      </c>
      <c r="F192" s="237" t="s">
        <v>3243</v>
      </c>
      <c r="G192" s="238" t="s">
        <v>419</v>
      </c>
      <c r="H192" s="239">
        <v>250.59999999999999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0.90037999999999996</v>
      </c>
      <c r="R192" s="245">
        <f>Q192*H192</f>
        <v>225.63522799999998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3244</v>
      </c>
    </row>
    <row r="193" s="12" customFormat="1" ht="22.8" customHeight="1">
      <c r="A193" s="12"/>
      <c r="B193" s="219"/>
      <c r="C193" s="220"/>
      <c r="D193" s="221" t="s">
        <v>75</v>
      </c>
      <c r="E193" s="233" t="s">
        <v>378</v>
      </c>
      <c r="F193" s="233" t="s">
        <v>474</v>
      </c>
      <c r="G193" s="220"/>
      <c r="H193" s="220"/>
      <c r="I193" s="223"/>
      <c r="J193" s="234">
        <f>BK193</f>
        <v>0</v>
      </c>
      <c r="K193" s="220"/>
      <c r="L193" s="225"/>
      <c r="M193" s="226"/>
      <c r="N193" s="227"/>
      <c r="O193" s="227"/>
      <c r="P193" s="228">
        <f>SUM(P194:P203)</f>
        <v>0</v>
      </c>
      <c r="Q193" s="227"/>
      <c r="R193" s="228">
        <f>SUM(R194:R203)</f>
        <v>124.82848938000002</v>
      </c>
      <c r="S193" s="227"/>
      <c r="T193" s="229">
        <f>SUM(T194:T203)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0" t="s">
        <v>84</v>
      </c>
      <c r="AT193" s="231" t="s">
        <v>75</v>
      </c>
      <c r="AU193" s="231" t="s">
        <v>84</v>
      </c>
      <c r="AY193" s="230" t="s">
        <v>379</v>
      </c>
      <c r="BK193" s="232">
        <f>SUM(BK194:BK203)</f>
        <v>0</v>
      </c>
    </row>
    <row r="194" s="2" customFormat="1" ht="23.4566" customHeight="1">
      <c r="A194" s="35"/>
      <c r="B194" s="36"/>
      <c r="C194" s="235" t="s">
        <v>653</v>
      </c>
      <c r="D194" s="235" t="s">
        <v>382</v>
      </c>
      <c r="E194" s="236" t="s">
        <v>1712</v>
      </c>
      <c r="F194" s="237" t="s">
        <v>1713</v>
      </c>
      <c r="G194" s="238" t="s">
        <v>419</v>
      </c>
      <c r="H194" s="239">
        <v>75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0.46166000000000001</v>
      </c>
      <c r="R194" s="245">
        <f>Q194*H194</f>
        <v>34.624499999999998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3245</v>
      </c>
    </row>
    <row r="195" s="2" customFormat="1" ht="31.92453" customHeight="1">
      <c r="A195" s="35"/>
      <c r="B195" s="36"/>
      <c r="C195" s="235" t="s">
        <v>657</v>
      </c>
      <c r="D195" s="235" t="s">
        <v>382</v>
      </c>
      <c r="E195" s="236" t="s">
        <v>1715</v>
      </c>
      <c r="F195" s="237" t="s">
        <v>1716</v>
      </c>
      <c r="G195" s="238" t="s">
        <v>419</v>
      </c>
      <c r="H195" s="239">
        <v>75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0.15826000000000001</v>
      </c>
      <c r="R195" s="245">
        <f>Q195*H195</f>
        <v>11.8695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3246</v>
      </c>
    </row>
    <row r="196" s="2" customFormat="1" ht="36.72453" customHeight="1">
      <c r="A196" s="35"/>
      <c r="B196" s="36"/>
      <c r="C196" s="235" t="s">
        <v>661</v>
      </c>
      <c r="D196" s="235" t="s">
        <v>382</v>
      </c>
      <c r="E196" s="236" t="s">
        <v>1718</v>
      </c>
      <c r="F196" s="237" t="s">
        <v>1719</v>
      </c>
      <c r="G196" s="238" t="s">
        <v>419</v>
      </c>
      <c r="H196" s="239">
        <v>75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0.47117510000000001</v>
      </c>
      <c r="R196" s="245">
        <f>Q196*H196</f>
        <v>35.3381325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3247</v>
      </c>
    </row>
    <row r="197" s="2" customFormat="1" ht="31.92453" customHeight="1">
      <c r="A197" s="35"/>
      <c r="B197" s="36"/>
      <c r="C197" s="235" t="s">
        <v>665</v>
      </c>
      <c r="D197" s="235" t="s">
        <v>382</v>
      </c>
      <c r="E197" s="236" t="s">
        <v>3248</v>
      </c>
      <c r="F197" s="237" t="s">
        <v>825</v>
      </c>
      <c r="G197" s="238" t="s">
        <v>419</v>
      </c>
      <c r="H197" s="239">
        <v>75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0.0056100000000000004</v>
      </c>
      <c r="R197" s="245">
        <f>Q197*H197</f>
        <v>0.42075000000000001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3249</v>
      </c>
    </row>
    <row r="198" s="2" customFormat="1" ht="31.92453" customHeight="1">
      <c r="A198" s="35"/>
      <c r="B198" s="36"/>
      <c r="C198" s="235" t="s">
        <v>669</v>
      </c>
      <c r="D198" s="235" t="s">
        <v>382</v>
      </c>
      <c r="E198" s="236" t="s">
        <v>480</v>
      </c>
      <c r="F198" s="237" t="s">
        <v>481</v>
      </c>
      <c r="G198" s="238" t="s">
        <v>419</v>
      </c>
      <c r="H198" s="239">
        <v>258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0.00051000000000000004</v>
      </c>
      <c r="R198" s="245">
        <f>Q198*H198</f>
        <v>0.13158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3250</v>
      </c>
    </row>
    <row r="199" s="2" customFormat="1" ht="31.92453" customHeight="1">
      <c r="A199" s="35"/>
      <c r="B199" s="36"/>
      <c r="C199" s="235" t="s">
        <v>673</v>
      </c>
      <c r="D199" s="235" t="s">
        <v>382</v>
      </c>
      <c r="E199" s="236" t="s">
        <v>484</v>
      </c>
      <c r="F199" s="237" t="s">
        <v>485</v>
      </c>
      <c r="G199" s="238" t="s">
        <v>419</v>
      </c>
      <c r="H199" s="239">
        <v>166.5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0.10373</v>
      </c>
      <c r="R199" s="245">
        <f>Q199*H199</f>
        <v>17.271045000000001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3251</v>
      </c>
    </row>
    <row r="200" s="2" customFormat="1" ht="31.92453" customHeight="1">
      <c r="A200" s="35"/>
      <c r="B200" s="36"/>
      <c r="C200" s="235" t="s">
        <v>677</v>
      </c>
      <c r="D200" s="235" t="s">
        <v>382</v>
      </c>
      <c r="E200" s="236" t="s">
        <v>3252</v>
      </c>
      <c r="F200" s="237" t="s">
        <v>3253</v>
      </c>
      <c r="G200" s="238" t="s">
        <v>419</v>
      </c>
      <c r="H200" s="239">
        <v>91.5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0.10373</v>
      </c>
      <c r="R200" s="245">
        <f>Q200*H200</f>
        <v>9.4912950000000009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3254</v>
      </c>
    </row>
    <row r="201" s="2" customFormat="1" ht="36.72453" customHeight="1">
      <c r="A201" s="35"/>
      <c r="B201" s="36"/>
      <c r="C201" s="235" t="s">
        <v>681</v>
      </c>
      <c r="D201" s="235" t="s">
        <v>382</v>
      </c>
      <c r="E201" s="236" t="s">
        <v>492</v>
      </c>
      <c r="F201" s="237" t="s">
        <v>493</v>
      </c>
      <c r="G201" s="238" t="s">
        <v>419</v>
      </c>
      <c r="H201" s="239">
        <v>75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0.15559000000000001</v>
      </c>
      <c r="R201" s="245">
        <f>Q201*H201</f>
        <v>11.66925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3255</v>
      </c>
    </row>
    <row r="202" s="2" customFormat="1" ht="23.4566" customHeight="1">
      <c r="A202" s="35"/>
      <c r="B202" s="36"/>
      <c r="C202" s="235" t="s">
        <v>685</v>
      </c>
      <c r="D202" s="235" t="s">
        <v>382</v>
      </c>
      <c r="E202" s="236" t="s">
        <v>3256</v>
      </c>
      <c r="F202" s="237" t="s">
        <v>3257</v>
      </c>
      <c r="G202" s="238" t="s">
        <v>419</v>
      </c>
      <c r="H202" s="239">
        <v>8.4000000000000004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0.46172819999999998</v>
      </c>
      <c r="R202" s="245">
        <f>Q202*H202</f>
        <v>3.8785168799999998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3258</v>
      </c>
    </row>
    <row r="203" s="2" customFormat="1" ht="16.30189" customHeight="1">
      <c r="A203" s="35"/>
      <c r="B203" s="36"/>
      <c r="C203" s="235" t="s">
        <v>689</v>
      </c>
      <c r="D203" s="235" t="s">
        <v>382</v>
      </c>
      <c r="E203" s="236" t="s">
        <v>3259</v>
      </c>
      <c r="F203" s="237" t="s">
        <v>3260</v>
      </c>
      <c r="G203" s="238" t="s">
        <v>426</v>
      </c>
      <c r="H203" s="239">
        <v>37.200000000000003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0.0035999999999999999</v>
      </c>
      <c r="R203" s="245">
        <f>Q203*H203</f>
        <v>0.13392000000000001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3261</v>
      </c>
    </row>
    <row r="204" s="12" customFormat="1" ht="22.8" customHeight="1">
      <c r="A204" s="12"/>
      <c r="B204" s="219"/>
      <c r="C204" s="220"/>
      <c r="D204" s="221" t="s">
        <v>75</v>
      </c>
      <c r="E204" s="233" t="s">
        <v>435</v>
      </c>
      <c r="F204" s="233" t="s">
        <v>1132</v>
      </c>
      <c r="G204" s="220"/>
      <c r="H204" s="220"/>
      <c r="I204" s="223"/>
      <c r="J204" s="234">
        <f>BK204</f>
        <v>0</v>
      </c>
      <c r="K204" s="220"/>
      <c r="L204" s="225"/>
      <c r="M204" s="226"/>
      <c r="N204" s="227"/>
      <c r="O204" s="227"/>
      <c r="P204" s="228">
        <f>SUM(P205:P214)</f>
        <v>0</v>
      </c>
      <c r="Q204" s="227"/>
      <c r="R204" s="228">
        <f>SUM(R205:R214)</f>
        <v>10.121047695</v>
      </c>
      <c r="S204" s="227"/>
      <c r="T204" s="229">
        <f>SUM(T205:T214)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0" t="s">
        <v>84</v>
      </c>
      <c r="AT204" s="231" t="s">
        <v>75</v>
      </c>
      <c r="AU204" s="231" t="s">
        <v>84</v>
      </c>
      <c r="AY204" s="230" t="s">
        <v>379</v>
      </c>
      <c r="BK204" s="232">
        <f>SUM(BK205:BK214)</f>
        <v>0</v>
      </c>
    </row>
    <row r="205" s="2" customFormat="1" ht="23.4566" customHeight="1">
      <c r="A205" s="35"/>
      <c r="B205" s="36"/>
      <c r="C205" s="235" t="s">
        <v>693</v>
      </c>
      <c r="D205" s="235" t="s">
        <v>382</v>
      </c>
      <c r="E205" s="236" t="s">
        <v>3262</v>
      </c>
      <c r="F205" s="237" t="s">
        <v>3263</v>
      </c>
      <c r="G205" s="238" t="s">
        <v>419</v>
      </c>
      <c r="H205" s="239">
        <v>40.869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0.00042000000000000002</v>
      </c>
      <c r="R205" s="245">
        <f>Q205*H205</f>
        <v>0.01716498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396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3264</v>
      </c>
    </row>
    <row r="206" s="2" customFormat="1" ht="16.30189" customHeight="1">
      <c r="A206" s="35"/>
      <c r="B206" s="36"/>
      <c r="C206" s="235" t="s">
        <v>697</v>
      </c>
      <c r="D206" s="235" t="s">
        <v>382</v>
      </c>
      <c r="E206" s="236" t="s">
        <v>3265</v>
      </c>
      <c r="F206" s="237" t="s">
        <v>3266</v>
      </c>
      <c r="G206" s="238" t="s">
        <v>419</v>
      </c>
      <c r="H206" s="239">
        <v>275.73099999999999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0.00042000000000000002</v>
      </c>
      <c r="R206" s="245">
        <f>Q206*H206</f>
        <v>0.11580702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3267</v>
      </c>
    </row>
    <row r="207" s="2" customFormat="1" ht="23.4566" customHeight="1">
      <c r="A207" s="35"/>
      <c r="B207" s="36"/>
      <c r="C207" s="235" t="s">
        <v>701</v>
      </c>
      <c r="D207" s="235" t="s">
        <v>382</v>
      </c>
      <c r="E207" s="236" t="s">
        <v>1133</v>
      </c>
      <c r="F207" s="237" t="s">
        <v>1134</v>
      </c>
      <c r="G207" s="238" t="s">
        <v>419</v>
      </c>
      <c r="H207" s="239">
        <v>40.869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0.00081999999999999998</v>
      </c>
      <c r="R207" s="245">
        <f>Q207*H207</f>
        <v>0.03351258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396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3268</v>
      </c>
    </row>
    <row r="208" s="2" customFormat="1" ht="23.4566" customHeight="1">
      <c r="A208" s="35"/>
      <c r="B208" s="36"/>
      <c r="C208" s="235" t="s">
        <v>705</v>
      </c>
      <c r="D208" s="235" t="s">
        <v>382</v>
      </c>
      <c r="E208" s="236" t="s">
        <v>3269</v>
      </c>
      <c r="F208" s="237" t="s">
        <v>3270</v>
      </c>
      <c r="G208" s="238" t="s">
        <v>419</v>
      </c>
      <c r="H208" s="239">
        <v>178.298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0.000215</v>
      </c>
      <c r="R208" s="245">
        <f>Q208*H208</f>
        <v>0.038334069999999998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3271</v>
      </c>
    </row>
    <row r="209" s="2" customFormat="1" ht="23.4566" customHeight="1">
      <c r="A209" s="35"/>
      <c r="B209" s="36"/>
      <c r="C209" s="235" t="s">
        <v>709</v>
      </c>
      <c r="D209" s="235" t="s">
        <v>382</v>
      </c>
      <c r="E209" s="236" t="s">
        <v>2802</v>
      </c>
      <c r="F209" s="237" t="s">
        <v>2803</v>
      </c>
      <c r="G209" s="238" t="s">
        <v>419</v>
      </c>
      <c r="H209" s="239">
        <v>51.567999999999998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0.043650000000000001</v>
      </c>
      <c r="R209" s="245">
        <f>Q209*H209</f>
        <v>2.2509432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396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3272</v>
      </c>
    </row>
    <row r="210" s="2" customFormat="1" ht="23.4566" customHeight="1">
      <c r="A210" s="35"/>
      <c r="B210" s="36"/>
      <c r="C210" s="235" t="s">
        <v>713</v>
      </c>
      <c r="D210" s="235" t="s">
        <v>382</v>
      </c>
      <c r="E210" s="236" t="s">
        <v>3273</v>
      </c>
      <c r="F210" s="237" t="s">
        <v>3274</v>
      </c>
      <c r="G210" s="238" t="s">
        <v>419</v>
      </c>
      <c r="H210" s="239">
        <v>22.100000000000001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0.094350000000000003</v>
      </c>
      <c r="R210" s="245">
        <f>Q210*H210</f>
        <v>2.0851350000000002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3275</v>
      </c>
    </row>
    <row r="211" s="2" customFormat="1" ht="21.0566" customHeight="1">
      <c r="A211" s="35"/>
      <c r="B211" s="36"/>
      <c r="C211" s="235" t="s">
        <v>717</v>
      </c>
      <c r="D211" s="235" t="s">
        <v>382</v>
      </c>
      <c r="E211" s="236" t="s">
        <v>1139</v>
      </c>
      <c r="F211" s="237" t="s">
        <v>1140</v>
      </c>
      <c r="G211" s="238" t="s">
        <v>419</v>
      </c>
      <c r="H211" s="239">
        <v>67.567999999999998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0.041350999999999999</v>
      </c>
      <c r="R211" s="245">
        <f>Q211*H211</f>
        <v>2.794004368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396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3276</v>
      </c>
    </row>
    <row r="212" s="2" customFormat="1" ht="21.0566" customHeight="1">
      <c r="A212" s="35"/>
      <c r="B212" s="36"/>
      <c r="C212" s="235" t="s">
        <v>723</v>
      </c>
      <c r="D212" s="235" t="s">
        <v>382</v>
      </c>
      <c r="E212" s="236" t="s">
        <v>3277</v>
      </c>
      <c r="F212" s="237" t="s">
        <v>3278</v>
      </c>
      <c r="G212" s="238" t="s">
        <v>419</v>
      </c>
      <c r="H212" s="239">
        <v>28.957999999999998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0.094350000000000003</v>
      </c>
      <c r="R212" s="245">
        <f>Q212*H212</f>
        <v>2.7321873000000001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3279</v>
      </c>
    </row>
    <row r="213" s="2" customFormat="1" ht="23.4566" customHeight="1">
      <c r="A213" s="35"/>
      <c r="B213" s="36"/>
      <c r="C213" s="235" t="s">
        <v>869</v>
      </c>
      <c r="D213" s="235" t="s">
        <v>382</v>
      </c>
      <c r="E213" s="236" t="s">
        <v>2430</v>
      </c>
      <c r="F213" s="237" t="s">
        <v>2431</v>
      </c>
      <c r="G213" s="238" t="s">
        <v>419</v>
      </c>
      <c r="H213" s="239">
        <v>11.050000000000001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0.0021800000000000001</v>
      </c>
      <c r="R213" s="245">
        <f>Q213*H213</f>
        <v>0.024089000000000003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3280</v>
      </c>
    </row>
    <row r="214" s="2" customFormat="1" ht="23.4566" customHeight="1">
      <c r="A214" s="35"/>
      <c r="B214" s="36"/>
      <c r="C214" s="235" t="s">
        <v>873</v>
      </c>
      <c r="D214" s="235" t="s">
        <v>382</v>
      </c>
      <c r="E214" s="236" t="s">
        <v>3281</v>
      </c>
      <c r="F214" s="237" t="s">
        <v>3282</v>
      </c>
      <c r="G214" s="238" t="s">
        <v>419</v>
      </c>
      <c r="H214" s="239">
        <v>14.478999999999999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0.0020630000000000002</v>
      </c>
      <c r="R214" s="245">
        <f>Q214*H214</f>
        <v>0.029870177000000001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3283</v>
      </c>
    </row>
    <row r="215" s="12" customFormat="1" ht="22.8" customHeight="1">
      <c r="A215" s="12"/>
      <c r="B215" s="219"/>
      <c r="C215" s="220"/>
      <c r="D215" s="221" t="s">
        <v>75</v>
      </c>
      <c r="E215" s="233" t="s">
        <v>443</v>
      </c>
      <c r="F215" s="233" t="s">
        <v>495</v>
      </c>
      <c r="G215" s="220"/>
      <c r="H215" s="220"/>
      <c r="I215" s="223"/>
      <c r="J215" s="234">
        <f>BK215</f>
        <v>0</v>
      </c>
      <c r="K215" s="220"/>
      <c r="L215" s="225"/>
      <c r="M215" s="226"/>
      <c r="N215" s="227"/>
      <c r="O215" s="227"/>
      <c r="P215" s="228">
        <f>SUM(P216:P220)</f>
        <v>0</v>
      </c>
      <c r="Q215" s="227"/>
      <c r="R215" s="228">
        <f>SUM(R216:R220)</f>
        <v>4.3156862499999988</v>
      </c>
      <c r="S215" s="227"/>
      <c r="T215" s="229">
        <f>SUM(T216:T220)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0" t="s">
        <v>84</v>
      </c>
      <c r="AT215" s="231" t="s">
        <v>75</v>
      </c>
      <c r="AU215" s="231" t="s">
        <v>84</v>
      </c>
      <c r="AY215" s="230" t="s">
        <v>379</v>
      </c>
      <c r="BK215" s="232">
        <f>SUM(BK216:BK220)</f>
        <v>0</v>
      </c>
    </row>
    <row r="216" s="2" customFormat="1" ht="31.92453" customHeight="1">
      <c r="A216" s="35"/>
      <c r="B216" s="36"/>
      <c r="C216" s="235" t="s">
        <v>877</v>
      </c>
      <c r="D216" s="235" t="s">
        <v>382</v>
      </c>
      <c r="E216" s="236" t="s">
        <v>2924</v>
      </c>
      <c r="F216" s="237" t="s">
        <v>2925</v>
      </c>
      <c r="G216" s="238" t="s">
        <v>426</v>
      </c>
      <c r="H216" s="239">
        <v>26.199999999999999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3284</v>
      </c>
    </row>
    <row r="217" s="2" customFormat="1" ht="21.0566" customHeight="1">
      <c r="A217" s="35"/>
      <c r="B217" s="36"/>
      <c r="C217" s="254" t="s">
        <v>881</v>
      </c>
      <c r="D217" s="254" t="s">
        <v>457</v>
      </c>
      <c r="E217" s="255" t="s">
        <v>3285</v>
      </c>
      <c r="F217" s="256" t="s">
        <v>3286</v>
      </c>
      <c r="G217" s="257" t="s">
        <v>426</v>
      </c>
      <c r="H217" s="258">
        <v>26.199999999999999</v>
      </c>
      <c r="I217" s="259"/>
      <c r="J217" s="260">
        <f>ROUND(I217*H217,2)</f>
        <v>0</v>
      </c>
      <c r="K217" s="261"/>
      <c r="L217" s="262"/>
      <c r="M217" s="263" t="s">
        <v>1</v>
      </c>
      <c r="N217" s="264" t="s">
        <v>42</v>
      </c>
      <c r="O217" s="94"/>
      <c r="P217" s="245">
        <f>O217*H217</f>
        <v>0</v>
      </c>
      <c r="Q217" s="245">
        <v>0.00097999999999999997</v>
      </c>
      <c r="R217" s="245">
        <f>Q217*H217</f>
        <v>0.025675999999999997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443</v>
      </c>
      <c r="AT217" s="247" t="s">
        <v>457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3287</v>
      </c>
    </row>
    <row r="218" s="2" customFormat="1" ht="23.4566" customHeight="1">
      <c r="A218" s="35"/>
      <c r="B218" s="36"/>
      <c r="C218" s="235" t="s">
        <v>885</v>
      </c>
      <c r="D218" s="235" t="s">
        <v>382</v>
      </c>
      <c r="E218" s="236" t="s">
        <v>3288</v>
      </c>
      <c r="F218" s="237" t="s">
        <v>3289</v>
      </c>
      <c r="G218" s="238" t="s">
        <v>426</v>
      </c>
      <c r="H218" s="239">
        <v>22.5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0.18732489999999999</v>
      </c>
      <c r="R218" s="245">
        <f>Q218*H218</f>
        <v>4.2148102499999993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3290</v>
      </c>
    </row>
    <row r="219" s="2" customFormat="1" ht="16.30189" customHeight="1">
      <c r="A219" s="35"/>
      <c r="B219" s="36"/>
      <c r="C219" s="235" t="s">
        <v>886</v>
      </c>
      <c r="D219" s="235" t="s">
        <v>382</v>
      </c>
      <c r="E219" s="236" t="s">
        <v>3291</v>
      </c>
      <c r="F219" s="237" t="s">
        <v>3292</v>
      </c>
      <c r="G219" s="238" t="s">
        <v>426</v>
      </c>
      <c r="H219" s="239">
        <v>4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0.00033</v>
      </c>
      <c r="R219" s="245">
        <f>Q219*H219</f>
        <v>0.00132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396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3293</v>
      </c>
    </row>
    <row r="220" s="2" customFormat="1" ht="23.4566" customHeight="1">
      <c r="A220" s="35"/>
      <c r="B220" s="36"/>
      <c r="C220" s="254" t="s">
        <v>888</v>
      </c>
      <c r="D220" s="254" t="s">
        <v>457</v>
      </c>
      <c r="E220" s="255" t="s">
        <v>3294</v>
      </c>
      <c r="F220" s="256" t="s">
        <v>3295</v>
      </c>
      <c r="G220" s="257" t="s">
        <v>426</v>
      </c>
      <c r="H220" s="258">
        <v>4</v>
      </c>
      <c r="I220" s="259"/>
      <c r="J220" s="260">
        <f>ROUND(I220*H220,2)</f>
        <v>0</v>
      </c>
      <c r="K220" s="261"/>
      <c r="L220" s="262"/>
      <c r="M220" s="263" t="s">
        <v>1</v>
      </c>
      <c r="N220" s="264" t="s">
        <v>42</v>
      </c>
      <c r="O220" s="94"/>
      <c r="P220" s="245">
        <f>O220*H220</f>
        <v>0</v>
      </c>
      <c r="Q220" s="245">
        <v>0.01847</v>
      </c>
      <c r="R220" s="245">
        <f>Q220*H220</f>
        <v>0.073880000000000001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443</v>
      </c>
      <c r="AT220" s="247" t="s">
        <v>457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3296</v>
      </c>
    </row>
    <row r="221" s="12" customFormat="1" ht="22.8" customHeight="1">
      <c r="A221" s="12"/>
      <c r="B221" s="219"/>
      <c r="C221" s="220"/>
      <c r="D221" s="221" t="s">
        <v>75</v>
      </c>
      <c r="E221" s="233" t="s">
        <v>447</v>
      </c>
      <c r="F221" s="233" t="s">
        <v>560</v>
      </c>
      <c r="G221" s="220"/>
      <c r="H221" s="220"/>
      <c r="I221" s="223"/>
      <c r="J221" s="234">
        <f>BK221</f>
        <v>0</v>
      </c>
      <c r="K221" s="220"/>
      <c r="L221" s="225"/>
      <c r="M221" s="226"/>
      <c r="N221" s="227"/>
      <c r="O221" s="227"/>
      <c r="P221" s="228">
        <f>SUM(P222:P255)</f>
        <v>0</v>
      </c>
      <c r="Q221" s="227"/>
      <c r="R221" s="228">
        <f>SUM(R222:R255)</f>
        <v>15.542318776505601</v>
      </c>
      <c r="S221" s="227"/>
      <c r="T221" s="229">
        <f>SUM(T222:T255)</f>
        <v>104.71278199999999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30" t="s">
        <v>84</v>
      </c>
      <c r="AT221" s="231" t="s">
        <v>75</v>
      </c>
      <c r="AU221" s="231" t="s">
        <v>84</v>
      </c>
      <c r="AY221" s="230" t="s">
        <v>379</v>
      </c>
      <c r="BK221" s="232">
        <f>SUM(BK222:BK255)</f>
        <v>0</v>
      </c>
    </row>
    <row r="222" s="2" customFormat="1" ht="23.4566" customHeight="1">
      <c r="A222" s="35"/>
      <c r="B222" s="36"/>
      <c r="C222" s="235" t="s">
        <v>890</v>
      </c>
      <c r="D222" s="235" t="s">
        <v>382</v>
      </c>
      <c r="E222" s="236" t="s">
        <v>1738</v>
      </c>
      <c r="F222" s="237" t="s">
        <v>1739</v>
      </c>
      <c r="G222" s="238" t="s">
        <v>426</v>
      </c>
      <c r="H222" s="239">
        <v>9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0.11254</v>
      </c>
      <c r="R222" s="245">
        <f>Q222*H222</f>
        <v>1.0128600000000001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3297</v>
      </c>
    </row>
    <row r="223" s="2" customFormat="1" ht="23.4566" customHeight="1">
      <c r="A223" s="35"/>
      <c r="B223" s="36"/>
      <c r="C223" s="254" t="s">
        <v>894</v>
      </c>
      <c r="D223" s="254" t="s">
        <v>457</v>
      </c>
      <c r="E223" s="255" t="s">
        <v>3298</v>
      </c>
      <c r="F223" s="256" t="s">
        <v>3299</v>
      </c>
      <c r="G223" s="257" t="s">
        <v>426</v>
      </c>
      <c r="H223" s="258">
        <v>9</v>
      </c>
      <c r="I223" s="259"/>
      <c r="J223" s="260">
        <f>ROUND(I223*H223,2)</f>
        <v>0</v>
      </c>
      <c r="K223" s="261"/>
      <c r="L223" s="262"/>
      <c r="M223" s="263" t="s">
        <v>1</v>
      </c>
      <c r="N223" s="264" t="s">
        <v>42</v>
      </c>
      <c r="O223" s="94"/>
      <c r="P223" s="245">
        <f>O223*H223</f>
        <v>0</v>
      </c>
      <c r="Q223" s="245">
        <v>0</v>
      </c>
      <c r="R223" s="245">
        <f>Q223*H223</f>
        <v>0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443</v>
      </c>
      <c r="AT223" s="247" t="s">
        <v>457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3300</v>
      </c>
    </row>
    <row r="224" s="2" customFormat="1" ht="36.72453" customHeight="1">
      <c r="A224" s="35"/>
      <c r="B224" s="36"/>
      <c r="C224" s="235" t="s">
        <v>896</v>
      </c>
      <c r="D224" s="235" t="s">
        <v>382</v>
      </c>
      <c r="E224" s="236" t="s">
        <v>854</v>
      </c>
      <c r="F224" s="237" t="s">
        <v>855</v>
      </c>
      <c r="G224" s="238" t="s">
        <v>426</v>
      </c>
      <c r="H224" s="239">
        <v>64.400000000000006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0</v>
      </c>
      <c r="R224" s="245">
        <f>Q224*H224</f>
        <v>0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3301</v>
      </c>
    </row>
    <row r="225" s="2" customFormat="1" ht="23.4566" customHeight="1">
      <c r="A225" s="35"/>
      <c r="B225" s="36"/>
      <c r="C225" s="254" t="s">
        <v>900</v>
      </c>
      <c r="D225" s="254" t="s">
        <v>457</v>
      </c>
      <c r="E225" s="255" t="s">
        <v>3302</v>
      </c>
      <c r="F225" s="256" t="s">
        <v>3303</v>
      </c>
      <c r="G225" s="257" t="s">
        <v>426</v>
      </c>
      <c r="H225" s="258">
        <v>64.400000000000006</v>
      </c>
      <c r="I225" s="259"/>
      <c r="J225" s="260">
        <f>ROUND(I225*H225,2)</f>
        <v>0</v>
      </c>
      <c r="K225" s="261"/>
      <c r="L225" s="262"/>
      <c r="M225" s="263" t="s">
        <v>1</v>
      </c>
      <c r="N225" s="264" t="s">
        <v>42</v>
      </c>
      <c r="O225" s="94"/>
      <c r="P225" s="245">
        <f>O225*H225</f>
        <v>0</v>
      </c>
      <c r="Q225" s="245">
        <v>0.012500000000000001</v>
      </c>
      <c r="R225" s="245">
        <f>Q225*H225</f>
        <v>0.80500000000000016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443</v>
      </c>
      <c r="AT225" s="247" t="s">
        <v>457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3304</v>
      </c>
    </row>
    <row r="226" s="2" customFormat="1" ht="23.4566" customHeight="1">
      <c r="A226" s="35"/>
      <c r="B226" s="36"/>
      <c r="C226" s="235" t="s">
        <v>904</v>
      </c>
      <c r="D226" s="235" t="s">
        <v>382</v>
      </c>
      <c r="E226" s="236" t="s">
        <v>1745</v>
      </c>
      <c r="F226" s="237" t="s">
        <v>1746</v>
      </c>
      <c r="G226" s="238" t="s">
        <v>426</v>
      </c>
      <c r="H226" s="239">
        <v>38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0.070499999999999993</v>
      </c>
      <c r="R226" s="245">
        <f>Q226*H226</f>
        <v>2.6789999999999998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3305</v>
      </c>
    </row>
    <row r="227" s="2" customFormat="1" ht="16.30189" customHeight="1">
      <c r="A227" s="35"/>
      <c r="B227" s="36"/>
      <c r="C227" s="235" t="s">
        <v>908</v>
      </c>
      <c r="D227" s="235" t="s">
        <v>382</v>
      </c>
      <c r="E227" s="236" t="s">
        <v>562</v>
      </c>
      <c r="F227" s="237" t="s">
        <v>3306</v>
      </c>
      <c r="G227" s="238" t="s">
        <v>3307</v>
      </c>
      <c r="H227" s="239">
        <v>1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0.22684000000000001</v>
      </c>
      <c r="R227" s="245">
        <f>Q227*H227</f>
        <v>0.22684000000000001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3308</v>
      </c>
    </row>
    <row r="228" s="2" customFormat="1" ht="16.30189" customHeight="1">
      <c r="A228" s="35"/>
      <c r="B228" s="36"/>
      <c r="C228" s="235" t="s">
        <v>912</v>
      </c>
      <c r="D228" s="235" t="s">
        <v>382</v>
      </c>
      <c r="E228" s="236" t="s">
        <v>1151</v>
      </c>
      <c r="F228" s="237" t="s">
        <v>1152</v>
      </c>
      <c r="G228" s="238" t="s">
        <v>502</v>
      </c>
      <c r="H228" s="239">
        <v>2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0.077673000000000006</v>
      </c>
      <c r="R228" s="245">
        <f>Q228*H228</f>
        <v>0.15534600000000001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3309</v>
      </c>
    </row>
    <row r="229" s="2" customFormat="1" ht="31.92453" customHeight="1">
      <c r="A229" s="35"/>
      <c r="B229" s="36"/>
      <c r="C229" s="235" t="s">
        <v>914</v>
      </c>
      <c r="D229" s="235" t="s">
        <v>382</v>
      </c>
      <c r="E229" s="236" t="s">
        <v>658</v>
      </c>
      <c r="F229" s="237" t="s">
        <v>659</v>
      </c>
      <c r="G229" s="238" t="s">
        <v>426</v>
      </c>
      <c r="H229" s="239">
        <v>6</v>
      </c>
      <c r="I229" s="240"/>
      <c r="J229" s="241">
        <f>ROUND(I229*H229,2)</f>
        <v>0</v>
      </c>
      <c r="K229" s="242"/>
      <c r="L229" s="41"/>
      <c r="M229" s="243" t="s">
        <v>1</v>
      </c>
      <c r="N229" s="244" t="s">
        <v>42</v>
      </c>
      <c r="O229" s="94"/>
      <c r="P229" s="245">
        <f>O229*H229</f>
        <v>0</v>
      </c>
      <c r="Q229" s="245">
        <v>0.151130352</v>
      </c>
      <c r="R229" s="245">
        <f>Q229*H229</f>
        <v>0.90678211199999992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396</v>
      </c>
      <c r="AT229" s="247" t="s">
        <v>382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3310</v>
      </c>
    </row>
    <row r="230" s="2" customFormat="1" ht="23.4566" customHeight="1">
      <c r="A230" s="35"/>
      <c r="B230" s="36"/>
      <c r="C230" s="254" t="s">
        <v>918</v>
      </c>
      <c r="D230" s="254" t="s">
        <v>457</v>
      </c>
      <c r="E230" s="255" t="s">
        <v>662</v>
      </c>
      <c r="F230" s="256" t="s">
        <v>3311</v>
      </c>
      <c r="G230" s="257" t="s">
        <v>502</v>
      </c>
      <c r="H230" s="258">
        <v>6.0599999999999996</v>
      </c>
      <c r="I230" s="259"/>
      <c r="J230" s="260">
        <f>ROUND(I230*H230,2)</f>
        <v>0</v>
      </c>
      <c r="K230" s="261"/>
      <c r="L230" s="262"/>
      <c r="M230" s="263" t="s">
        <v>1</v>
      </c>
      <c r="N230" s="264" t="s">
        <v>42</v>
      </c>
      <c r="O230" s="94"/>
      <c r="P230" s="245">
        <f>O230*H230</f>
        <v>0</v>
      </c>
      <c r="Q230" s="245">
        <v>0.085000000000000006</v>
      </c>
      <c r="R230" s="245">
        <f>Q230*H230</f>
        <v>0.5151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443</v>
      </c>
      <c r="AT230" s="247" t="s">
        <v>457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3312</v>
      </c>
    </row>
    <row r="231" s="2" customFormat="1" ht="31.92453" customHeight="1">
      <c r="A231" s="35"/>
      <c r="B231" s="36"/>
      <c r="C231" s="235" t="s">
        <v>920</v>
      </c>
      <c r="D231" s="235" t="s">
        <v>382</v>
      </c>
      <c r="E231" s="236" t="s">
        <v>3313</v>
      </c>
      <c r="F231" s="237" t="s">
        <v>3314</v>
      </c>
      <c r="G231" s="238" t="s">
        <v>426</v>
      </c>
      <c r="H231" s="239">
        <v>50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0.12662000000000001</v>
      </c>
      <c r="R231" s="245">
        <f>Q231*H231</f>
        <v>6.3310000000000004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3315</v>
      </c>
    </row>
    <row r="232" s="2" customFormat="1" ht="21.0566" customHeight="1">
      <c r="A232" s="35"/>
      <c r="B232" s="36"/>
      <c r="C232" s="254" t="s">
        <v>922</v>
      </c>
      <c r="D232" s="254" t="s">
        <v>457</v>
      </c>
      <c r="E232" s="255" t="s">
        <v>3316</v>
      </c>
      <c r="F232" s="256" t="s">
        <v>3317</v>
      </c>
      <c r="G232" s="257" t="s">
        <v>502</v>
      </c>
      <c r="H232" s="258">
        <v>50.5</v>
      </c>
      <c r="I232" s="259"/>
      <c r="J232" s="260">
        <f>ROUND(I232*H232,2)</f>
        <v>0</v>
      </c>
      <c r="K232" s="261"/>
      <c r="L232" s="262"/>
      <c r="M232" s="263" t="s">
        <v>1</v>
      </c>
      <c r="N232" s="264" t="s">
        <v>42</v>
      </c>
      <c r="O232" s="94"/>
      <c r="P232" s="245">
        <f>O232*H232</f>
        <v>0</v>
      </c>
      <c r="Q232" s="245">
        <v>0.023</v>
      </c>
      <c r="R232" s="245">
        <f>Q232*H232</f>
        <v>1.1615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443</v>
      </c>
      <c r="AT232" s="247" t="s">
        <v>457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3318</v>
      </c>
    </row>
    <row r="233" s="2" customFormat="1" ht="16.30189" customHeight="1">
      <c r="A233" s="35"/>
      <c r="B233" s="36"/>
      <c r="C233" s="235" t="s">
        <v>924</v>
      </c>
      <c r="D233" s="235" t="s">
        <v>382</v>
      </c>
      <c r="E233" s="236" t="s">
        <v>3319</v>
      </c>
      <c r="F233" s="237" t="s">
        <v>3320</v>
      </c>
      <c r="G233" s="238" t="s">
        <v>426</v>
      </c>
      <c r="H233" s="239">
        <v>64.099999999999994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2.0000000000000002E-05</v>
      </c>
      <c r="R233" s="245">
        <f>Q233*H233</f>
        <v>0.0012819999999999999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3321</v>
      </c>
    </row>
    <row r="234" s="2" customFormat="1" ht="23.4566" customHeight="1">
      <c r="A234" s="35"/>
      <c r="B234" s="36"/>
      <c r="C234" s="235" t="s">
        <v>928</v>
      </c>
      <c r="D234" s="235" t="s">
        <v>382</v>
      </c>
      <c r="E234" s="236" t="s">
        <v>3322</v>
      </c>
      <c r="F234" s="237" t="s">
        <v>3323</v>
      </c>
      <c r="G234" s="238" t="s">
        <v>426</v>
      </c>
      <c r="H234" s="239">
        <v>23.300000000000001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0.0028565999999999999</v>
      </c>
      <c r="R234" s="245">
        <f>Q234*H234</f>
        <v>0.066558779999999998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3324</v>
      </c>
    </row>
    <row r="235" s="2" customFormat="1" ht="16.30189" customHeight="1">
      <c r="A235" s="35"/>
      <c r="B235" s="36"/>
      <c r="C235" s="254" t="s">
        <v>932</v>
      </c>
      <c r="D235" s="254" t="s">
        <v>457</v>
      </c>
      <c r="E235" s="255" t="s">
        <v>3325</v>
      </c>
      <c r="F235" s="256" t="s">
        <v>3326</v>
      </c>
      <c r="G235" s="257" t="s">
        <v>450</v>
      </c>
      <c r="H235" s="258">
        <v>0.41099999999999998</v>
      </c>
      <c r="I235" s="259"/>
      <c r="J235" s="260">
        <f>ROUND(I235*H235,2)</f>
        <v>0</v>
      </c>
      <c r="K235" s="261"/>
      <c r="L235" s="262"/>
      <c r="M235" s="263" t="s">
        <v>1</v>
      </c>
      <c r="N235" s="264" t="s">
        <v>42</v>
      </c>
      <c r="O235" s="94"/>
      <c r="P235" s="245">
        <f>O235*H235</f>
        <v>0</v>
      </c>
      <c r="Q235" s="245">
        <v>1</v>
      </c>
      <c r="R235" s="245">
        <f>Q235*H235</f>
        <v>0.41099999999999998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443</v>
      </c>
      <c r="AT235" s="247" t="s">
        <v>457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3327</v>
      </c>
    </row>
    <row r="236" s="2" customFormat="1" ht="23.4566" customHeight="1">
      <c r="A236" s="35"/>
      <c r="B236" s="36"/>
      <c r="C236" s="235" t="s">
        <v>934</v>
      </c>
      <c r="D236" s="235" t="s">
        <v>382</v>
      </c>
      <c r="E236" s="236" t="s">
        <v>3328</v>
      </c>
      <c r="F236" s="237" t="s">
        <v>3329</v>
      </c>
      <c r="G236" s="238" t="s">
        <v>419</v>
      </c>
      <c r="H236" s="239">
        <v>34.277999999999999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0.00063000000000000003</v>
      </c>
      <c r="R236" s="245">
        <f>Q236*H236</f>
        <v>0.021595139999999999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3330</v>
      </c>
    </row>
    <row r="237" s="2" customFormat="1" ht="23.4566" customHeight="1">
      <c r="A237" s="35"/>
      <c r="B237" s="36"/>
      <c r="C237" s="235" t="s">
        <v>721</v>
      </c>
      <c r="D237" s="235" t="s">
        <v>382</v>
      </c>
      <c r="E237" s="236" t="s">
        <v>3331</v>
      </c>
      <c r="F237" s="237" t="s">
        <v>3332</v>
      </c>
      <c r="G237" s="238" t="s">
        <v>426</v>
      </c>
      <c r="H237" s="239">
        <v>2.7999999999999998</v>
      </c>
      <c r="I237" s="240"/>
      <c r="J237" s="241">
        <f>ROUND(I237*H237,2)</f>
        <v>0</v>
      </c>
      <c r="K237" s="242"/>
      <c r="L237" s="41"/>
      <c r="M237" s="243" t="s">
        <v>1</v>
      </c>
      <c r="N237" s="244" t="s">
        <v>42</v>
      </c>
      <c r="O237" s="94"/>
      <c r="P237" s="245">
        <f>O237*H237</f>
        <v>0</v>
      </c>
      <c r="Q237" s="245">
        <v>0.000464</v>
      </c>
      <c r="R237" s="245">
        <f>Q237*H237</f>
        <v>0.0012991999999999999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3333</v>
      </c>
    </row>
    <row r="238" s="2" customFormat="1" ht="23.4566" customHeight="1">
      <c r="A238" s="35"/>
      <c r="B238" s="36"/>
      <c r="C238" s="235" t="s">
        <v>941</v>
      </c>
      <c r="D238" s="235" t="s">
        <v>382</v>
      </c>
      <c r="E238" s="236" t="s">
        <v>3334</v>
      </c>
      <c r="F238" s="237" t="s">
        <v>3335</v>
      </c>
      <c r="G238" s="238" t="s">
        <v>426</v>
      </c>
      <c r="H238" s="239">
        <v>43.600000000000001</v>
      </c>
      <c r="I238" s="240"/>
      <c r="J238" s="241">
        <f>ROUND(I238*H238,2)</f>
        <v>0</v>
      </c>
      <c r="K238" s="242"/>
      <c r="L238" s="41"/>
      <c r="M238" s="243" t="s">
        <v>1</v>
      </c>
      <c r="N238" s="244" t="s">
        <v>42</v>
      </c>
      <c r="O238" s="94"/>
      <c r="P238" s="245">
        <f>O238*H238</f>
        <v>0</v>
      </c>
      <c r="Q238" s="245">
        <v>1.1E-05</v>
      </c>
      <c r="R238" s="245">
        <f>Q238*H238</f>
        <v>0.0004796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396</v>
      </c>
      <c r="AT238" s="247" t="s">
        <v>382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3336</v>
      </c>
    </row>
    <row r="239" s="2" customFormat="1" ht="23.4566" customHeight="1">
      <c r="A239" s="35"/>
      <c r="B239" s="36"/>
      <c r="C239" s="235" t="s">
        <v>945</v>
      </c>
      <c r="D239" s="235" t="s">
        <v>382</v>
      </c>
      <c r="E239" s="236" t="s">
        <v>2026</v>
      </c>
      <c r="F239" s="237" t="s">
        <v>2027</v>
      </c>
      <c r="G239" s="238" t="s">
        <v>419</v>
      </c>
      <c r="H239" s="239">
        <v>119.136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</v>
      </c>
      <c r="R239" s="245">
        <f>Q239*H239</f>
        <v>0</v>
      </c>
      <c r="S239" s="245">
        <v>0.021999999999999999</v>
      </c>
      <c r="T239" s="246">
        <f>S239*H239</f>
        <v>2.6209919999999998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3337</v>
      </c>
    </row>
    <row r="240" s="2" customFormat="1" ht="23.4566" customHeight="1">
      <c r="A240" s="35"/>
      <c r="B240" s="36"/>
      <c r="C240" s="235" t="s">
        <v>949</v>
      </c>
      <c r="D240" s="235" t="s">
        <v>382</v>
      </c>
      <c r="E240" s="236" t="s">
        <v>3338</v>
      </c>
      <c r="F240" s="237" t="s">
        <v>3339</v>
      </c>
      <c r="G240" s="238" t="s">
        <v>419</v>
      </c>
      <c r="H240" s="239">
        <v>51.058</v>
      </c>
      <c r="I240" s="240"/>
      <c r="J240" s="241">
        <f>ROUND(I240*H240,2)</f>
        <v>0</v>
      </c>
      <c r="K240" s="242"/>
      <c r="L240" s="41"/>
      <c r="M240" s="243" t="s">
        <v>1</v>
      </c>
      <c r="N240" s="244" t="s">
        <v>42</v>
      </c>
      <c r="O240" s="94"/>
      <c r="P240" s="245">
        <f>O240*H240</f>
        <v>0</v>
      </c>
      <c r="Q240" s="245">
        <v>0</v>
      </c>
      <c r="R240" s="245">
        <f>Q240*H240</f>
        <v>0</v>
      </c>
      <c r="S240" s="245">
        <v>0.055</v>
      </c>
      <c r="T240" s="246">
        <f>S240*H240</f>
        <v>2.8081900000000002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396</v>
      </c>
      <c r="AT240" s="247" t="s">
        <v>382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3340</v>
      </c>
    </row>
    <row r="241" s="2" customFormat="1" ht="23.4566" customHeight="1">
      <c r="A241" s="35"/>
      <c r="B241" s="36"/>
      <c r="C241" s="235" t="s">
        <v>953</v>
      </c>
      <c r="D241" s="235" t="s">
        <v>382</v>
      </c>
      <c r="E241" s="236" t="s">
        <v>3341</v>
      </c>
      <c r="F241" s="237" t="s">
        <v>3342</v>
      </c>
      <c r="G241" s="238" t="s">
        <v>419</v>
      </c>
      <c r="H241" s="239">
        <v>127.26900000000001</v>
      </c>
      <c r="I241" s="240"/>
      <c r="J241" s="241">
        <f>ROUND(I241*H241,2)</f>
        <v>0</v>
      </c>
      <c r="K241" s="242"/>
      <c r="L241" s="41"/>
      <c r="M241" s="243" t="s">
        <v>1</v>
      </c>
      <c r="N241" s="244" t="s">
        <v>42</v>
      </c>
      <c r="O241" s="94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396</v>
      </c>
      <c r="AT241" s="247" t="s">
        <v>382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3343</v>
      </c>
    </row>
    <row r="242" s="2" customFormat="1" ht="23.4566" customHeight="1">
      <c r="A242" s="35"/>
      <c r="B242" s="36"/>
      <c r="C242" s="235" t="s">
        <v>957</v>
      </c>
      <c r="D242" s="235" t="s">
        <v>382</v>
      </c>
      <c r="E242" s="236" t="s">
        <v>3344</v>
      </c>
      <c r="F242" s="237" t="s">
        <v>3345</v>
      </c>
      <c r="G242" s="238" t="s">
        <v>419</v>
      </c>
      <c r="H242" s="239">
        <v>73.668000000000006</v>
      </c>
      <c r="I242" s="240"/>
      <c r="J242" s="241">
        <f>ROUND(I242*H242,2)</f>
        <v>0</v>
      </c>
      <c r="K242" s="242"/>
      <c r="L242" s="41"/>
      <c r="M242" s="243" t="s">
        <v>1</v>
      </c>
      <c r="N242" s="244" t="s">
        <v>42</v>
      </c>
      <c r="O242" s="94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396</v>
      </c>
      <c r="AT242" s="247" t="s">
        <v>382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3346</v>
      </c>
    </row>
    <row r="243" s="2" customFormat="1" ht="23.4566" customHeight="1">
      <c r="A243" s="35"/>
      <c r="B243" s="36"/>
      <c r="C243" s="235" t="s">
        <v>961</v>
      </c>
      <c r="D243" s="235" t="s">
        <v>382</v>
      </c>
      <c r="E243" s="236" t="s">
        <v>3347</v>
      </c>
      <c r="F243" s="237" t="s">
        <v>3348</v>
      </c>
      <c r="G243" s="238" t="s">
        <v>419</v>
      </c>
      <c r="H243" s="239">
        <v>104.63</v>
      </c>
      <c r="I243" s="240"/>
      <c r="J243" s="241">
        <f>ROUND(I243*H243,2)</f>
        <v>0</v>
      </c>
      <c r="K243" s="242"/>
      <c r="L243" s="41"/>
      <c r="M243" s="243" t="s">
        <v>1</v>
      </c>
      <c r="N243" s="244" t="s">
        <v>42</v>
      </c>
      <c r="O243" s="94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396</v>
      </c>
      <c r="AT243" s="247" t="s">
        <v>382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3349</v>
      </c>
    </row>
    <row r="244" s="2" customFormat="1" ht="23.4566" customHeight="1">
      <c r="A244" s="35"/>
      <c r="B244" s="36"/>
      <c r="C244" s="235" t="s">
        <v>963</v>
      </c>
      <c r="D244" s="235" t="s">
        <v>382</v>
      </c>
      <c r="E244" s="236" t="s">
        <v>3350</v>
      </c>
      <c r="F244" s="237" t="s">
        <v>3351</v>
      </c>
      <c r="G244" s="238" t="s">
        <v>419</v>
      </c>
      <c r="H244" s="239">
        <v>122.163</v>
      </c>
      <c r="I244" s="240"/>
      <c r="J244" s="241">
        <f>ROUND(I244*H244,2)</f>
        <v>0</v>
      </c>
      <c r="K244" s="242"/>
      <c r="L244" s="41"/>
      <c r="M244" s="243" t="s">
        <v>1</v>
      </c>
      <c r="N244" s="244" t="s">
        <v>42</v>
      </c>
      <c r="O244" s="94"/>
      <c r="P244" s="245">
        <f>O244*H244</f>
        <v>0</v>
      </c>
      <c r="Q244" s="245">
        <v>0</v>
      </c>
      <c r="R244" s="245">
        <f>Q244*H244</f>
        <v>0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396</v>
      </c>
      <c r="AT244" s="247" t="s">
        <v>382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3352</v>
      </c>
    </row>
    <row r="245" s="2" customFormat="1" ht="31.92453" customHeight="1">
      <c r="A245" s="35"/>
      <c r="B245" s="36"/>
      <c r="C245" s="235" t="s">
        <v>965</v>
      </c>
      <c r="D245" s="235" t="s">
        <v>382</v>
      </c>
      <c r="E245" s="236" t="s">
        <v>3353</v>
      </c>
      <c r="F245" s="237" t="s">
        <v>3354</v>
      </c>
      <c r="G245" s="238" t="s">
        <v>426</v>
      </c>
      <c r="H245" s="239">
        <v>40</v>
      </c>
      <c r="I245" s="240"/>
      <c r="J245" s="241">
        <f>ROUND(I245*H245,2)</f>
        <v>0</v>
      </c>
      <c r="K245" s="242"/>
      <c r="L245" s="41"/>
      <c r="M245" s="243" t="s">
        <v>1</v>
      </c>
      <c r="N245" s="244" t="s">
        <v>42</v>
      </c>
      <c r="O245" s="94"/>
      <c r="P245" s="245">
        <f>O245*H245</f>
        <v>0</v>
      </c>
      <c r="Q245" s="245">
        <v>0.027144450000000001</v>
      </c>
      <c r="R245" s="245">
        <f>Q245*H245</f>
        <v>1.0857779999999999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396</v>
      </c>
      <c r="AT245" s="247" t="s">
        <v>382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3355</v>
      </c>
    </row>
    <row r="246" s="2" customFormat="1" ht="36.72453" customHeight="1">
      <c r="A246" s="35"/>
      <c r="B246" s="36"/>
      <c r="C246" s="235" t="s">
        <v>969</v>
      </c>
      <c r="D246" s="235" t="s">
        <v>382</v>
      </c>
      <c r="E246" s="236" t="s">
        <v>3356</v>
      </c>
      <c r="F246" s="237" t="s">
        <v>3357</v>
      </c>
      <c r="G246" s="238" t="s">
        <v>502</v>
      </c>
      <c r="H246" s="239">
        <v>24</v>
      </c>
      <c r="I246" s="240"/>
      <c r="J246" s="241">
        <f>ROUND(I246*H246,2)</f>
        <v>0</v>
      </c>
      <c r="K246" s="242"/>
      <c r="L246" s="41"/>
      <c r="M246" s="243" t="s">
        <v>1</v>
      </c>
      <c r="N246" s="244" t="s">
        <v>42</v>
      </c>
      <c r="O246" s="94"/>
      <c r="P246" s="245">
        <f>O246*H246</f>
        <v>0</v>
      </c>
      <c r="Q246" s="245">
        <v>0.00020494999999999999</v>
      </c>
      <c r="R246" s="245">
        <f>Q246*H246</f>
        <v>0.0049188000000000001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396</v>
      </c>
      <c r="AT246" s="247" t="s">
        <v>382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3358</v>
      </c>
    </row>
    <row r="247" s="2" customFormat="1" ht="36.72453" customHeight="1">
      <c r="A247" s="35"/>
      <c r="B247" s="36"/>
      <c r="C247" s="235" t="s">
        <v>971</v>
      </c>
      <c r="D247" s="235" t="s">
        <v>382</v>
      </c>
      <c r="E247" s="236" t="s">
        <v>1789</v>
      </c>
      <c r="F247" s="237" t="s">
        <v>1790</v>
      </c>
      <c r="G247" s="238" t="s">
        <v>502</v>
      </c>
      <c r="H247" s="239">
        <v>34</v>
      </c>
      <c r="I247" s="240"/>
      <c r="J247" s="241">
        <f>ROUND(I247*H247,2)</f>
        <v>0</v>
      </c>
      <c r="K247" s="242"/>
      <c r="L247" s="41"/>
      <c r="M247" s="243" t="s">
        <v>1</v>
      </c>
      <c r="N247" s="244" t="s">
        <v>42</v>
      </c>
      <c r="O247" s="94"/>
      <c r="P247" s="245">
        <f>O247*H247</f>
        <v>0</v>
      </c>
      <c r="Q247" s="245">
        <v>0.00032445500000000002</v>
      </c>
      <c r="R247" s="245">
        <f>Q247*H247</f>
        <v>0.011031470000000002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396</v>
      </c>
      <c r="AT247" s="247" t="s">
        <v>382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3359</v>
      </c>
    </row>
    <row r="248" s="2" customFormat="1" ht="36.72453" customHeight="1">
      <c r="A248" s="35"/>
      <c r="B248" s="36"/>
      <c r="C248" s="235" t="s">
        <v>973</v>
      </c>
      <c r="D248" s="235" t="s">
        <v>382</v>
      </c>
      <c r="E248" s="236" t="s">
        <v>1792</v>
      </c>
      <c r="F248" s="237" t="s">
        <v>1793</v>
      </c>
      <c r="G248" s="238" t="s">
        <v>502</v>
      </c>
      <c r="H248" s="239">
        <v>34</v>
      </c>
      <c r="I248" s="240"/>
      <c r="J248" s="241">
        <f>ROUND(I248*H248,2)</f>
        <v>0</v>
      </c>
      <c r="K248" s="242"/>
      <c r="L248" s="41"/>
      <c r="M248" s="243" t="s">
        <v>1</v>
      </c>
      <c r="N248" s="244" t="s">
        <v>42</v>
      </c>
      <c r="O248" s="94"/>
      <c r="P248" s="245">
        <f>O248*H248</f>
        <v>0</v>
      </c>
      <c r="Q248" s="245">
        <v>0.00034513000000000002</v>
      </c>
      <c r="R248" s="245">
        <f>Q248*H248</f>
        <v>0.011734420000000001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396</v>
      </c>
      <c r="AT248" s="247" t="s">
        <v>382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3360</v>
      </c>
    </row>
    <row r="249" s="2" customFormat="1" ht="36.72453" customHeight="1">
      <c r="A249" s="35"/>
      <c r="B249" s="36"/>
      <c r="C249" s="235" t="s">
        <v>974</v>
      </c>
      <c r="D249" s="235" t="s">
        <v>382</v>
      </c>
      <c r="E249" s="236" t="s">
        <v>1863</v>
      </c>
      <c r="F249" s="237" t="s">
        <v>1173</v>
      </c>
      <c r="G249" s="238" t="s">
        <v>502</v>
      </c>
      <c r="H249" s="239">
        <v>34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0.0011618976000000001</v>
      </c>
      <c r="R249" s="245">
        <f>Q249*H249</f>
        <v>0.039504518400000001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3361</v>
      </c>
    </row>
    <row r="250" s="2" customFormat="1" ht="31.92453" customHeight="1">
      <c r="A250" s="35"/>
      <c r="B250" s="36"/>
      <c r="C250" s="235" t="s">
        <v>978</v>
      </c>
      <c r="D250" s="235" t="s">
        <v>382</v>
      </c>
      <c r="E250" s="236" t="s">
        <v>1175</v>
      </c>
      <c r="F250" s="237" t="s">
        <v>1176</v>
      </c>
      <c r="G250" s="238" t="s">
        <v>430</v>
      </c>
      <c r="H250" s="239">
        <v>40.390999999999998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0.0017262816000000001</v>
      </c>
      <c r="R250" s="245">
        <f>Q250*H250</f>
        <v>0.069726240105599996</v>
      </c>
      <c r="S250" s="245">
        <v>2.3999999999999999</v>
      </c>
      <c r="T250" s="246">
        <f>S250*H250</f>
        <v>96.938399999999987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3362</v>
      </c>
    </row>
    <row r="251" s="2" customFormat="1" ht="23.4566" customHeight="1">
      <c r="A251" s="35"/>
      <c r="B251" s="36"/>
      <c r="C251" s="235" t="s">
        <v>979</v>
      </c>
      <c r="D251" s="235" t="s">
        <v>382</v>
      </c>
      <c r="E251" s="236" t="s">
        <v>3363</v>
      </c>
      <c r="F251" s="237" t="s">
        <v>3364</v>
      </c>
      <c r="G251" s="238" t="s">
        <v>426</v>
      </c>
      <c r="H251" s="239">
        <v>37.799999999999997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0.00029999999999999997</v>
      </c>
      <c r="R251" s="245">
        <f>Q251*H251</f>
        <v>0.011339999999999998</v>
      </c>
      <c r="S251" s="245">
        <v>0.053999999999999999</v>
      </c>
      <c r="T251" s="246">
        <f>S251*H251</f>
        <v>2.0411999999999999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3365</v>
      </c>
    </row>
    <row r="252" s="2" customFormat="1" ht="23.4566" customHeight="1">
      <c r="A252" s="35"/>
      <c r="B252" s="36"/>
      <c r="C252" s="235" t="s">
        <v>980</v>
      </c>
      <c r="D252" s="235" t="s">
        <v>382</v>
      </c>
      <c r="E252" s="236" t="s">
        <v>1824</v>
      </c>
      <c r="F252" s="237" t="s">
        <v>1825</v>
      </c>
      <c r="G252" s="238" t="s">
        <v>1817</v>
      </c>
      <c r="H252" s="239">
        <v>320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3.9507800000000001E-05</v>
      </c>
      <c r="R252" s="245">
        <f>Q252*H252</f>
        <v>0.012642496</v>
      </c>
      <c r="S252" s="245">
        <v>0.00095</v>
      </c>
      <c r="T252" s="246">
        <f>S252*H252</f>
        <v>0.30399999999999999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3366</v>
      </c>
    </row>
    <row r="253" s="2" customFormat="1" ht="23.4566" customHeight="1">
      <c r="A253" s="35"/>
      <c r="B253" s="36"/>
      <c r="C253" s="235" t="s">
        <v>981</v>
      </c>
      <c r="D253" s="235" t="s">
        <v>382</v>
      </c>
      <c r="E253" s="236" t="s">
        <v>3367</v>
      </c>
      <c r="F253" s="237" t="s">
        <v>1179</v>
      </c>
      <c r="G253" s="238" t="s">
        <v>450</v>
      </c>
      <c r="H253" s="239">
        <v>217.875</v>
      </c>
      <c r="I253" s="240"/>
      <c r="J253" s="241">
        <f>ROUND(I253*H253,2)</f>
        <v>0</v>
      </c>
      <c r="K253" s="242"/>
      <c r="L253" s="41"/>
      <c r="M253" s="243" t="s">
        <v>1</v>
      </c>
      <c r="N253" s="244" t="s">
        <v>42</v>
      </c>
      <c r="O253" s="94"/>
      <c r="P253" s="245">
        <f>O253*H253</f>
        <v>0</v>
      </c>
      <c r="Q253" s="245">
        <v>0</v>
      </c>
      <c r="R253" s="245">
        <f>Q253*H253</f>
        <v>0</v>
      </c>
      <c r="S253" s="245">
        <v>0</v>
      </c>
      <c r="T253" s="24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396</v>
      </c>
      <c r="AT253" s="247" t="s">
        <v>382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396</v>
      </c>
      <c r="BM253" s="247" t="s">
        <v>3368</v>
      </c>
    </row>
    <row r="254" s="2" customFormat="1" ht="31.92453" customHeight="1">
      <c r="A254" s="35"/>
      <c r="B254" s="36"/>
      <c r="C254" s="235" t="s">
        <v>982</v>
      </c>
      <c r="D254" s="235" t="s">
        <v>382</v>
      </c>
      <c r="E254" s="236" t="s">
        <v>3369</v>
      </c>
      <c r="F254" s="237" t="s">
        <v>1182</v>
      </c>
      <c r="G254" s="238" t="s">
        <v>450</v>
      </c>
      <c r="H254" s="239">
        <v>1960.875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</v>
      </c>
      <c r="R254" s="245">
        <f>Q254*H254</f>
        <v>0</v>
      </c>
      <c r="S254" s="245">
        <v>0</v>
      </c>
      <c r="T254" s="24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3370</v>
      </c>
    </row>
    <row r="255" s="2" customFormat="1" ht="23.4566" customHeight="1">
      <c r="A255" s="35"/>
      <c r="B255" s="36"/>
      <c r="C255" s="235" t="s">
        <v>983</v>
      </c>
      <c r="D255" s="235" t="s">
        <v>382</v>
      </c>
      <c r="E255" s="236" t="s">
        <v>718</v>
      </c>
      <c r="F255" s="237" t="s">
        <v>719</v>
      </c>
      <c r="G255" s="238" t="s">
        <v>450</v>
      </c>
      <c r="H255" s="239">
        <v>137.56100000000001</v>
      </c>
      <c r="I255" s="240"/>
      <c r="J255" s="241">
        <f>ROUND(I255*H255,2)</f>
        <v>0</v>
      </c>
      <c r="K255" s="242"/>
      <c r="L255" s="41"/>
      <c r="M255" s="243" t="s">
        <v>1</v>
      </c>
      <c r="N255" s="244" t="s">
        <v>42</v>
      </c>
      <c r="O255" s="94"/>
      <c r="P255" s="245">
        <f>O255*H255</f>
        <v>0</v>
      </c>
      <c r="Q255" s="245">
        <v>0</v>
      </c>
      <c r="R255" s="245">
        <f>Q255*H255</f>
        <v>0</v>
      </c>
      <c r="S255" s="245">
        <v>0</v>
      </c>
      <c r="T255" s="24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396</v>
      </c>
      <c r="AT255" s="247" t="s">
        <v>382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396</v>
      </c>
      <c r="BM255" s="247" t="s">
        <v>3371</v>
      </c>
    </row>
    <row r="256" s="12" customFormat="1" ht="22.8" customHeight="1">
      <c r="A256" s="12"/>
      <c r="B256" s="219"/>
      <c r="C256" s="220"/>
      <c r="D256" s="221" t="s">
        <v>75</v>
      </c>
      <c r="E256" s="233" t="s">
        <v>721</v>
      </c>
      <c r="F256" s="233" t="s">
        <v>722</v>
      </c>
      <c r="G256" s="220"/>
      <c r="H256" s="220"/>
      <c r="I256" s="223"/>
      <c r="J256" s="234">
        <f>BK256</f>
        <v>0</v>
      </c>
      <c r="K256" s="220"/>
      <c r="L256" s="225"/>
      <c r="M256" s="226"/>
      <c r="N256" s="227"/>
      <c r="O256" s="227"/>
      <c r="P256" s="228">
        <f>P257</f>
        <v>0</v>
      </c>
      <c r="Q256" s="227"/>
      <c r="R256" s="228">
        <f>R257</f>
        <v>0</v>
      </c>
      <c r="S256" s="227"/>
      <c r="T256" s="229">
        <f>T257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0" t="s">
        <v>84</v>
      </c>
      <c r="AT256" s="231" t="s">
        <v>75</v>
      </c>
      <c r="AU256" s="231" t="s">
        <v>84</v>
      </c>
      <c r="AY256" s="230" t="s">
        <v>379</v>
      </c>
      <c r="BK256" s="232">
        <f>BK257</f>
        <v>0</v>
      </c>
    </row>
    <row r="257" s="2" customFormat="1" ht="23.4566" customHeight="1">
      <c r="A257" s="35"/>
      <c r="B257" s="36"/>
      <c r="C257" s="235" t="s">
        <v>984</v>
      </c>
      <c r="D257" s="235" t="s">
        <v>382</v>
      </c>
      <c r="E257" s="236" t="s">
        <v>3372</v>
      </c>
      <c r="F257" s="237" t="s">
        <v>3373</v>
      </c>
      <c r="G257" s="238" t="s">
        <v>450</v>
      </c>
      <c r="H257" s="239">
        <v>954.66999999999996</v>
      </c>
      <c r="I257" s="240"/>
      <c r="J257" s="241">
        <f>ROUND(I257*H257,2)</f>
        <v>0</v>
      </c>
      <c r="K257" s="242"/>
      <c r="L257" s="41"/>
      <c r="M257" s="243" t="s">
        <v>1</v>
      </c>
      <c r="N257" s="244" t="s">
        <v>42</v>
      </c>
      <c r="O257" s="94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396</v>
      </c>
      <c r="AT257" s="247" t="s">
        <v>382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396</v>
      </c>
      <c r="BM257" s="247" t="s">
        <v>3374</v>
      </c>
    </row>
    <row r="258" s="12" customFormat="1" ht="25.92" customHeight="1">
      <c r="A258" s="12"/>
      <c r="B258" s="219"/>
      <c r="C258" s="220"/>
      <c r="D258" s="221" t="s">
        <v>75</v>
      </c>
      <c r="E258" s="222" t="s">
        <v>1040</v>
      </c>
      <c r="F258" s="222" t="s">
        <v>1041</v>
      </c>
      <c r="G258" s="220"/>
      <c r="H258" s="220"/>
      <c r="I258" s="223"/>
      <c r="J258" s="224">
        <f>BK258</f>
        <v>0</v>
      </c>
      <c r="K258" s="220"/>
      <c r="L258" s="225"/>
      <c r="M258" s="226"/>
      <c r="N258" s="227"/>
      <c r="O258" s="227"/>
      <c r="P258" s="228">
        <f>P259</f>
        <v>0</v>
      </c>
      <c r="Q258" s="227"/>
      <c r="R258" s="228">
        <f>R259</f>
        <v>2.0731972115399997</v>
      </c>
      <c r="S258" s="227"/>
      <c r="T258" s="229">
        <f>T259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30" t="s">
        <v>92</v>
      </c>
      <c r="AT258" s="231" t="s">
        <v>75</v>
      </c>
      <c r="AU258" s="231" t="s">
        <v>76</v>
      </c>
      <c r="AY258" s="230" t="s">
        <v>379</v>
      </c>
      <c r="BK258" s="232">
        <f>BK259</f>
        <v>0</v>
      </c>
    </row>
    <row r="259" s="12" customFormat="1" ht="22.8" customHeight="1">
      <c r="A259" s="12"/>
      <c r="B259" s="219"/>
      <c r="C259" s="220"/>
      <c r="D259" s="221" t="s">
        <v>75</v>
      </c>
      <c r="E259" s="233" t="s">
        <v>1042</v>
      </c>
      <c r="F259" s="233" t="s">
        <v>1043</v>
      </c>
      <c r="G259" s="220"/>
      <c r="H259" s="220"/>
      <c r="I259" s="223"/>
      <c r="J259" s="234">
        <f>BK259</f>
        <v>0</v>
      </c>
      <c r="K259" s="220"/>
      <c r="L259" s="225"/>
      <c r="M259" s="226"/>
      <c r="N259" s="227"/>
      <c r="O259" s="227"/>
      <c r="P259" s="228">
        <f>SUM(P260:P272)</f>
        <v>0</v>
      </c>
      <c r="Q259" s="227"/>
      <c r="R259" s="228">
        <f>SUM(R260:R272)</f>
        <v>2.0731972115399997</v>
      </c>
      <c r="S259" s="227"/>
      <c r="T259" s="229">
        <f>SUM(T260:T272)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30" t="s">
        <v>92</v>
      </c>
      <c r="AT259" s="231" t="s">
        <v>75</v>
      </c>
      <c r="AU259" s="231" t="s">
        <v>84</v>
      </c>
      <c r="AY259" s="230" t="s">
        <v>379</v>
      </c>
      <c r="BK259" s="232">
        <f>SUM(BK260:BK272)</f>
        <v>0</v>
      </c>
    </row>
    <row r="260" s="2" customFormat="1" ht="23.4566" customHeight="1">
      <c r="A260" s="35"/>
      <c r="B260" s="36"/>
      <c r="C260" s="235" t="s">
        <v>985</v>
      </c>
      <c r="D260" s="235" t="s">
        <v>382</v>
      </c>
      <c r="E260" s="236" t="s">
        <v>1045</v>
      </c>
      <c r="F260" s="237" t="s">
        <v>1046</v>
      </c>
      <c r="G260" s="238" t="s">
        <v>419</v>
      </c>
      <c r="H260" s="239">
        <v>15.733000000000001</v>
      </c>
      <c r="I260" s="240"/>
      <c r="J260" s="241">
        <f>ROUND(I260*H260,2)</f>
        <v>0</v>
      </c>
      <c r="K260" s="242"/>
      <c r="L260" s="41"/>
      <c r="M260" s="243" t="s">
        <v>1</v>
      </c>
      <c r="N260" s="244" t="s">
        <v>42</v>
      </c>
      <c r="O260" s="94"/>
      <c r="P260" s="245">
        <f>O260*H260</f>
        <v>0</v>
      </c>
      <c r="Q260" s="245">
        <v>0</v>
      </c>
      <c r="R260" s="245">
        <f>Q260*H260</f>
        <v>0</v>
      </c>
      <c r="S260" s="245">
        <v>0</v>
      </c>
      <c r="T260" s="24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479</v>
      </c>
      <c r="AT260" s="247" t="s">
        <v>382</v>
      </c>
      <c r="AU260" s="247" t="s">
        <v>92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479</v>
      </c>
      <c r="BM260" s="247" t="s">
        <v>3375</v>
      </c>
    </row>
    <row r="261" s="2" customFormat="1" ht="16.30189" customHeight="1">
      <c r="A261" s="35"/>
      <c r="B261" s="36"/>
      <c r="C261" s="254" t="s">
        <v>986</v>
      </c>
      <c r="D261" s="254" t="s">
        <v>457</v>
      </c>
      <c r="E261" s="255" t="s">
        <v>1191</v>
      </c>
      <c r="F261" s="256" t="s">
        <v>1192</v>
      </c>
      <c r="G261" s="257" t="s">
        <v>450</v>
      </c>
      <c r="H261" s="258">
        <v>0.0060000000000000001</v>
      </c>
      <c r="I261" s="259"/>
      <c r="J261" s="260">
        <f>ROUND(I261*H261,2)</f>
        <v>0</v>
      </c>
      <c r="K261" s="261"/>
      <c r="L261" s="262"/>
      <c r="M261" s="263" t="s">
        <v>1</v>
      </c>
      <c r="N261" s="264" t="s">
        <v>42</v>
      </c>
      <c r="O261" s="94"/>
      <c r="P261" s="245">
        <f>O261*H261</f>
        <v>0</v>
      </c>
      <c r="Q261" s="245">
        <v>1</v>
      </c>
      <c r="R261" s="245">
        <f>Q261*H261</f>
        <v>0.0060000000000000001</v>
      </c>
      <c r="S261" s="245">
        <v>0</v>
      </c>
      <c r="T261" s="24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544</v>
      </c>
      <c r="AT261" s="247" t="s">
        <v>457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479</v>
      </c>
      <c r="BM261" s="247" t="s">
        <v>3376</v>
      </c>
    </row>
    <row r="262" s="2" customFormat="1" ht="23.4566" customHeight="1">
      <c r="A262" s="35"/>
      <c r="B262" s="36"/>
      <c r="C262" s="235" t="s">
        <v>990</v>
      </c>
      <c r="D262" s="235" t="s">
        <v>382</v>
      </c>
      <c r="E262" s="236" t="s">
        <v>1053</v>
      </c>
      <c r="F262" s="237" t="s">
        <v>1054</v>
      </c>
      <c r="G262" s="238" t="s">
        <v>419</v>
      </c>
      <c r="H262" s="239">
        <v>31.466000000000001</v>
      </c>
      <c r="I262" s="240"/>
      <c r="J262" s="241">
        <f>ROUND(I262*H262,2)</f>
        <v>0</v>
      </c>
      <c r="K262" s="242"/>
      <c r="L262" s="41"/>
      <c r="M262" s="243" t="s">
        <v>1</v>
      </c>
      <c r="N262" s="244" t="s">
        <v>42</v>
      </c>
      <c r="O262" s="94"/>
      <c r="P262" s="245">
        <f>O262*H262</f>
        <v>0</v>
      </c>
      <c r="Q262" s="245">
        <v>0.00026259999999999999</v>
      </c>
      <c r="R262" s="245">
        <f>Q262*H262</f>
        <v>0.0082629716000000002</v>
      </c>
      <c r="S262" s="245">
        <v>0</v>
      </c>
      <c r="T262" s="24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479</v>
      </c>
      <c r="AT262" s="247" t="s">
        <v>382</v>
      </c>
      <c r="AU262" s="247" t="s">
        <v>92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479</v>
      </c>
      <c r="BM262" s="247" t="s">
        <v>3377</v>
      </c>
    </row>
    <row r="263" s="2" customFormat="1" ht="16.30189" customHeight="1">
      <c r="A263" s="35"/>
      <c r="B263" s="36"/>
      <c r="C263" s="254" t="s">
        <v>994</v>
      </c>
      <c r="D263" s="254" t="s">
        <v>457</v>
      </c>
      <c r="E263" s="255" t="s">
        <v>3378</v>
      </c>
      <c r="F263" s="256" t="s">
        <v>3379</v>
      </c>
      <c r="G263" s="257" t="s">
        <v>450</v>
      </c>
      <c r="H263" s="258">
        <v>0.052999999999999998</v>
      </c>
      <c r="I263" s="259"/>
      <c r="J263" s="260">
        <f>ROUND(I263*H263,2)</f>
        <v>0</v>
      </c>
      <c r="K263" s="261"/>
      <c r="L263" s="262"/>
      <c r="M263" s="263" t="s">
        <v>1</v>
      </c>
      <c r="N263" s="264" t="s">
        <v>42</v>
      </c>
      <c r="O263" s="94"/>
      <c r="P263" s="245">
        <f>O263*H263</f>
        <v>0</v>
      </c>
      <c r="Q263" s="245">
        <v>1</v>
      </c>
      <c r="R263" s="245">
        <f>Q263*H263</f>
        <v>0.052999999999999998</v>
      </c>
      <c r="S263" s="245">
        <v>0</v>
      </c>
      <c r="T263" s="24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544</v>
      </c>
      <c r="AT263" s="247" t="s">
        <v>457</v>
      </c>
      <c r="AU263" s="247" t="s">
        <v>92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479</v>
      </c>
      <c r="BM263" s="247" t="s">
        <v>3380</v>
      </c>
    </row>
    <row r="264" s="2" customFormat="1" ht="23.4566" customHeight="1">
      <c r="A264" s="35"/>
      <c r="B264" s="36"/>
      <c r="C264" s="235" t="s">
        <v>995</v>
      </c>
      <c r="D264" s="235" t="s">
        <v>382</v>
      </c>
      <c r="E264" s="236" t="s">
        <v>3381</v>
      </c>
      <c r="F264" s="237" t="s">
        <v>3382</v>
      </c>
      <c r="G264" s="238" t="s">
        <v>419</v>
      </c>
      <c r="H264" s="239">
        <v>39.899999999999999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</v>
      </c>
      <c r="R264" s="245">
        <f>Q264*H264</f>
        <v>0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479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479</v>
      </c>
      <c r="BM264" s="247" t="s">
        <v>3383</v>
      </c>
    </row>
    <row r="265" s="2" customFormat="1" ht="23.4566" customHeight="1">
      <c r="A265" s="35"/>
      <c r="B265" s="36"/>
      <c r="C265" s="254" t="s">
        <v>996</v>
      </c>
      <c r="D265" s="254" t="s">
        <v>457</v>
      </c>
      <c r="E265" s="255" t="s">
        <v>3384</v>
      </c>
      <c r="F265" s="256" t="s">
        <v>3385</v>
      </c>
      <c r="G265" s="257" t="s">
        <v>419</v>
      </c>
      <c r="H265" s="258">
        <v>45.884999999999998</v>
      </c>
      <c r="I265" s="259"/>
      <c r="J265" s="260">
        <f>ROUND(I265*H265,2)</f>
        <v>0</v>
      </c>
      <c r="K265" s="261"/>
      <c r="L265" s="262"/>
      <c r="M265" s="263" t="s">
        <v>1</v>
      </c>
      <c r="N265" s="264" t="s">
        <v>42</v>
      </c>
      <c r="O265" s="94"/>
      <c r="P265" s="245">
        <f>O265*H265</f>
        <v>0</v>
      </c>
      <c r="Q265" s="245">
        <v>0.0044999999999999997</v>
      </c>
      <c r="R265" s="245">
        <f>Q265*H265</f>
        <v>0.20648249999999999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544</v>
      </c>
      <c r="AT265" s="247" t="s">
        <v>457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479</v>
      </c>
      <c r="BM265" s="247" t="s">
        <v>3386</v>
      </c>
    </row>
    <row r="266" s="2" customFormat="1" ht="23.4566" customHeight="1">
      <c r="A266" s="35"/>
      <c r="B266" s="36"/>
      <c r="C266" s="235" t="s">
        <v>997</v>
      </c>
      <c r="D266" s="235" t="s">
        <v>382</v>
      </c>
      <c r="E266" s="236" t="s">
        <v>3387</v>
      </c>
      <c r="F266" s="237" t="s">
        <v>3388</v>
      </c>
      <c r="G266" s="238" t="s">
        <v>419</v>
      </c>
      <c r="H266" s="239">
        <v>67.349999999999994</v>
      </c>
      <c r="I266" s="240"/>
      <c r="J266" s="241">
        <f>ROUND(I266*H266,2)</f>
        <v>0</v>
      </c>
      <c r="K266" s="242"/>
      <c r="L266" s="41"/>
      <c r="M266" s="243" t="s">
        <v>1</v>
      </c>
      <c r="N266" s="244" t="s">
        <v>42</v>
      </c>
      <c r="O266" s="94"/>
      <c r="P266" s="245">
        <f>O266*H266</f>
        <v>0</v>
      </c>
      <c r="Q266" s="245">
        <v>0.00060300000000000002</v>
      </c>
      <c r="R266" s="245">
        <f>Q266*H266</f>
        <v>0.040612049999999997</v>
      </c>
      <c r="S266" s="245">
        <v>0</v>
      </c>
      <c r="T266" s="24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479</v>
      </c>
      <c r="AT266" s="247" t="s">
        <v>382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479</v>
      </c>
      <c r="BM266" s="247" t="s">
        <v>3389</v>
      </c>
    </row>
    <row r="267" s="2" customFormat="1" ht="21.0566" customHeight="1">
      <c r="A267" s="35"/>
      <c r="B267" s="36"/>
      <c r="C267" s="235" t="s">
        <v>998</v>
      </c>
      <c r="D267" s="235" t="s">
        <v>382</v>
      </c>
      <c r="E267" s="236" t="s">
        <v>3390</v>
      </c>
      <c r="F267" s="237" t="s">
        <v>3391</v>
      </c>
      <c r="G267" s="238" t="s">
        <v>419</v>
      </c>
      <c r="H267" s="239">
        <v>25.818000000000001</v>
      </c>
      <c r="I267" s="240"/>
      <c r="J267" s="241">
        <f>ROUND(I267*H267,2)</f>
        <v>0</v>
      </c>
      <c r="K267" s="242"/>
      <c r="L267" s="41"/>
      <c r="M267" s="243" t="s">
        <v>1</v>
      </c>
      <c r="N267" s="244" t="s">
        <v>42</v>
      </c>
      <c r="O267" s="94"/>
      <c r="P267" s="245">
        <f>O267*H267</f>
        <v>0</v>
      </c>
      <c r="Q267" s="245">
        <v>0.00085300000000000003</v>
      </c>
      <c r="R267" s="245">
        <f>Q267*H267</f>
        <v>0.022022754000000002</v>
      </c>
      <c r="S267" s="245">
        <v>0</v>
      </c>
      <c r="T267" s="24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479</v>
      </c>
      <c r="AT267" s="247" t="s">
        <v>382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479</v>
      </c>
      <c r="BM267" s="247" t="s">
        <v>3392</v>
      </c>
    </row>
    <row r="268" s="2" customFormat="1" ht="36.72453" customHeight="1">
      <c r="A268" s="35"/>
      <c r="B268" s="36"/>
      <c r="C268" s="235" t="s">
        <v>999</v>
      </c>
      <c r="D268" s="235" t="s">
        <v>382</v>
      </c>
      <c r="E268" s="236" t="s">
        <v>3393</v>
      </c>
      <c r="F268" s="237" t="s">
        <v>3394</v>
      </c>
      <c r="G268" s="238" t="s">
        <v>419</v>
      </c>
      <c r="H268" s="239">
        <v>127.26900000000001</v>
      </c>
      <c r="I268" s="240"/>
      <c r="J268" s="241">
        <f>ROUND(I268*H268,2)</f>
        <v>0</v>
      </c>
      <c r="K268" s="242"/>
      <c r="L268" s="41"/>
      <c r="M268" s="243" t="s">
        <v>1</v>
      </c>
      <c r="N268" s="244" t="s">
        <v>42</v>
      </c>
      <c r="O268" s="94"/>
      <c r="P268" s="245">
        <f>O268*H268</f>
        <v>0</v>
      </c>
      <c r="Q268" s="245">
        <v>0.0025000000000000001</v>
      </c>
      <c r="R268" s="245">
        <f>Q268*H268</f>
        <v>0.31817250000000002</v>
      </c>
      <c r="S268" s="245">
        <v>0</v>
      </c>
      <c r="T268" s="24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479</v>
      </c>
      <c r="AT268" s="247" t="s">
        <v>382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479</v>
      </c>
      <c r="BM268" s="247" t="s">
        <v>3395</v>
      </c>
    </row>
    <row r="269" s="2" customFormat="1" ht="16.30189" customHeight="1">
      <c r="A269" s="35"/>
      <c r="B269" s="36"/>
      <c r="C269" s="254" t="s">
        <v>1003</v>
      </c>
      <c r="D269" s="254" t="s">
        <v>457</v>
      </c>
      <c r="E269" s="255" t="s">
        <v>3396</v>
      </c>
      <c r="F269" s="256" t="s">
        <v>3397</v>
      </c>
      <c r="G269" s="257" t="s">
        <v>1102</v>
      </c>
      <c r="H269" s="258">
        <v>63.634999999999998</v>
      </c>
      <c r="I269" s="259"/>
      <c r="J269" s="260">
        <f>ROUND(I269*H269,2)</f>
        <v>0</v>
      </c>
      <c r="K269" s="261"/>
      <c r="L269" s="262"/>
      <c r="M269" s="263" t="s">
        <v>1</v>
      </c>
      <c r="N269" s="264" t="s">
        <v>42</v>
      </c>
      <c r="O269" s="94"/>
      <c r="P269" s="245">
        <f>O269*H269</f>
        <v>0</v>
      </c>
      <c r="Q269" s="245">
        <v>0.001</v>
      </c>
      <c r="R269" s="245">
        <f>Q269*H269</f>
        <v>0.063634999999999997</v>
      </c>
      <c r="S269" s="245">
        <v>0</v>
      </c>
      <c r="T269" s="24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7" t="s">
        <v>544</v>
      </c>
      <c r="AT269" s="247" t="s">
        <v>457</v>
      </c>
      <c r="AU269" s="247" t="s">
        <v>92</v>
      </c>
      <c r="AY269" s="14" t="s">
        <v>379</v>
      </c>
      <c r="BE269" s="248">
        <f>IF(N269="základná",J269,0)</f>
        <v>0</v>
      </c>
      <c r="BF269" s="248">
        <f>IF(N269="znížená",J269,0)</f>
        <v>0</v>
      </c>
      <c r="BG269" s="248">
        <f>IF(N269="zákl. prenesená",J269,0)</f>
        <v>0</v>
      </c>
      <c r="BH269" s="248">
        <f>IF(N269="zníž. prenesená",J269,0)</f>
        <v>0</v>
      </c>
      <c r="BI269" s="248">
        <f>IF(N269="nulová",J269,0)</f>
        <v>0</v>
      </c>
      <c r="BJ269" s="14" t="s">
        <v>92</v>
      </c>
      <c r="BK269" s="248">
        <f>ROUND(I269*H269,2)</f>
        <v>0</v>
      </c>
      <c r="BL269" s="14" t="s">
        <v>479</v>
      </c>
      <c r="BM269" s="247" t="s">
        <v>3398</v>
      </c>
    </row>
    <row r="270" s="2" customFormat="1" ht="21.0566" customHeight="1">
      <c r="A270" s="35"/>
      <c r="B270" s="36"/>
      <c r="C270" s="235" t="s">
        <v>1007</v>
      </c>
      <c r="D270" s="235" t="s">
        <v>382</v>
      </c>
      <c r="E270" s="236" t="s">
        <v>3399</v>
      </c>
      <c r="F270" s="237" t="s">
        <v>3400</v>
      </c>
      <c r="G270" s="238" t="s">
        <v>419</v>
      </c>
      <c r="H270" s="239">
        <v>150.06899999999999</v>
      </c>
      <c r="I270" s="240"/>
      <c r="J270" s="241">
        <f>ROUND(I270*H270,2)</f>
        <v>0</v>
      </c>
      <c r="K270" s="242"/>
      <c r="L270" s="41"/>
      <c r="M270" s="243" t="s">
        <v>1</v>
      </c>
      <c r="N270" s="244" t="s">
        <v>42</v>
      </c>
      <c r="O270" s="94"/>
      <c r="P270" s="245">
        <f>O270*H270</f>
        <v>0</v>
      </c>
      <c r="Q270" s="245">
        <v>0.00054226000000000003</v>
      </c>
      <c r="R270" s="245">
        <f>Q270*H270</f>
        <v>0.081376415940000002</v>
      </c>
      <c r="S270" s="245">
        <v>0</v>
      </c>
      <c r="T270" s="24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7" t="s">
        <v>479</v>
      </c>
      <c r="AT270" s="247" t="s">
        <v>382</v>
      </c>
      <c r="AU270" s="247" t="s">
        <v>92</v>
      </c>
      <c r="AY270" s="14" t="s">
        <v>379</v>
      </c>
      <c r="BE270" s="248">
        <f>IF(N270="základná",J270,0)</f>
        <v>0</v>
      </c>
      <c r="BF270" s="248">
        <f>IF(N270="znížená",J270,0)</f>
        <v>0</v>
      </c>
      <c r="BG270" s="248">
        <f>IF(N270="zákl. prenesená",J270,0)</f>
        <v>0</v>
      </c>
      <c r="BH270" s="248">
        <f>IF(N270="zníž. prenesená",J270,0)</f>
        <v>0</v>
      </c>
      <c r="BI270" s="248">
        <f>IF(N270="nulová",J270,0)</f>
        <v>0</v>
      </c>
      <c r="BJ270" s="14" t="s">
        <v>92</v>
      </c>
      <c r="BK270" s="248">
        <f>ROUND(I270*H270,2)</f>
        <v>0</v>
      </c>
      <c r="BL270" s="14" t="s">
        <v>479</v>
      </c>
      <c r="BM270" s="247" t="s">
        <v>3401</v>
      </c>
    </row>
    <row r="271" s="2" customFormat="1" ht="31.92453" customHeight="1">
      <c r="A271" s="35"/>
      <c r="B271" s="36"/>
      <c r="C271" s="254" t="s">
        <v>1011</v>
      </c>
      <c r="D271" s="254" t="s">
        <v>457</v>
      </c>
      <c r="E271" s="255" t="s">
        <v>3402</v>
      </c>
      <c r="F271" s="256" t="s">
        <v>3403</v>
      </c>
      <c r="G271" s="257" t="s">
        <v>419</v>
      </c>
      <c r="H271" s="258">
        <v>172.57900000000001</v>
      </c>
      <c r="I271" s="259"/>
      <c r="J271" s="260">
        <f>ROUND(I271*H271,2)</f>
        <v>0</v>
      </c>
      <c r="K271" s="261"/>
      <c r="L271" s="262"/>
      <c r="M271" s="263" t="s">
        <v>1</v>
      </c>
      <c r="N271" s="264" t="s">
        <v>42</v>
      </c>
      <c r="O271" s="94"/>
      <c r="P271" s="245">
        <f>O271*H271</f>
        <v>0</v>
      </c>
      <c r="Q271" s="245">
        <v>0.0073800000000000003</v>
      </c>
      <c r="R271" s="245">
        <f>Q271*H271</f>
        <v>1.2736330200000001</v>
      </c>
      <c r="S271" s="245">
        <v>0</v>
      </c>
      <c r="T271" s="24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7" t="s">
        <v>544</v>
      </c>
      <c r="AT271" s="247" t="s">
        <v>457</v>
      </c>
      <c r="AU271" s="247" t="s">
        <v>92</v>
      </c>
      <c r="AY271" s="14" t="s">
        <v>379</v>
      </c>
      <c r="BE271" s="248">
        <f>IF(N271="základná",J271,0)</f>
        <v>0</v>
      </c>
      <c r="BF271" s="248">
        <f>IF(N271="znížená",J271,0)</f>
        <v>0</v>
      </c>
      <c r="BG271" s="248">
        <f>IF(N271="zákl. prenesená",J271,0)</f>
        <v>0</v>
      </c>
      <c r="BH271" s="248">
        <f>IF(N271="zníž. prenesená",J271,0)</f>
        <v>0</v>
      </c>
      <c r="BI271" s="248">
        <f>IF(N271="nulová",J271,0)</f>
        <v>0</v>
      </c>
      <c r="BJ271" s="14" t="s">
        <v>92</v>
      </c>
      <c r="BK271" s="248">
        <f>ROUND(I271*H271,2)</f>
        <v>0</v>
      </c>
      <c r="BL271" s="14" t="s">
        <v>479</v>
      </c>
      <c r="BM271" s="247" t="s">
        <v>3404</v>
      </c>
    </row>
    <row r="272" s="2" customFormat="1" ht="23.4566" customHeight="1">
      <c r="A272" s="35"/>
      <c r="B272" s="36"/>
      <c r="C272" s="235" t="s">
        <v>1015</v>
      </c>
      <c r="D272" s="235" t="s">
        <v>382</v>
      </c>
      <c r="E272" s="236" t="s">
        <v>3405</v>
      </c>
      <c r="F272" s="237" t="s">
        <v>1201</v>
      </c>
      <c r="G272" s="238" t="s">
        <v>1501</v>
      </c>
      <c r="H272" s="268"/>
      <c r="I272" s="240"/>
      <c r="J272" s="241">
        <f>ROUND(I272*H272,2)</f>
        <v>0</v>
      </c>
      <c r="K272" s="242"/>
      <c r="L272" s="41"/>
      <c r="M272" s="243" t="s">
        <v>1</v>
      </c>
      <c r="N272" s="244" t="s">
        <v>42</v>
      </c>
      <c r="O272" s="94"/>
      <c r="P272" s="245">
        <f>O272*H272</f>
        <v>0</v>
      </c>
      <c r="Q272" s="245">
        <v>0</v>
      </c>
      <c r="R272" s="245">
        <f>Q272*H272</f>
        <v>0</v>
      </c>
      <c r="S272" s="245">
        <v>0</v>
      </c>
      <c r="T272" s="24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7" t="s">
        <v>479</v>
      </c>
      <c r="AT272" s="247" t="s">
        <v>382</v>
      </c>
      <c r="AU272" s="247" t="s">
        <v>92</v>
      </c>
      <c r="AY272" s="14" t="s">
        <v>379</v>
      </c>
      <c r="BE272" s="248">
        <f>IF(N272="základná",J272,0)</f>
        <v>0</v>
      </c>
      <c r="BF272" s="248">
        <f>IF(N272="znížená",J272,0)</f>
        <v>0</v>
      </c>
      <c r="BG272" s="248">
        <f>IF(N272="zákl. prenesená",J272,0)</f>
        <v>0</v>
      </c>
      <c r="BH272" s="248">
        <f>IF(N272="zníž. prenesená",J272,0)</f>
        <v>0</v>
      </c>
      <c r="BI272" s="248">
        <f>IF(N272="nulová",J272,0)</f>
        <v>0</v>
      </c>
      <c r="BJ272" s="14" t="s">
        <v>92</v>
      </c>
      <c r="BK272" s="248">
        <f>ROUND(I272*H272,2)</f>
        <v>0</v>
      </c>
      <c r="BL272" s="14" t="s">
        <v>479</v>
      </c>
      <c r="BM272" s="247" t="s">
        <v>3406</v>
      </c>
    </row>
    <row r="273" s="12" customFormat="1" ht="25.92" customHeight="1">
      <c r="A273" s="12"/>
      <c r="B273" s="219"/>
      <c r="C273" s="220"/>
      <c r="D273" s="221" t="s">
        <v>75</v>
      </c>
      <c r="E273" s="222" t="s">
        <v>376</v>
      </c>
      <c r="F273" s="222" t="s">
        <v>377</v>
      </c>
      <c r="G273" s="220"/>
      <c r="H273" s="220"/>
      <c r="I273" s="223"/>
      <c r="J273" s="224">
        <f>BK273</f>
        <v>0</v>
      </c>
      <c r="K273" s="220"/>
      <c r="L273" s="225"/>
      <c r="M273" s="226"/>
      <c r="N273" s="227"/>
      <c r="O273" s="227"/>
      <c r="P273" s="228">
        <f>SUM(P274:P282)</f>
        <v>0</v>
      </c>
      <c r="Q273" s="227"/>
      <c r="R273" s="228">
        <f>SUM(R274:R282)</f>
        <v>0</v>
      </c>
      <c r="S273" s="227"/>
      <c r="T273" s="229">
        <f>SUM(T274:T282)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30" t="s">
        <v>378</v>
      </c>
      <c r="AT273" s="231" t="s">
        <v>75</v>
      </c>
      <c r="AU273" s="231" t="s">
        <v>76</v>
      </c>
      <c r="AY273" s="230" t="s">
        <v>379</v>
      </c>
      <c r="BK273" s="232">
        <f>SUM(BK274:BK282)</f>
        <v>0</v>
      </c>
    </row>
    <row r="274" s="2" customFormat="1" ht="31.92453" customHeight="1">
      <c r="A274" s="35"/>
      <c r="B274" s="36"/>
      <c r="C274" s="235" t="s">
        <v>1017</v>
      </c>
      <c r="D274" s="235" t="s">
        <v>382</v>
      </c>
      <c r="E274" s="236" t="s">
        <v>3407</v>
      </c>
      <c r="F274" s="237" t="s">
        <v>384</v>
      </c>
      <c r="G274" s="238" t="s">
        <v>385</v>
      </c>
      <c r="H274" s="239">
        <v>1</v>
      </c>
      <c r="I274" s="240"/>
      <c r="J274" s="241">
        <f>ROUND(I274*H274,2)</f>
        <v>0</v>
      </c>
      <c r="K274" s="242"/>
      <c r="L274" s="41"/>
      <c r="M274" s="243" t="s">
        <v>1</v>
      </c>
      <c r="N274" s="244" t="s">
        <v>42</v>
      </c>
      <c r="O274" s="94"/>
      <c r="P274" s="245">
        <f>O274*H274</f>
        <v>0</v>
      </c>
      <c r="Q274" s="245">
        <v>0</v>
      </c>
      <c r="R274" s="245">
        <f>Q274*H274</f>
        <v>0</v>
      </c>
      <c r="S274" s="245">
        <v>0</v>
      </c>
      <c r="T274" s="24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7" t="s">
        <v>386</v>
      </c>
      <c r="AT274" s="247" t="s">
        <v>382</v>
      </c>
      <c r="AU274" s="247" t="s">
        <v>84</v>
      </c>
      <c r="AY274" s="14" t="s">
        <v>379</v>
      </c>
      <c r="BE274" s="248">
        <f>IF(N274="základná",J274,0)</f>
        <v>0</v>
      </c>
      <c r="BF274" s="248">
        <f>IF(N274="znížená",J274,0)</f>
        <v>0</v>
      </c>
      <c r="BG274" s="248">
        <f>IF(N274="zákl. prenesená",J274,0)</f>
        <v>0</v>
      </c>
      <c r="BH274" s="248">
        <f>IF(N274="zníž. prenesená",J274,0)</f>
        <v>0</v>
      </c>
      <c r="BI274" s="248">
        <f>IF(N274="nulová",J274,0)</f>
        <v>0</v>
      </c>
      <c r="BJ274" s="14" t="s">
        <v>92</v>
      </c>
      <c r="BK274" s="248">
        <f>ROUND(I274*H274,2)</f>
        <v>0</v>
      </c>
      <c r="BL274" s="14" t="s">
        <v>386</v>
      </c>
      <c r="BM274" s="247" t="s">
        <v>3408</v>
      </c>
    </row>
    <row r="275" s="2" customFormat="1" ht="23.4566" customHeight="1">
      <c r="A275" s="35"/>
      <c r="B275" s="36"/>
      <c r="C275" s="235" t="s">
        <v>1019</v>
      </c>
      <c r="D275" s="235" t="s">
        <v>382</v>
      </c>
      <c r="E275" s="236" t="s">
        <v>3409</v>
      </c>
      <c r="F275" s="237" t="s">
        <v>389</v>
      </c>
      <c r="G275" s="238" t="s">
        <v>385</v>
      </c>
      <c r="H275" s="239">
        <v>1</v>
      </c>
      <c r="I275" s="240"/>
      <c r="J275" s="241">
        <f>ROUND(I275*H275,2)</f>
        <v>0</v>
      </c>
      <c r="K275" s="242"/>
      <c r="L275" s="41"/>
      <c r="M275" s="243" t="s">
        <v>1</v>
      </c>
      <c r="N275" s="244" t="s">
        <v>42</v>
      </c>
      <c r="O275" s="94"/>
      <c r="P275" s="245">
        <f>O275*H275</f>
        <v>0</v>
      </c>
      <c r="Q275" s="245">
        <v>0</v>
      </c>
      <c r="R275" s="245">
        <f>Q275*H275</f>
        <v>0</v>
      </c>
      <c r="S275" s="245">
        <v>0</v>
      </c>
      <c r="T275" s="24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7" t="s">
        <v>386</v>
      </c>
      <c r="AT275" s="247" t="s">
        <v>382</v>
      </c>
      <c r="AU275" s="247" t="s">
        <v>84</v>
      </c>
      <c r="AY275" s="14" t="s">
        <v>379</v>
      </c>
      <c r="BE275" s="248">
        <f>IF(N275="základná",J275,0)</f>
        <v>0</v>
      </c>
      <c r="BF275" s="248">
        <f>IF(N275="znížená",J275,0)</f>
        <v>0</v>
      </c>
      <c r="BG275" s="248">
        <f>IF(N275="zákl. prenesená",J275,0)</f>
        <v>0</v>
      </c>
      <c r="BH275" s="248">
        <f>IF(N275="zníž. prenesená",J275,0)</f>
        <v>0</v>
      </c>
      <c r="BI275" s="248">
        <f>IF(N275="nulová",J275,0)</f>
        <v>0</v>
      </c>
      <c r="BJ275" s="14" t="s">
        <v>92</v>
      </c>
      <c r="BK275" s="248">
        <f>ROUND(I275*H275,2)</f>
        <v>0</v>
      </c>
      <c r="BL275" s="14" t="s">
        <v>386</v>
      </c>
      <c r="BM275" s="247" t="s">
        <v>3410</v>
      </c>
    </row>
    <row r="276" s="2" customFormat="1" ht="23.4566" customHeight="1">
      <c r="A276" s="35"/>
      <c r="B276" s="36"/>
      <c r="C276" s="235" t="s">
        <v>1020</v>
      </c>
      <c r="D276" s="235" t="s">
        <v>382</v>
      </c>
      <c r="E276" s="236" t="s">
        <v>3411</v>
      </c>
      <c r="F276" s="237" t="s">
        <v>392</v>
      </c>
      <c r="G276" s="238" t="s">
        <v>385</v>
      </c>
      <c r="H276" s="239">
        <v>1</v>
      </c>
      <c r="I276" s="240"/>
      <c r="J276" s="241">
        <f>ROUND(I276*H276,2)</f>
        <v>0</v>
      </c>
      <c r="K276" s="242"/>
      <c r="L276" s="41"/>
      <c r="M276" s="243" t="s">
        <v>1</v>
      </c>
      <c r="N276" s="244" t="s">
        <v>42</v>
      </c>
      <c r="O276" s="94"/>
      <c r="P276" s="245">
        <f>O276*H276</f>
        <v>0</v>
      </c>
      <c r="Q276" s="245">
        <v>0</v>
      </c>
      <c r="R276" s="245">
        <f>Q276*H276</f>
        <v>0</v>
      </c>
      <c r="S276" s="245">
        <v>0</v>
      </c>
      <c r="T276" s="24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7" t="s">
        <v>386</v>
      </c>
      <c r="AT276" s="247" t="s">
        <v>382</v>
      </c>
      <c r="AU276" s="247" t="s">
        <v>84</v>
      </c>
      <c r="AY276" s="14" t="s">
        <v>379</v>
      </c>
      <c r="BE276" s="248">
        <f>IF(N276="základná",J276,0)</f>
        <v>0</v>
      </c>
      <c r="BF276" s="248">
        <f>IF(N276="znížená",J276,0)</f>
        <v>0</v>
      </c>
      <c r="BG276" s="248">
        <f>IF(N276="zákl. prenesená",J276,0)</f>
        <v>0</v>
      </c>
      <c r="BH276" s="248">
        <f>IF(N276="zníž. prenesená",J276,0)</f>
        <v>0</v>
      </c>
      <c r="BI276" s="248">
        <f>IF(N276="nulová",J276,0)</f>
        <v>0</v>
      </c>
      <c r="BJ276" s="14" t="s">
        <v>92</v>
      </c>
      <c r="BK276" s="248">
        <f>ROUND(I276*H276,2)</f>
        <v>0</v>
      </c>
      <c r="BL276" s="14" t="s">
        <v>386</v>
      </c>
      <c r="BM276" s="247" t="s">
        <v>3412</v>
      </c>
    </row>
    <row r="277" s="2" customFormat="1" ht="42.79245" customHeight="1">
      <c r="A277" s="35"/>
      <c r="B277" s="36"/>
      <c r="C277" s="235" t="s">
        <v>1024</v>
      </c>
      <c r="D277" s="235" t="s">
        <v>382</v>
      </c>
      <c r="E277" s="236" t="s">
        <v>397</v>
      </c>
      <c r="F277" s="237" t="s">
        <v>398</v>
      </c>
      <c r="G277" s="238" t="s">
        <v>385</v>
      </c>
      <c r="H277" s="239">
        <v>1</v>
      </c>
      <c r="I277" s="240"/>
      <c r="J277" s="241">
        <f>ROUND(I277*H277,2)</f>
        <v>0</v>
      </c>
      <c r="K277" s="242"/>
      <c r="L277" s="41"/>
      <c r="M277" s="243" t="s">
        <v>1</v>
      </c>
      <c r="N277" s="244" t="s">
        <v>42</v>
      </c>
      <c r="O277" s="94"/>
      <c r="P277" s="245">
        <f>O277*H277</f>
        <v>0</v>
      </c>
      <c r="Q277" s="245">
        <v>0</v>
      </c>
      <c r="R277" s="245">
        <f>Q277*H277</f>
        <v>0</v>
      </c>
      <c r="S277" s="245">
        <v>0</v>
      </c>
      <c r="T277" s="24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7" t="s">
        <v>386</v>
      </c>
      <c r="AT277" s="247" t="s">
        <v>382</v>
      </c>
      <c r="AU277" s="247" t="s">
        <v>84</v>
      </c>
      <c r="AY277" s="14" t="s">
        <v>379</v>
      </c>
      <c r="BE277" s="248">
        <f>IF(N277="základná",J277,0)</f>
        <v>0</v>
      </c>
      <c r="BF277" s="248">
        <f>IF(N277="znížená",J277,0)</f>
        <v>0</v>
      </c>
      <c r="BG277" s="248">
        <f>IF(N277="zákl. prenesená",J277,0)</f>
        <v>0</v>
      </c>
      <c r="BH277" s="248">
        <f>IF(N277="zníž. prenesená",J277,0)</f>
        <v>0</v>
      </c>
      <c r="BI277" s="248">
        <f>IF(N277="nulová",J277,0)</f>
        <v>0</v>
      </c>
      <c r="BJ277" s="14" t="s">
        <v>92</v>
      </c>
      <c r="BK277" s="248">
        <f>ROUND(I277*H277,2)</f>
        <v>0</v>
      </c>
      <c r="BL277" s="14" t="s">
        <v>386</v>
      </c>
      <c r="BM277" s="247" t="s">
        <v>3413</v>
      </c>
    </row>
    <row r="278" s="2" customFormat="1" ht="42.79245" customHeight="1">
      <c r="A278" s="35"/>
      <c r="B278" s="36"/>
      <c r="C278" s="235" t="s">
        <v>1028</v>
      </c>
      <c r="D278" s="235" t="s">
        <v>382</v>
      </c>
      <c r="E278" s="236" t="s">
        <v>3414</v>
      </c>
      <c r="F278" s="237" t="s">
        <v>3415</v>
      </c>
      <c r="G278" s="238" t="s">
        <v>385</v>
      </c>
      <c r="H278" s="239">
        <v>1</v>
      </c>
      <c r="I278" s="240"/>
      <c r="J278" s="241">
        <f>ROUND(I278*H278,2)</f>
        <v>0</v>
      </c>
      <c r="K278" s="242"/>
      <c r="L278" s="41"/>
      <c r="M278" s="243" t="s">
        <v>1</v>
      </c>
      <c r="N278" s="244" t="s">
        <v>42</v>
      </c>
      <c r="O278" s="94"/>
      <c r="P278" s="245">
        <f>O278*H278</f>
        <v>0</v>
      </c>
      <c r="Q278" s="245">
        <v>0</v>
      </c>
      <c r="R278" s="245">
        <f>Q278*H278</f>
        <v>0</v>
      </c>
      <c r="S278" s="245">
        <v>0</v>
      </c>
      <c r="T278" s="24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7" t="s">
        <v>386</v>
      </c>
      <c r="AT278" s="247" t="s">
        <v>382</v>
      </c>
      <c r="AU278" s="247" t="s">
        <v>84</v>
      </c>
      <c r="AY278" s="14" t="s">
        <v>379</v>
      </c>
      <c r="BE278" s="248">
        <f>IF(N278="základná",J278,0)</f>
        <v>0</v>
      </c>
      <c r="BF278" s="248">
        <f>IF(N278="znížená",J278,0)</f>
        <v>0</v>
      </c>
      <c r="BG278" s="248">
        <f>IF(N278="zákl. prenesená",J278,0)</f>
        <v>0</v>
      </c>
      <c r="BH278" s="248">
        <f>IF(N278="zníž. prenesená",J278,0)</f>
        <v>0</v>
      </c>
      <c r="BI278" s="248">
        <f>IF(N278="nulová",J278,0)</f>
        <v>0</v>
      </c>
      <c r="BJ278" s="14" t="s">
        <v>92</v>
      </c>
      <c r="BK278" s="248">
        <f>ROUND(I278*H278,2)</f>
        <v>0</v>
      </c>
      <c r="BL278" s="14" t="s">
        <v>386</v>
      </c>
      <c r="BM278" s="247" t="s">
        <v>3416</v>
      </c>
    </row>
    <row r="279" s="2" customFormat="1" ht="31.92453" customHeight="1">
      <c r="A279" s="35"/>
      <c r="B279" s="36"/>
      <c r="C279" s="235" t="s">
        <v>1029</v>
      </c>
      <c r="D279" s="235" t="s">
        <v>382</v>
      </c>
      <c r="E279" s="236" t="s">
        <v>3417</v>
      </c>
      <c r="F279" s="237" t="s">
        <v>3418</v>
      </c>
      <c r="G279" s="238" t="s">
        <v>385</v>
      </c>
      <c r="H279" s="239">
        <v>1</v>
      </c>
      <c r="I279" s="240"/>
      <c r="J279" s="241">
        <f>ROUND(I279*H279,2)</f>
        <v>0</v>
      </c>
      <c r="K279" s="242"/>
      <c r="L279" s="41"/>
      <c r="M279" s="243" t="s">
        <v>1</v>
      </c>
      <c r="N279" s="244" t="s">
        <v>42</v>
      </c>
      <c r="O279" s="94"/>
      <c r="P279" s="245">
        <f>O279*H279</f>
        <v>0</v>
      </c>
      <c r="Q279" s="245">
        <v>0</v>
      </c>
      <c r="R279" s="245">
        <f>Q279*H279</f>
        <v>0</v>
      </c>
      <c r="S279" s="245">
        <v>0</v>
      </c>
      <c r="T279" s="24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7" t="s">
        <v>386</v>
      </c>
      <c r="AT279" s="247" t="s">
        <v>382</v>
      </c>
      <c r="AU279" s="247" t="s">
        <v>84</v>
      </c>
      <c r="AY279" s="14" t="s">
        <v>379</v>
      </c>
      <c r="BE279" s="248">
        <f>IF(N279="základná",J279,0)</f>
        <v>0</v>
      </c>
      <c r="BF279" s="248">
        <f>IF(N279="znížená",J279,0)</f>
        <v>0</v>
      </c>
      <c r="BG279" s="248">
        <f>IF(N279="zákl. prenesená",J279,0)</f>
        <v>0</v>
      </c>
      <c r="BH279" s="248">
        <f>IF(N279="zníž. prenesená",J279,0)</f>
        <v>0</v>
      </c>
      <c r="BI279" s="248">
        <f>IF(N279="nulová",J279,0)</f>
        <v>0</v>
      </c>
      <c r="BJ279" s="14" t="s">
        <v>92</v>
      </c>
      <c r="BK279" s="248">
        <f>ROUND(I279*H279,2)</f>
        <v>0</v>
      </c>
      <c r="BL279" s="14" t="s">
        <v>386</v>
      </c>
      <c r="BM279" s="247" t="s">
        <v>3419</v>
      </c>
    </row>
    <row r="280" s="2" customFormat="1" ht="16.30189" customHeight="1">
      <c r="A280" s="35"/>
      <c r="B280" s="36"/>
      <c r="C280" s="235" t="s">
        <v>1030</v>
      </c>
      <c r="D280" s="235" t="s">
        <v>382</v>
      </c>
      <c r="E280" s="236" t="s">
        <v>3420</v>
      </c>
      <c r="F280" s="237" t="s">
        <v>3421</v>
      </c>
      <c r="G280" s="238" t="s">
        <v>385</v>
      </c>
      <c r="H280" s="239">
        <v>1</v>
      </c>
      <c r="I280" s="240"/>
      <c r="J280" s="241">
        <f>ROUND(I280*H280,2)</f>
        <v>0</v>
      </c>
      <c r="K280" s="242"/>
      <c r="L280" s="41"/>
      <c r="M280" s="243" t="s">
        <v>1</v>
      </c>
      <c r="N280" s="244" t="s">
        <v>42</v>
      </c>
      <c r="O280" s="94"/>
      <c r="P280" s="245">
        <f>O280*H280</f>
        <v>0</v>
      </c>
      <c r="Q280" s="245">
        <v>0</v>
      </c>
      <c r="R280" s="245">
        <f>Q280*H280</f>
        <v>0</v>
      </c>
      <c r="S280" s="245">
        <v>0</v>
      </c>
      <c r="T280" s="24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7" t="s">
        <v>386</v>
      </c>
      <c r="AT280" s="247" t="s">
        <v>382</v>
      </c>
      <c r="AU280" s="247" t="s">
        <v>84</v>
      </c>
      <c r="AY280" s="14" t="s">
        <v>379</v>
      </c>
      <c r="BE280" s="248">
        <f>IF(N280="základná",J280,0)</f>
        <v>0</v>
      </c>
      <c r="BF280" s="248">
        <f>IF(N280="znížená",J280,0)</f>
        <v>0</v>
      </c>
      <c r="BG280" s="248">
        <f>IF(N280="zákl. prenesená",J280,0)</f>
        <v>0</v>
      </c>
      <c r="BH280" s="248">
        <f>IF(N280="zníž. prenesená",J280,0)</f>
        <v>0</v>
      </c>
      <c r="BI280" s="248">
        <f>IF(N280="nulová",J280,0)</f>
        <v>0</v>
      </c>
      <c r="BJ280" s="14" t="s">
        <v>92</v>
      </c>
      <c r="BK280" s="248">
        <f>ROUND(I280*H280,2)</f>
        <v>0</v>
      </c>
      <c r="BL280" s="14" t="s">
        <v>386</v>
      </c>
      <c r="BM280" s="247" t="s">
        <v>3422</v>
      </c>
    </row>
    <row r="281" s="2" customFormat="1" ht="16.30189" customHeight="1">
      <c r="A281" s="35"/>
      <c r="B281" s="36"/>
      <c r="C281" s="235" t="s">
        <v>1031</v>
      </c>
      <c r="D281" s="235" t="s">
        <v>382</v>
      </c>
      <c r="E281" s="236" t="s">
        <v>3423</v>
      </c>
      <c r="F281" s="237" t="s">
        <v>3424</v>
      </c>
      <c r="G281" s="238" t="s">
        <v>3425</v>
      </c>
      <c r="H281" s="239">
        <v>6</v>
      </c>
      <c r="I281" s="240"/>
      <c r="J281" s="241">
        <f>ROUND(I281*H281,2)</f>
        <v>0</v>
      </c>
      <c r="K281" s="242"/>
      <c r="L281" s="41"/>
      <c r="M281" s="243" t="s">
        <v>1</v>
      </c>
      <c r="N281" s="244" t="s">
        <v>42</v>
      </c>
      <c r="O281" s="94"/>
      <c r="P281" s="245">
        <f>O281*H281</f>
        <v>0</v>
      </c>
      <c r="Q281" s="245">
        <v>0</v>
      </c>
      <c r="R281" s="245">
        <f>Q281*H281</f>
        <v>0</v>
      </c>
      <c r="S281" s="245">
        <v>0</v>
      </c>
      <c r="T281" s="24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7" t="s">
        <v>386</v>
      </c>
      <c r="AT281" s="247" t="s">
        <v>382</v>
      </c>
      <c r="AU281" s="247" t="s">
        <v>84</v>
      </c>
      <c r="AY281" s="14" t="s">
        <v>379</v>
      </c>
      <c r="BE281" s="248">
        <f>IF(N281="základná",J281,0)</f>
        <v>0</v>
      </c>
      <c r="BF281" s="248">
        <f>IF(N281="znížená",J281,0)</f>
        <v>0</v>
      </c>
      <c r="BG281" s="248">
        <f>IF(N281="zákl. prenesená",J281,0)</f>
        <v>0</v>
      </c>
      <c r="BH281" s="248">
        <f>IF(N281="zníž. prenesená",J281,0)</f>
        <v>0</v>
      </c>
      <c r="BI281" s="248">
        <f>IF(N281="nulová",J281,0)</f>
        <v>0</v>
      </c>
      <c r="BJ281" s="14" t="s">
        <v>92</v>
      </c>
      <c r="BK281" s="248">
        <f>ROUND(I281*H281,2)</f>
        <v>0</v>
      </c>
      <c r="BL281" s="14" t="s">
        <v>386</v>
      </c>
      <c r="BM281" s="247" t="s">
        <v>3426</v>
      </c>
    </row>
    <row r="282" s="2" customFormat="1" ht="16.30189" customHeight="1">
      <c r="A282" s="35"/>
      <c r="B282" s="36"/>
      <c r="C282" s="235" t="s">
        <v>1032</v>
      </c>
      <c r="D282" s="235" t="s">
        <v>382</v>
      </c>
      <c r="E282" s="236" t="s">
        <v>3427</v>
      </c>
      <c r="F282" s="237" t="s">
        <v>3428</v>
      </c>
      <c r="G282" s="238" t="s">
        <v>385</v>
      </c>
      <c r="H282" s="239">
        <v>1</v>
      </c>
      <c r="I282" s="240"/>
      <c r="J282" s="241">
        <f>ROUND(I282*H282,2)</f>
        <v>0</v>
      </c>
      <c r="K282" s="242"/>
      <c r="L282" s="41"/>
      <c r="M282" s="249" t="s">
        <v>1</v>
      </c>
      <c r="N282" s="250" t="s">
        <v>42</v>
      </c>
      <c r="O282" s="251"/>
      <c r="P282" s="252">
        <f>O282*H282</f>
        <v>0</v>
      </c>
      <c r="Q282" s="252">
        <v>0</v>
      </c>
      <c r="R282" s="252">
        <f>Q282*H282</f>
        <v>0</v>
      </c>
      <c r="S282" s="252">
        <v>0</v>
      </c>
      <c r="T282" s="25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7" t="s">
        <v>386</v>
      </c>
      <c r="AT282" s="247" t="s">
        <v>382</v>
      </c>
      <c r="AU282" s="247" t="s">
        <v>84</v>
      </c>
      <c r="AY282" s="14" t="s">
        <v>379</v>
      </c>
      <c r="BE282" s="248">
        <f>IF(N282="základná",J282,0)</f>
        <v>0</v>
      </c>
      <c r="BF282" s="248">
        <f>IF(N282="znížená",J282,0)</f>
        <v>0</v>
      </c>
      <c r="BG282" s="248">
        <f>IF(N282="zákl. prenesená",J282,0)</f>
        <v>0</v>
      </c>
      <c r="BH282" s="248">
        <f>IF(N282="zníž. prenesená",J282,0)</f>
        <v>0</v>
      </c>
      <c r="BI282" s="248">
        <f>IF(N282="nulová",J282,0)</f>
        <v>0</v>
      </c>
      <c r="BJ282" s="14" t="s">
        <v>92</v>
      </c>
      <c r="BK282" s="248">
        <f>ROUND(I282*H282,2)</f>
        <v>0</v>
      </c>
      <c r="BL282" s="14" t="s">
        <v>386</v>
      </c>
      <c r="BM282" s="247" t="s">
        <v>3429</v>
      </c>
    </row>
    <row r="283" s="2" customFormat="1" ht="6.96" customHeight="1">
      <c r="A283" s="35"/>
      <c r="B283" s="69"/>
      <c r="C283" s="70"/>
      <c r="D283" s="70"/>
      <c r="E283" s="70"/>
      <c r="F283" s="70"/>
      <c r="G283" s="70"/>
      <c r="H283" s="70"/>
      <c r="I283" s="70"/>
      <c r="J283" s="70"/>
      <c r="K283" s="70"/>
      <c r="L283" s="41"/>
      <c r="M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</row>
  </sheetData>
  <sheetProtection sheet="1" autoFilter="0" formatColumns="0" formatRows="0" objects="1" scenarios="1" spinCount="100000" saltValue="xKsn8dvB96k8ITap4ae5FbvDbhQ9Sc79s/gwZx9qIPHWqzqsDKVW3QOyFgiunFWr2yIJ8z7K23ZxT5TxaK1RNQ==" hashValue="gWUYIIoCzQDyVbN23Z+nhqFw740H7xlwlP8QRnXkYUAcTEn3/qDB33ier2iPt+0uVuOVd5LM/s0okLapf0qBUQ==" algorithmName="SHA-512" password="CC35"/>
  <autoFilter ref="C128:K28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345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3430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ROUND((SUM(BE129:BE284)),  2)</f>
        <v>0</v>
      </c>
      <c r="G33" s="169"/>
      <c r="H33" s="169"/>
      <c r="I33" s="170">
        <v>0.20000000000000001</v>
      </c>
      <c r="J33" s="168">
        <f>ROUND(((SUM(BE129:BE284))*I33),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ROUND((SUM(BF129:BF284)),  2)</f>
        <v>0</v>
      </c>
      <c r="G34" s="169"/>
      <c r="H34" s="169"/>
      <c r="I34" s="170">
        <v>0.20000000000000001</v>
      </c>
      <c r="J34" s="168">
        <f>ROUND(((SUM(BF129:BF284))*I34),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ROUND((SUM(BG129:BG284)),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ROUND((SUM(BH129:BH284)),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ROUND((SUM(BI129:BI284)),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202-00 - 202-00 Most ev. č.591-005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J130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J131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J152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1063</v>
      </c>
      <c r="E100" s="204"/>
      <c r="F100" s="204"/>
      <c r="G100" s="204"/>
      <c r="H100" s="204"/>
      <c r="I100" s="204"/>
      <c r="J100" s="205">
        <f>J161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J173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J195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1064</v>
      </c>
      <c r="E103" s="204"/>
      <c r="F103" s="204"/>
      <c r="G103" s="204"/>
      <c r="H103" s="204"/>
      <c r="I103" s="204"/>
      <c r="J103" s="205">
        <f>J207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411</v>
      </c>
      <c r="E104" s="204"/>
      <c r="F104" s="204"/>
      <c r="G104" s="204"/>
      <c r="H104" s="204"/>
      <c r="I104" s="204"/>
      <c r="J104" s="205">
        <f>J215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J221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J260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730</v>
      </c>
      <c r="E107" s="199"/>
      <c r="F107" s="199"/>
      <c r="G107" s="199"/>
      <c r="H107" s="199"/>
      <c r="I107" s="199"/>
      <c r="J107" s="200">
        <f>J262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731</v>
      </c>
      <c r="E108" s="204"/>
      <c r="F108" s="204"/>
      <c r="G108" s="204"/>
      <c r="H108" s="204"/>
      <c r="I108" s="204"/>
      <c r="J108" s="205">
        <f>J263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361</v>
      </c>
      <c r="E109" s="199"/>
      <c r="F109" s="199"/>
      <c r="G109" s="199"/>
      <c r="H109" s="199"/>
      <c r="I109" s="199"/>
      <c r="J109" s="200">
        <f>J275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353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30189" customHeight="1">
      <c r="A121" s="35"/>
      <c r="B121" s="36"/>
      <c r="C121" s="37"/>
      <c r="D121" s="37"/>
      <c r="E121" s="79" t="str">
        <f>E9</f>
        <v>202-00 - 202-00 Most ev. č.591-005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F12</f>
        <v>k. ú. Banská Bystrica</v>
      </c>
      <c r="G123" s="37"/>
      <c r="H123" s="37"/>
      <c r="I123" s="29" t="s">
        <v>21</v>
      </c>
      <c r="J123" s="82" t="str">
        <f>IF(J12="","",J12)</f>
        <v>30. 12. 2020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81509" customHeight="1">
      <c r="A125" s="35"/>
      <c r="B125" s="36"/>
      <c r="C125" s="29" t="s">
        <v>23</v>
      </c>
      <c r="D125" s="37"/>
      <c r="E125" s="37"/>
      <c r="F125" s="24" t="str">
        <f>E15</f>
        <v xml:space="preserve">BANSKOBYSTRICKÝ SAMOSPRÁVNY KRAJ </v>
      </c>
      <c r="G125" s="37"/>
      <c r="H125" s="37"/>
      <c r="I125" s="29" t="s">
        <v>29</v>
      </c>
      <c r="J125" s="33" t="str">
        <f>E21</f>
        <v>ISPO spol.s r.o. , Prešov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30566" customHeight="1">
      <c r="A126" s="35"/>
      <c r="B126" s="36"/>
      <c r="C126" s="29" t="s">
        <v>27</v>
      </c>
      <c r="D126" s="37"/>
      <c r="E126" s="37"/>
      <c r="F126" s="24" t="str">
        <f>IF(E18="","",E18)</f>
        <v>Vyplň údaj</v>
      </c>
      <c r="G126" s="37"/>
      <c r="H126" s="37"/>
      <c r="I126" s="29" t="s">
        <v>33</v>
      </c>
      <c r="J126" s="33" t="str">
        <f>E24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365</v>
      </c>
      <c r="D128" s="210" t="s">
        <v>61</v>
      </c>
      <c r="E128" s="210" t="s">
        <v>57</v>
      </c>
      <c r="F128" s="210" t="s">
        <v>58</v>
      </c>
      <c r="G128" s="210" t="s">
        <v>366</v>
      </c>
      <c r="H128" s="210" t="s">
        <v>367</v>
      </c>
      <c r="I128" s="210" t="s">
        <v>368</v>
      </c>
      <c r="J128" s="211" t="s">
        <v>358</v>
      </c>
      <c r="K128" s="212" t="s">
        <v>369</v>
      </c>
      <c r="L128" s="213"/>
      <c r="M128" s="103" t="s">
        <v>1</v>
      </c>
      <c r="N128" s="104" t="s">
        <v>40</v>
      </c>
      <c r="O128" s="104" t="s">
        <v>370</v>
      </c>
      <c r="P128" s="104" t="s">
        <v>371</v>
      </c>
      <c r="Q128" s="104" t="s">
        <v>372</v>
      </c>
      <c r="R128" s="104" t="s">
        <v>373</v>
      </c>
      <c r="S128" s="104" t="s">
        <v>374</v>
      </c>
      <c r="T128" s="105" t="s">
        <v>375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359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P130+P262+P275</f>
        <v>0</v>
      </c>
      <c r="Q129" s="107"/>
      <c r="R129" s="216">
        <f>R130+R262+R275</f>
        <v>1472.5441438942605</v>
      </c>
      <c r="S129" s="107"/>
      <c r="T129" s="217">
        <f>T130+T262+T275</f>
        <v>527.74880999999993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75</v>
      </c>
      <c r="AU129" s="14" t="s">
        <v>360</v>
      </c>
      <c r="BK129" s="218">
        <f>BK130+BK262+BK275</f>
        <v>0</v>
      </c>
    </row>
    <row r="130" s="12" customFormat="1" ht="25.92" customHeight="1">
      <c r="A130" s="12"/>
      <c r="B130" s="219"/>
      <c r="C130" s="220"/>
      <c r="D130" s="221" t="s">
        <v>75</v>
      </c>
      <c r="E130" s="222" t="s">
        <v>414</v>
      </c>
      <c r="F130" s="222" t="s">
        <v>415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P131+P152+P161+P173+P195+P207+P215+P221+P260</f>
        <v>0</v>
      </c>
      <c r="Q130" s="227"/>
      <c r="R130" s="228">
        <f>R131+R152+R161+R173+R195+R207+R215+R221+R260</f>
        <v>1469.8902781886604</v>
      </c>
      <c r="S130" s="227"/>
      <c r="T130" s="229">
        <f>T131+T152+T161+T173+T195+T207+T215+T221+T260</f>
        <v>527.74880999999993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76</v>
      </c>
      <c r="AY130" s="230" t="s">
        <v>379</v>
      </c>
      <c r="BK130" s="232">
        <f>BK131+BK152+BK161+BK173+BK195+BK207+BK215+BK221+BK260</f>
        <v>0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84</v>
      </c>
      <c r="F131" s="233" t="s">
        <v>416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SUM(P132:P151)</f>
        <v>0</v>
      </c>
      <c r="Q131" s="227"/>
      <c r="R131" s="228">
        <f>SUM(R132:R151)</f>
        <v>0.089256240000000001</v>
      </c>
      <c r="S131" s="227"/>
      <c r="T131" s="229">
        <f>SUM(T132:T151)</f>
        <v>136.99000000000001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SUM(BK132:BK151)</f>
        <v>0</v>
      </c>
    </row>
    <row r="132" s="2" customFormat="1" ht="31.92453" customHeight="1">
      <c r="A132" s="35"/>
      <c r="B132" s="36"/>
      <c r="C132" s="235" t="s">
        <v>84</v>
      </c>
      <c r="D132" s="235" t="s">
        <v>382</v>
      </c>
      <c r="E132" s="236" t="s">
        <v>3115</v>
      </c>
      <c r="F132" s="237" t="s">
        <v>3116</v>
      </c>
      <c r="G132" s="238" t="s">
        <v>419</v>
      </c>
      <c r="H132" s="239">
        <v>192.5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0.000457248</v>
      </c>
      <c r="R132" s="245">
        <f>Q132*H132</f>
        <v>0.08802024</v>
      </c>
      <c r="S132" s="245">
        <v>0.50800000000000001</v>
      </c>
      <c r="T132" s="246">
        <f>S132*H132</f>
        <v>97.790000000000006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3431</v>
      </c>
    </row>
    <row r="133" s="2" customFormat="1" ht="31.92453" customHeight="1">
      <c r="A133" s="35"/>
      <c r="B133" s="36"/>
      <c r="C133" s="235" t="s">
        <v>92</v>
      </c>
      <c r="D133" s="235" t="s">
        <v>382</v>
      </c>
      <c r="E133" s="236" t="s">
        <v>1873</v>
      </c>
      <c r="F133" s="237" t="s">
        <v>1874</v>
      </c>
      <c r="G133" s="238" t="s">
        <v>419</v>
      </c>
      <c r="H133" s="239">
        <v>70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0.56000000000000005</v>
      </c>
      <c r="T133" s="246">
        <f>S133*H133</f>
        <v>39.200000000000003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3432</v>
      </c>
    </row>
    <row r="134" s="2" customFormat="1" ht="31.92453" customHeight="1">
      <c r="A134" s="35"/>
      <c r="B134" s="36"/>
      <c r="C134" s="235" t="s">
        <v>102</v>
      </c>
      <c r="D134" s="235" t="s">
        <v>382</v>
      </c>
      <c r="E134" s="236" t="s">
        <v>1247</v>
      </c>
      <c r="F134" s="237" t="s">
        <v>1248</v>
      </c>
      <c r="G134" s="238" t="s">
        <v>430</v>
      </c>
      <c r="H134" s="239">
        <v>9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3433</v>
      </c>
    </row>
    <row r="135" s="2" customFormat="1" ht="16.30189" customHeight="1">
      <c r="A135" s="35"/>
      <c r="B135" s="36"/>
      <c r="C135" s="235" t="s">
        <v>396</v>
      </c>
      <c r="D135" s="235" t="s">
        <v>382</v>
      </c>
      <c r="E135" s="236" t="s">
        <v>3123</v>
      </c>
      <c r="F135" s="237" t="s">
        <v>3124</v>
      </c>
      <c r="G135" s="238" t="s">
        <v>430</v>
      </c>
      <c r="H135" s="239">
        <v>225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3434</v>
      </c>
    </row>
    <row r="136" s="2" customFormat="1" ht="23.4566" customHeight="1">
      <c r="A136" s="35"/>
      <c r="B136" s="36"/>
      <c r="C136" s="235" t="s">
        <v>378</v>
      </c>
      <c r="D136" s="235" t="s">
        <v>382</v>
      </c>
      <c r="E136" s="236" t="s">
        <v>3126</v>
      </c>
      <c r="F136" s="237" t="s">
        <v>3127</v>
      </c>
      <c r="G136" s="238" t="s">
        <v>430</v>
      </c>
      <c r="H136" s="239">
        <v>112.5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3435</v>
      </c>
    </row>
    <row r="137" s="2" customFormat="1" ht="23.4566" customHeight="1">
      <c r="A137" s="35"/>
      <c r="B137" s="36"/>
      <c r="C137" s="235" t="s">
        <v>435</v>
      </c>
      <c r="D137" s="235" t="s">
        <v>382</v>
      </c>
      <c r="E137" s="236" t="s">
        <v>3129</v>
      </c>
      <c r="F137" s="237" t="s">
        <v>3130</v>
      </c>
      <c r="G137" s="238" t="s">
        <v>430</v>
      </c>
      <c r="H137" s="239">
        <v>254.80000000000001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3436</v>
      </c>
    </row>
    <row r="138" s="2" customFormat="1" ht="21.0566" customHeight="1">
      <c r="A138" s="35"/>
      <c r="B138" s="36"/>
      <c r="C138" s="235" t="s">
        <v>439</v>
      </c>
      <c r="D138" s="235" t="s">
        <v>382</v>
      </c>
      <c r="E138" s="236" t="s">
        <v>1334</v>
      </c>
      <c r="F138" s="237" t="s">
        <v>1335</v>
      </c>
      <c r="G138" s="238" t="s">
        <v>430</v>
      </c>
      <c r="H138" s="239">
        <v>44.859999999999999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3437</v>
      </c>
    </row>
    <row r="139" s="2" customFormat="1" ht="23.4566" customHeight="1">
      <c r="A139" s="35"/>
      <c r="B139" s="36"/>
      <c r="C139" s="235" t="s">
        <v>443</v>
      </c>
      <c r="D139" s="235" t="s">
        <v>382</v>
      </c>
      <c r="E139" s="236" t="s">
        <v>1337</v>
      </c>
      <c r="F139" s="237" t="s">
        <v>1338</v>
      </c>
      <c r="G139" s="238" t="s">
        <v>430</v>
      </c>
      <c r="H139" s="239">
        <v>13.458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3438</v>
      </c>
    </row>
    <row r="140" s="2" customFormat="1" ht="21.0566" customHeight="1">
      <c r="A140" s="35"/>
      <c r="B140" s="36"/>
      <c r="C140" s="235" t="s">
        <v>447</v>
      </c>
      <c r="D140" s="235" t="s">
        <v>382</v>
      </c>
      <c r="E140" s="236" t="s">
        <v>1068</v>
      </c>
      <c r="F140" s="237" t="s">
        <v>1069</v>
      </c>
      <c r="G140" s="238" t="s">
        <v>430</v>
      </c>
      <c r="H140" s="239">
        <v>31.920000000000002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3439</v>
      </c>
    </row>
    <row r="141" s="2" customFormat="1" ht="36.72453" customHeight="1">
      <c r="A141" s="35"/>
      <c r="B141" s="36"/>
      <c r="C141" s="235" t="s">
        <v>452</v>
      </c>
      <c r="D141" s="235" t="s">
        <v>382</v>
      </c>
      <c r="E141" s="236" t="s">
        <v>741</v>
      </c>
      <c r="F141" s="237" t="s">
        <v>742</v>
      </c>
      <c r="G141" s="238" t="s">
        <v>430</v>
      </c>
      <c r="H141" s="239">
        <v>9.5760000000000005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3440</v>
      </c>
    </row>
    <row r="142" s="2" customFormat="1" ht="36.72453" customHeight="1">
      <c r="A142" s="35"/>
      <c r="B142" s="36"/>
      <c r="C142" s="235" t="s">
        <v>456</v>
      </c>
      <c r="D142" s="235" t="s">
        <v>382</v>
      </c>
      <c r="E142" s="236" t="s">
        <v>3039</v>
      </c>
      <c r="F142" s="237" t="s">
        <v>437</v>
      </c>
      <c r="G142" s="238" t="s">
        <v>430</v>
      </c>
      <c r="H142" s="239">
        <v>309.22000000000003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3441</v>
      </c>
    </row>
    <row r="143" s="2" customFormat="1" ht="23.4566" customHeight="1">
      <c r="A143" s="35"/>
      <c r="B143" s="36"/>
      <c r="C143" s="235" t="s">
        <v>461</v>
      </c>
      <c r="D143" s="235" t="s">
        <v>382</v>
      </c>
      <c r="E143" s="236" t="s">
        <v>3137</v>
      </c>
      <c r="F143" s="237" t="s">
        <v>3138</v>
      </c>
      <c r="G143" s="238" t="s">
        <v>430</v>
      </c>
      <c r="H143" s="239">
        <v>225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3442</v>
      </c>
    </row>
    <row r="144" s="2" customFormat="1" ht="21.0566" customHeight="1">
      <c r="A144" s="35"/>
      <c r="B144" s="36"/>
      <c r="C144" s="235" t="s">
        <v>466</v>
      </c>
      <c r="D144" s="235" t="s">
        <v>382</v>
      </c>
      <c r="E144" s="236" t="s">
        <v>750</v>
      </c>
      <c r="F144" s="237" t="s">
        <v>445</v>
      </c>
      <c r="G144" s="238" t="s">
        <v>430</v>
      </c>
      <c r="H144" s="239">
        <v>309.22000000000003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3443</v>
      </c>
    </row>
    <row r="145" s="2" customFormat="1" ht="23.4566" customHeight="1">
      <c r="A145" s="35"/>
      <c r="B145" s="36"/>
      <c r="C145" s="235" t="s">
        <v>470</v>
      </c>
      <c r="D145" s="235" t="s">
        <v>382</v>
      </c>
      <c r="E145" s="236" t="s">
        <v>1083</v>
      </c>
      <c r="F145" s="237" t="s">
        <v>449</v>
      </c>
      <c r="G145" s="238" t="s">
        <v>450</v>
      </c>
      <c r="H145" s="239">
        <v>587.51800000000003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3444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453</v>
      </c>
      <c r="F146" s="237" t="s">
        <v>454</v>
      </c>
      <c r="G146" s="238" t="s">
        <v>430</v>
      </c>
      <c r="H146" s="239">
        <v>22.359999999999999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3445</v>
      </c>
    </row>
    <row r="147" s="2" customFormat="1" ht="23.4566" customHeight="1">
      <c r="A147" s="35"/>
      <c r="B147" s="36"/>
      <c r="C147" s="235" t="s">
        <v>479</v>
      </c>
      <c r="D147" s="235" t="s">
        <v>382</v>
      </c>
      <c r="E147" s="236" t="s">
        <v>2464</v>
      </c>
      <c r="F147" s="237" t="s">
        <v>2465</v>
      </c>
      <c r="G147" s="238" t="s">
        <v>419</v>
      </c>
      <c r="H147" s="239">
        <v>40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3446</v>
      </c>
    </row>
    <row r="148" s="2" customFormat="1" ht="16.30189" customHeight="1">
      <c r="A148" s="35"/>
      <c r="B148" s="36"/>
      <c r="C148" s="254" t="s">
        <v>483</v>
      </c>
      <c r="D148" s="254" t="s">
        <v>457</v>
      </c>
      <c r="E148" s="255" t="s">
        <v>1270</v>
      </c>
      <c r="F148" s="256" t="s">
        <v>1271</v>
      </c>
      <c r="G148" s="257" t="s">
        <v>1102</v>
      </c>
      <c r="H148" s="258">
        <v>1.236</v>
      </c>
      <c r="I148" s="259"/>
      <c r="J148" s="260">
        <f>ROUND(I148*H148,2)</f>
        <v>0</v>
      </c>
      <c r="K148" s="261"/>
      <c r="L148" s="262"/>
      <c r="M148" s="263" t="s">
        <v>1</v>
      </c>
      <c r="N148" s="264" t="s">
        <v>42</v>
      </c>
      <c r="O148" s="94"/>
      <c r="P148" s="245">
        <f>O148*H148</f>
        <v>0</v>
      </c>
      <c r="Q148" s="245">
        <v>0.001</v>
      </c>
      <c r="R148" s="245">
        <f>Q148*H148</f>
        <v>0.0012360000000000001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443</v>
      </c>
      <c r="AT148" s="247" t="s">
        <v>457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3447</v>
      </c>
    </row>
    <row r="149" s="2" customFormat="1" ht="21.0566" customHeight="1">
      <c r="A149" s="35"/>
      <c r="B149" s="36"/>
      <c r="C149" s="235" t="s">
        <v>487</v>
      </c>
      <c r="D149" s="235" t="s">
        <v>382</v>
      </c>
      <c r="E149" s="236" t="s">
        <v>3145</v>
      </c>
      <c r="F149" s="237" t="s">
        <v>3146</v>
      </c>
      <c r="G149" s="238" t="s">
        <v>419</v>
      </c>
      <c r="H149" s="239">
        <v>70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3448</v>
      </c>
    </row>
    <row r="150" s="2" customFormat="1" ht="16.30189" customHeight="1">
      <c r="A150" s="35"/>
      <c r="B150" s="36"/>
      <c r="C150" s="235" t="s">
        <v>491</v>
      </c>
      <c r="D150" s="235" t="s">
        <v>382</v>
      </c>
      <c r="E150" s="236" t="s">
        <v>2470</v>
      </c>
      <c r="F150" s="237" t="s">
        <v>2471</v>
      </c>
      <c r="G150" s="238" t="s">
        <v>419</v>
      </c>
      <c r="H150" s="239">
        <v>40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3449</v>
      </c>
    </row>
    <row r="151" s="2" customFormat="1" ht="31.92453" customHeight="1">
      <c r="A151" s="35"/>
      <c r="B151" s="36"/>
      <c r="C151" s="235" t="s">
        <v>7</v>
      </c>
      <c r="D151" s="235" t="s">
        <v>382</v>
      </c>
      <c r="E151" s="236" t="s">
        <v>1631</v>
      </c>
      <c r="F151" s="237" t="s">
        <v>1632</v>
      </c>
      <c r="G151" s="238" t="s">
        <v>419</v>
      </c>
      <c r="H151" s="239">
        <v>40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3450</v>
      </c>
    </row>
    <row r="152" s="12" customFormat="1" ht="22.8" customHeight="1">
      <c r="A152" s="12"/>
      <c r="B152" s="219"/>
      <c r="C152" s="220"/>
      <c r="D152" s="221" t="s">
        <v>75</v>
      </c>
      <c r="E152" s="233" t="s">
        <v>92</v>
      </c>
      <c r="F152" s="233" t="s">
        <v>759</v>
      </c>
      <c r="G152" s="220"/>
      <c r="H152" s="220"/>
      <c r="I152" s="223"/>
      <c r="J152" s="234">
        <f>BK152</f>
        <v>0</v>
      </c>
      <c r="K152" s="220"/>
      <c r="L152" s="225"/>
      <c r="M152" s="226"/>
      <c r="N152" s="227"/>
      <c r="O152" s="227"/>
      <c r="P152" s="228">
        <f>SUM(P153:P160)</f>
        <v>0</v>
      </c>
      <c r="Q152" s="227"/>
      <c r="R152" s="228">
        <f>SUM(R153:R160)</f>
        <v>10.2902234776</v>
      </c>
      <c r="S152" s="227"/>
      <c r="T152" s="229">
        <f>SUM(T153:T160)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0" t="s">
        <v>84</v>
      </c>
      <c r="AT152" s="231" t="s">
        <v>75</v>
      </c>
      <c r="AU152" s="231" t="s">
        <v>84</v>
      </c>
      <c r="AY152" s="230" t="s">
        <v>379</v>
      </c>
      <c r="BK152" s="232">
        <f>SUM(BK153:BK160)</f>
        <v>0</v>
      </c>
    </row>
    <row r="153" s="2" customFormat="1" ht="23.4566" customHeight="1">
      <c r="A153" s="35"/>
      <c r="B153" s="36"/>
      <c r="C153" s="235" t="s">
        <v>499</v>
      </c>
      <c r="D153" s="235" t="s">
        <v>382</v>
      </c>
      <c r="E153" s="236" t="s">
        <v>3150</v>
      </c>
      <c r="F153" s="237" t="s">
        <v>3151</v>
      </c>
      <c r="G153" s="238" t="s">
        <v>419</v>
      </c>
      <c r="H153" s="239">
        <v>60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0.00014999999999999999</v>
      </c>
      <c r="R153" s="245">
        <f>Q153*H153</f>
        <v>0.0089999999999999993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3451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3153</v>
      </c>
      <c r="F154" s="237" t="s">
        <v>3154</v>
      </c>
      <c r="G154" s="238" t="s">
        <v>419</v>
      </c>
      <c r="H154" s="239">
        <v>60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3452</v>
      </c>
    </row>
    <row r="155" s="2" customFormat="1" ht="23.4566" customHeight="1">
      <c r="A155" s="35"/>
      <c r="B155" s="36"/>
      <c r="C155" s="254" t="s">
        <v>508</v>
      </c>
      <c r="D155" s="254" t="s">
        <v>457</v>
      </c>
      <c r="E155" s="255" t="s">
        <v>3156</v>
      </c>
      <c r="F155" s="256" t="s">
        <v>3157</v>
      </c>
      <c r="G155" s="257" t="s">
        <v>450</v>
      </c>
      <c r="H155" s="258">
        <v>9.3000000000000007</v>
      </c>
      <c r="I155" s="259"/>
      <c r="J155" s="260">
        <f>ROUND(I155*H155,2)</f>
        <v>0</v>
      </c>
      <c r="K155" s="261"/>
      <c r="L155" s="262"/>
      <c r="M155" s="263" t="s">
        <v>1</v>
      </c>
      <c r="N155" s="264" t="s">
        <v>42</v>
      </c>
      <c r="O155" s="94"/>
      <c r="P155" s="245">
        <f>O155*H155</f>
        <v>0</v>
      </c>
      <c r="Q155" s="245">
        <v>1</v>
      </c>
      <c r="R155" s="245">
        <f>Q155*H155</f>
        <v>9.3000000000000007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443</v>
      </c>
      <c r="AT155" s="247" t="s">
        <v>457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3453</v>
      </c>
    </row>
    <row r="156" s="2" customFormat="1" ht="23.4566" customHeight="1">
      <c r="A156" s="35"/>
      <c r="B156" s="36"/>
      <c r="C156" s="235" t="s">
        <v>512</v>
      </c>
      <c r="D156" s="235" t="s">
        <v>382</v>
      </c>
      <c r="E156" s="236" t="s">
        <v>3159</v>
      </c>
      <c r="F156" s="237" t="s">
        <v>3160</v>
      </c>
      <c r="G156" s="238" t="s">
        <v>419</v>
      </c>
      <c r="H156" s="239">
        <v>60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</v>
      </c>
      <c r="R156" s="245">
        <f>Q156*H156</f>
        <v>0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3454</v>
      </c>
    </row>
    <row r="157" s="2" customFormat="1" ht="36.72453" customHeight="1">
      <c r="A157" s="35"/>
      <c r="B157" s="36"/>
      <c r="C157" s="235" t="s">
        <v>516</v>
      </c>
      <c r="D157" s="235" t="s">
        <v>382</v>
      </c>
      <c r="E157" s="236" t="s">
        <v>3165</v>
      </c>
      <c r="F157" s="237" t="s">
        <v>3166</v>
      </c>
      <c r="G157" s="238" t="s">
        <v>1817</v>
      </c>
      <c r="H157" s="239">
        <v>2520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2.89984E-05</v>
      </c>
      <c r="R157" s="245">
        <f>Q157*H157</f>
        <v>0.073075968000000005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3455</v>
      </c>
    </row>
    <row r="158" s="2" customFormat="1" ht="16.30189" customHeight="1">
      <c r="A158" s="35"/>
      <c r="B158" s="36"/>
      <c r="C158" s="235" t="s">
        <v>520</v>
      </c>
      <c r="D158" s="235" t="s">
        <v>382</v>
      </c>
      <c r="E158" s="236" t="s">
        <v>3168</v>
      </c>
      <c r="F158" s="237" t="s">
        <v>3169</v>
      </c>
      <c r="G158" s="238" t="s">
        <v>430</v>
      </c>
      <c r="H158" s="239">
        <v>0.40000000000000002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2.2354352039999998</v>
      </c>
      <c r="R158" s="245">
        <f>Q158*H158</f>
        <v>0.8941740816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3456</v>
      </c>
    </row>
    <row r="159" s="2" customFormat="1" ht="21.0566" customHeight="1">
      <c r="A159" s="35"/>
      <c r="B159" s="36"/>
      <c r="C159" s="235" t="s">
        <v>524</v>
      </c>
      <c r="D159" s="235" t="s">
        <v>382</v>
      </c>
      <c r="E159" s="236" t="s">
        <v>3171</v>
      </c>
      <c r="F159" s="237" t="s">
        <v>3172</v>
      </c>
      <c r="G159" s="238" t="s">
        <v>419</v>
      </c>
      <c r="H159" s="239">
        <v>1.6000000000000001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0.0087333924999999993</v>
      </c>
      <c r="R159" s="245">
        <f>Q159*H159</f>
        <v>0.013973428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3457</v>
      </c>
    </row>
    <row r="160" s="2" customFormat="1" ht="21.0566" customHeight="1">
      <c r="A160" s="35"/>
      <c r="B160" s="36"/>
      <c r="C160" s="235" t="s">
        <v>528</v>
      </c>
      <c r="D160" s="235" t="s">
        <v>382</v>
      </c>
      <c r="E160" s="236" t="s">
        <v>3174</v>
      </c>
      <c r="F160" s="237" t="s">
        <v>3175</v>
      </c>
      <c r="G160" s="238" t="s">
        <v>419</v>
      </c>
      <c r="H160" s="239">
        <v>1.6000000000000001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</v>
      </c>
      <c r="R160" s="245">
        <f>Q160*H160</f>
        <v>0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3458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102</v>
      </c>
      <c r="F161" s="233" t="s">
        <v>1087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SUM(P162:P172)</f>
        <v>0</v>
      </c>
      <c r="Q161" s="227"/>
      <c r="R161" s="228">
        <f>SUM(R162:R172)</f>
        <v>52.235600563525395</v>
      </c>
      <c r="S161" s="227"/>
      <c r="T161" s="229">
        <f>SUM(T162:T172)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SUM(BK162:BK172)</f>
        <v>0</v>
      </c>
    </row>
    <row r="162" s="2" customFormat="1" ht="23.4566" customHeight="1">
      <c r="A162" s="35"/>
      <c r="B162" s="36"/>
      <c r="C162" s="235" t="s">
        <v>532</v>
      </c>
      <c r="D162" s="235" t="s">
        <v>382</v>
      </c>
      <c r="E162" s="236" t="s">
        <v>3177</v>
      </c>
      <c r="F162" s="237" t="s">
        <v>3178</v>
      </c>
      <c r="G162" s="238" t="s">
        <v>502</v>
      </c>
      <c r="H162" s="239">
        <v>48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0.00088754999999999997</v>
      </c>
      <c r="R162" s="245">
        <f>Q162*H162</f>
        <v>0.042602399999999999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3459</v>
      </c>
    </row>
    <row r="163" s="2" customFormat="1" ht="16.30189" customHeight="1">
      <c r="A163" s="35"/>
      <c r="B163" s="36"/>
      <c r="C163" s="254" t="s">
        <v>536</v>
      </c>
      <c r="D163" s="254" t="s">
        <v>457</v>
      </c>
      <c r="E163" s="255" t="s">
        <v>3180</v>
      </c>
      <c r="F163" s="256" t="s">
        <v>3181</v>
      </c>
      <c r="G163" s="257" t="s">
        <v>502</v>
      </c>
      <c r="H163" s="258">
        <v>48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</v>
      </c>
      <c r="R163" s="245">
        <f>Q163*H163</f>
        <v>0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3460</v>
      </c>
    </row>
    <row r="164" s="2" customFormat="1" ht="21.0566" customHeight="1">
      <c r="A164" s="35"/>
      <c r="B164" s="36"/>
      <c r="C164" s="235" t="s">
        <v>540</v>
      </c>
      <c r="D164" s="235" t="s">
        <v>382</v>
      </c>
      <c r="E164" s="236" t="s">
        <v>1088</v>
      </c>
      <c r="F164" s="237" t="s">
        <v>1089</v>
      </c>
      <c r="G164" s="238" t="s">
        <v>430</v>
      </c>
      <c r="H164" s="239">
        <v>11.872999999999999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2.3855499999999998</v>
      </c>
      <c r="R164" s="245">
        <f>Q164*H164</f>
        <v>28.323635149999998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3461</v>
      </c>
    </row>
    <row r="165" s="2" customFormat="1" ht="21.0566" customHeight="1">
      <c r="A165" s="35"/>
      <c r="B165" s="36"/>
      <c r="C165" s="235" t="s">
        <v>544</v>
      </c>
      <c r="D165" s="235" t="s">
        <v>382</v>
      </c>
      <c r="E165" s="236" t="s">
        <v>1091</v>
      </c>
      <c r="F165" s="237" t="s">
        <v>1092</v>
      </c>
      <c r="G165" s="238" t="s">
        <v>419</v>
      </c>
      <c r="H165" s="239">
        <v>36.283999999999999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0.049827999999999997</v>
      </c>
      <c r="R165" s="245">
        <f>Q165*H165</f>
        <v>1.8079591519999998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3462</v>
      </c>
    </row>
    <row r="166" s="2" customFormat="1" ht="21.0566" customHeight="1">
      <c r="A166" s="35"/>
      <c r="B166" s="36"/>
      <c r="C166" s="235" t="s">
        <v>548</v>
      </c>
      <c r="D166" s="235" t="s">
        <v>382</v>
      </c>
      <c r="E166" s="236" t="s">
        <v>1094</v>
      </c>
      <c r="F166" s="237" t="s">
        <v>1095</v>
      </c>
      <c r="G166" s="238" t="s">
        <v>419</v>
      </c>
      <c r="H166" s="239">
        <v>36.283999999999999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1.5E-05</v>
      </c>
      <c r="R166" s="245">
        <f>Q166*H166</f>
        <v>0.00054425999999999997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3463</v>
      </c>
    </row>
    <row r="167" s="2" customFormat="1" ht="21.0566" customHeight="1">
      <c r="A167" s="35"/>
      <c r="B167" s="36"/>
      <c r="C167" s="235" t="s">
        <v>552</v>
      </c>
      <c r="D167" s="235" t="s">
        <v>382</v>
      </c>
      <c r="E167" s="236" t="s">
        <v>1097</v>
      </c>
      <c r="F167" s="237" t="s">
        <v>1098</v>
      </c>
      <c r="G167" s="238" t="s">
        <v>450</v>
      </c>
      <c r="H167" s="239">
        <v>2.4089999999999998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1.0370397</v>
      </c>
      <c r="R167" s="245">
        <f>Q167*H167</f>
        <v>2.4982286373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3464</v>
      </c>
    </row>
    <row r="168" s="2" customFormat="1" ht="23.4566" customHeight="1">
      <c r="A168" s="35"/>
      <c r="B168" s="36"/>
      <c r="C168" s="235" t="s">
        <v>556</v>
      </c>
      <c r="D168" s="235" t="s">
        <v>382</v>
      </c>
      <c r="E168" s="236" t="s">
        <v>3187</v>
      </c>
      <c r="F168" s="237" t="s">
        <v>3188</v>
      </c>
      <c r="G168" s="238" t="s">
        <v>430</v>
      </c>
      <c r="H168" s="239">
        <v>8.3770000000000007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2.3225634999999998</v>
      </c>
      <c r="R168" s="245">
        <f>Q168*H168</f>
        <v>19.456114439499999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3465</v>
      </c>
    </row>
    <row r="169" s="2" customFormat="1" ht="23.4566" customHeight="1">
      <c r="A169" s="35"/>
      <c r="B169" s="36"/>
      <c r="C169" s="235" t="s">
        <v>561</v>
      </c>
      <c r="D169" s="235" t="s">
        <v>382</v>
      </c>
      <c r="E169" s="236" t="s">
        <v>3190</v>
      </c>
      <c r="F169" s="237" t="s">
        <v>3191</v>
      </c>
      <c r="G169" s="238" t="s">
        <v>419</v>
      </c>
      <c r="H169" s="239">
        <v>21.437000000000001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0.0045821741999999997</v>
      </c>
      <c r="R169" s="245">
        <f>Q169*H169</f>
        <v>0.0982280683254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3466</v>
      </c>
    </row>
    <row r="170" s="2" customFormat="1" ht="23.4566" customHeight="1">
      <c r="A170" s="35"/>
      <c r="B170" s="36"/>
      <c r="C170" s="235" t="s">
        <v>565</v>
      </c>
      <c r="D170" s="235" t="s">
        <v>382</v>
      </c>
      <c r="E170" s="236" t="s">
        <v>3193</v>
      </c>
      <c r="F170" s="237" t="s">
        <v>3194</v>
      </c>
      <c r="G170" s="238" t="s">
        <v>419</v>
      </c>
      <c r="H170" s="239">
        <v>21.437000000000001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3.7200000000000003E-05</v>
      </c>
      <c r="R170" s="245">
        <f>Q170*H170</f>
        <v>0.00079745640000000013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3467</v>
      </c>
    </row>
    <row r="171" s="2" customFormat="1" ht="23.4566" customHeight="1">
      <c r="A171" s="35"/>
      <c r="B171" s="36"/>
      <c r="C171" s="235" t="s">
        <v>569</v>
      </c>
      <c r="D171" s="235" t="s">
        <v>382</v>
      </c>
      <c r="E171" s="236" t="s">
        <v>3468</v>
      </c>
      <c r="F171" s="237" t="s">
        <v>3469</v>
      </c>
      <c r="G171" s="238" t="s">
        <v>426</v>
      </c>
      <c r="H171" s="239">
        <v>22.699999999999999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0.00033</v>
      </c>
      <c r="R171" s="245">
        <f>Q171*H171</f>
        <v>0.0074909999999999994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3470</v>
      </c>
    </row>
    <row r="172" s="2" customFormat="1" ht="23.4566" customHeight="1">
      <c r="A172" s="35"/>
      <c r="B172" s="36"/>
      <c r="C172" s="254" t="s">
        <v>573</v>
      </c>
      <c r="D172" s="254" t="s">
        <v>457</v>
      </c>
      <c r="E172" s="255" t="s">
        <v>3471</v>
      </c>
      <c r="F172" s="256" t="s">
        <v>3472</v>
      </c>
      <c r="G172" s="257" t="s">
        <v>426</v>
      </c>
      <c r="H172" s="258">
        <v>22.699999999999999</v>
      </c>
      <c r="I172" s="259"/>
      <c r="J172" s="260">
        <f>ROUND(I172*H172,2)</f>
        <v>0</v>
      </c>
      <c r="K172" s="261"/>
      <c r="L172" s="262"/>
      <c r="M172" s="263" t="s">
        <v>1</v>
      </c>
      <c r="N172" s="264" t="s">
        <v>42</v>
      </c>
      <c r="O172" s="94"/>
      <c r="P172" s="245">
        <f>O172*H172</f>
        <v>0</v>
      </c>
      <c r="Q172" s="245">
        <v>0</v>
      </c>
      <c r="R172" s="245">
        <f>Q172*H172</f>
        <v>0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443</v>
      </c>
      <c r="AT172" s="247" t="s">
        <v>457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3473</v>
      </c>
    </row>
    <row r="173" s="12" customFormat="1" ht="22.8" customHeight="1">
      <c r="A173" s="12"/>
      <c r="B173" s="219"/>
      <c r="C173" s="220"/>
      <c r="D173" s="221" t="s">
        <v>75</v>
      </c>
      <c r="E173" s="233" t="s">
        <v>396</v>
      </c>
      <c r="F173" s="233" t="s">
        <v>465</v>
      </c>
      <c r="G173" s="220"/>
      <c r="H173" s="220"/>
      <c r="I173" s="223"/>
      <c r="J173" s="234">
        <f>BK173</f>
        <v>0</v>
      </c>
      <c r="K173" s="220"/>
      <c r="L173" s="225"/>
      <c r="M173" s="226"/>
      <c r="N173" s="227"/>
      <c r="O173" s="227"/>
      <c r="P173" s="228">
        <f>SUM(P174:P194)</f>
        <v>0</v>
      </c>
      <c r="Q173" s="227"/>
      <c r="R173" s="228">
        <f>SUM(R174:R194)</f>
        <v>1235.5796727205</v>
      </c>
      <c r="S173" s="227"/>
      <c r="T173" s="229">
        <f>SUM(T174:T194)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84</v>
      </c>
      <c r="AT173" s="231" t="s">
        <v>75</v>
      </c>
      <c r="AU173" s="231" t="s">
        <v>84</v>
      </c>
      <c r="AY173" s="230" t="s">
        <v>379</v>
      </c>
      <c r="BK173" s="232">
        <f>SUM(BK174:BK194)</f>
        <v>0</v>
      </c>
    </row>
    <row r="174" s="2" customFormat="1" ht="23.4566" customHeight="1">
      <c r="A174" s="35"/>
      <c r="B174" s="36"/>
      <c r="C174" s="235" t="s">
        <v>577</v>
      </c>
      <c r="D174" s="235" t="s">
        <v>382</v>
      </c>
      <c r="E174" s="236" t="s">
        <v>3474</v>
      </c>
      <c r="F174" s="237" t="s">
        <v>3475</v>
      </c>
      <c r="G174" s="238" t="s">
        <v>430</v>
      </c>
      <c r="H174" s="239">
        <v>81.239999999999995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2.3856000000000002</v>
      </c>
      <c r="R174" s="245">
        <f>Q174*H174</f>
        <v>193.80614399999999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3476</v>
      </c>
    </row>
    <row r="175" s="2" customFormat="1" ht="23.4566" customHeight="1">
      <c r="A175" s="35"/>
      <c r="B175" s="36"/>
      <c r="C175" s="235" t="s">
        <v>581</v>
      </c>
      <c r="D175" s="235" t="s">
        <v>382</v>
      </c>
      <c r="E175" s="236" t="s">
        <v>3197</v>
      </c>
      <c r="F175" s="237" t="s">
        <v>3198</v>
      </c>
      <c r="G175" s="238" t="s">
        <v>419</v>
      </c>
      <c r="H175" s="239">
        <v>10.619999999999999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0.017190400000000002</v>
      </c>
      <c r="R175" s="245">
        <f>Q175*H175</f>
        <v>0.18256204800000001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3477</v>
      </c>
    </row>
    <row r="176" s="2" customFormat="1" ht="23.4566" customHeight="1">
      <c r="A176" s="35"/>
      <c r="B176" s="36"/>
      <c r="C176" s="235" t="s">
        <v>585</v>
      </c>
      <c r="D176" s="235" t="s">
        <v>382</v>
      </c>
      <c r="E176" s="236" t="s">
        <v>3200</v>
      </c>
      <c r="F176" s="237" t="s">
        <v>3201</v>
      </c>
      <c r="G176" s="238" t="s">
        <v>419</v>
      </c>
      <c r="H176" s="239">
        <v>26.943999999999999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0.0180325</v>
      </c>
      <c r="R176" s="245">
        <f>Q176*H176</f>
        <v>0.48586767999999997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3478</v>
      </c>
    </row>
    <row r="177" s="2" customFormat="1" ht="23.4566" customHeight="1">
      <c r="A177" s="35"/>
      <c r="B177" s="36"/>
      <c r="C177" s="235" t="s">
        <v>589</v>
      </c>
      <c r="D177" s="235" t="s">
        <v>382</v>
      </c>
      <c r="E177" s="236" t="s">
        <v>3203</v>
      </c>
      <c r="F177" s="237" t="s">
        <v>3204</v>
      </c>
      <c r="G177" s="238" t="s">
        <v>419</v>
      </c>
      <c r="H177" s="239">
        <v>10.619999999999999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3479</v>
      </c>
    </row>
    <row r="178" s="2" customFormat="1" ht="23.4566" customHeight="1">
      <c r="A178" s="35"/>
      <c r="B178" s="36"/>
      <c r="C178" s="235" t="s">
        <v>593</v>
      </c>
      <c r="D178" s="235" t="s">
        <v>382</v>
      </c>
      <c r="E178" s="236" t="s">
        <v>3206</v>
      </c>
      <c r="F178" s="237" t="s">
        <v>3207</v>
      </c>
      <c r="G178" s="238" t="s">
        <v>419</v>
      </c>
      <c r="H178" s="239">
        <v>26.943999999999999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3480</v>
      </c>
    </row>
    <row r="179" s="2" customFormat="1" ht="23.4566" customHeight="1">
      <c r="A179" s="35"/>
      <c r="B179" s="36"/>
      <c r="C179" s="235" t="s">
        <v>597</v>
      </c>
      <c r="D179" s="235" t="s">
        <v>382</v>
      </c>
      <c r="E179" s="236" t="s">
        <v>3209</v>
      </c>
      <c r="F179" s="237" t="s">
        <v>3210</v>
      </c>
      <c r="G179" s="238" t="s">
        <v>450</v>
      </c>
      <c r="H179" s="239">
        <v>7.585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1.0491010000000001</v>
      </c>
      <c r="R179" s="245">
        <f>Q179*H179</f>
        <v>7.9574310850000005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3481</v>
      </c>
    </row>
    <row r="180" s="2" customFormat="1" ht="23.4566" customHeight="1">
      <c r="A180" s="35"/>
      <c r="B180" s="36"/>
      <c r="C180" s="235" t="s">
        <v>601</v>
      </c>
      <c r="D180" s="235" t="s">
        <v>382</v>
      </c>
      <c r="E180" s="236" t="s">
        <v>3482</v>
      </c>
      <c r="F180" s="237" t="s">
        <v>3483</v>
      </c>
      <c r="G180" s="238" t="s">
        <v>502</v>
      </c>
      <c r="H180" s="239">
        <v>11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0.0035300000000000002</v>
      </c>
      <c r="R180" s="245">
        <f>Q180*H180</f>
        <v>0.038830000000000003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3484</v>
      </c>
    </row>
    <row r="181" s="2" customFormat="1" ht="23.4566" customHeight="1">
      <c r="A181" s="35"/>
      <c r="B181" s="36"/>
      <c r="C181" s="254" t="s">
        <v>605</v>
      </c>
      <c r="D181" s="254" t="s">
        <v>457</v>
      </c>
      <c r="E181" s="255" t="s">
        <v>3485</v>
      </c>
      <c r="F181" s="256" t="s">
        <v>3486</v>
      </c>
      <c r="G181" s="257" t="s">
        <v>502</v>
      </c>
      <c r="H181" s="258">
        <v>2</v>
      </c>
      <c r="I181" s="259"/>
      <c r="J181" s="260">
        <f>ROUND(I181*H181,2)</f>
        <v>0</v>
      </c>
      <c r="K181" s="261"/>
      <c r="L181" s="262"/>
      <c r="M181" s="263" t="s">
        <v>1</v>
      </c>
      <c r="N181" s="264" t="s">
        <v>42</v>
      </c>
      <c r="O181" s="94"/>
      <c r="P181" s="245">
        <f>O181*H181</f>
        <v>0</v>
      </c>
      <c r="Q181" s="245">
        <v>9.9410000000000007</v>
      </c>
      <c r="R181" s="245">
        <f>Q181*H181</f>
        <v>19.882000000000001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443</v>
      </c>
      <c r="AT181" s="247" t="s">
        <v>457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3487</v>
      </c>
    </row>
    <row r="182" s="2" customFormat="1" ht="23.4566" customHeight="1">
      <c r="A182" s="35"/>
      <c r="B182" s="36"/>
      <c r="C182" s="254" t="s">
        <v>609</v>
      </c>
      <c r="D182" s="254" t="s">
        <v>457</v>
      </c>
      <c r="E182" s="255" t="s">
        <v>3488</v>
      </c>
      <c r="F182" s="256" t="s">
        <v>3489</v>
      </c>
      <c r="G182" s="257" t="s">
        <v>502</v>
      </c>
      <c r="H182" s="258">
        <v>9</v>
      </c>
      <c r="I182" s="259"/>
      <c r="J182" s="260">
        <f>ROUND(I182*H182,2)</f>
        <v>0</v>
      </c>
      <c r="K182" s="261"/>
      <c r="L182" s="262"/>
      <c r="M182" s="263" t="s">
        <v>1</v>
      </c>
      <c r="N182" s="264" t="s">
        <v>42</v>
      </c>
      <c r="O182" s="94"/>
      <c r="P182" s="245">
        <f>O182*H182</f>
        <v>0</v>
      </c>
      <c r="Q182" s="245">
        <v>7.7130000000000001</v>
      </c>
      <c r="R182" s="245">
        <f>Q182*H182</f>
        <v>69.417000000000002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443</v>
      </c>
      <c r="AT182" s="247" t="s">
        <v>457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3490</v>
      </c>
    </row>
    <row r="183" s="2" customFormat="1" ht="21.0566" customHeight="1">
      <c r="A183" s="35"/>
      <c r="B183" s="36"/>
      <c r="C183" s="235" t="s">
        <v>613</v>
      </c>
      <c r="D183" s="235" t="s">
        <v>382</v>
      </c>
      <c r="E183" s="236" t="s">
        <v>3213</v>
      </c>
      <c r="F183" s="237" t="s">
        <v>3214</v>
      </c>
      <c r="G183" s="238" t="s">
        <v>430</v>
      </c>
      <c r="H183" s="239">
        <v>1.712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2.4157999999999999</v>
      </c>
      <c r="R183" s="245">
        <f>Q183*H183</f>
        <v>4.1358496000000002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3491</v>
      </c>
    </row>
    <row r="184" s="2" customFormat="1" ht="23.4566" customHeight="1">
      <c r="A184" s="35"/>
      <c r="B184" s="36"/>
      <c r="C184" s="235" t="s">
        <v>617</v>
      </c>
      <c r="D184" s="235" t="s">
        <v>382</v>
      </c>
      <c r="E184" s="236" t="s">
        <v>3216</v>
      </c>
      <c r="F184" s="237" t="s">
        <v>3217</v>
      </c>
      <c r="G184" s="238" t="s">
        <v>450</v>
      </c>
      <c r="H184" s="239">
        <v>0.58299999999999996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1.20296</v>
      </c>
      <c r="R184" s="245">
        <f>Q184*H184</f>
        <v>0.70132567999999995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3492</v>
      </c>
    </row>
    <row r="185" s="2" customFormat="1" ht="23.4566" customHeight="1">
      <c r="A185" s="35"/>
      <c r="B185" s="36"/>
      <c r="C185" s="235" t="s">
        <v>621</v>
      </c>
      <c r="D185" s="235" t="s">
        <v>382</v>
      </c>
      <c r="E185" s="236" t="s">
        <v>3219</v>
      </c>
      <c r="F185" s="237" t="s">
        <v>3220</v>
      </c>
      <c r="G185" s="238" t="s">
        <v>419</v>
      </c>
      <c r="H185" s="239">
        <v>6.4130000000000003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0.0043099999999999996</v>
      </c>
      <c r="R185" s="245">
        <f>Q185*H185</f>
        <v>0.027640029999999999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3493</v>
      </c>
    </row>
    <row r="186" s="2" customFormat="1" ht="23.4566" customHeight="1">
      <c r="A186" s="35"/>
      <c r="B186" s="36"/>
      <c r="C186" s="235" t="s">
        <v>625</v>
      </c>
      <c r="D186" s="235" t="s">
        <v>382</v>
      </c>
      <c r="E186" s="236" t="s">
        <v>3222</v>
      </c>
      <c r="F186" s="237" t="s">
        <v>3223</v>
      </c>
      <c r="G186" s="238" t="s">
        <v>419</v>
      </c>
      <c r="H186" s="239">
        <v>6.4130000000000003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3494</v>
      </c>
    </row>
    <row r="187" s="2" customFormat="1" ht="23.4566" customHeight="1">
      <c r="A187" s="35"/>
      <c r="B187" s="36"/>
      <c r="C187" s="235" t="s">
        <v>629</v>
      </c>
      <c r="D187" s="235" t="s">
        <v>382</v>
      </c>
      <c r="E187" s="236" t="s">
        <v>3225</v>
      </c>
      <c r="F187" s="237" t="s">
        <v>3226</v>
      </c>
      <c r="G187" s="238" t="s">
        <v>419</v>
      </c>
      <c r="H187" s="239">
        <v>454.53100000000001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0.33048749999999999</v>
      </c>
      <c r="R187" s="245">
        <f>Q187*H187</f>
        <v>150.2168138625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3495</v>
      </c>
    </row>
    <row r="188" s="2" customFormat="1" ht="21.0566" customHeight="1">
      <c r="A188" s="35"/>
      <c r="B188" s="36"/>
      <c r="C188" s="235" t="s">
        <v>633</v>
      </c>
      <c r="D188" s="235" t="s">
        <v>382</v>
      </c>
      <c r="E188" s="236" t="s">
        <v>3228</v>
      </c>
      <c r="F188" s="237" t="s">
        <v>3229</v>
      </c>
      <c r="G188" s="238" t="s">
        <v>430</v>
      </c>
      <c r="H188" s="239">
        <v>0.128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2.6524999999999999</v>
      </c>
      <c r="R188" s="245">
        <f>Q188*H188</f>
        <v>0.33951999999999999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3496</v>
      </c>
    </row>
    <row r="189" s="2" customFormat="1" ht="23.4566" customHeight="1">
      <c r="A189" s="35"/>
      <c r="B189" s="36"/>
      <c r="C189" s="235" t="s">
        <v>637</v>
      </c>
      <c r="D189" s="235" t="s">
        <v>382</v>
      </c>
      <c r="E189" s="236" t="s">
        <v>3231</v>
      </c>
      <c r="F189" s="237" t="s">
        <v>3232</v>
      </c>
      <c r="G189" s="238" t="s">
        <v>419</v>
      </c>
      <c r="H189" s="239">
        <v>454.53100000000001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0.31879000000000002</v>
      </c>
      <c r="R189" s="245">
        <f>Q189*H189</f>
        <v>144.89993749000001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3497</v>
      </c>
    </row>
    <row r="190" s="2" customFormat="1" ht="31.92453" customHeight="1">
      <c r="A190" s="35"/>
      <c r="B190" s="36"/>
      <c r="C190" s="235" t="s">
        <v>641</v>
      </c>
      <c r="D190" s="235" t="s">
        <v>382</v>
      </c>
      <c r="E190" s="236" t="s">
        <v>1123</v>
      </c>
      <c r="F190" s="237" t="s">
        <v>1124</v>
      </c>
      <c r="G190" s="238" t="s">
        <v>430</v>
      </c>
      <c r="H190" s="239">
        <v>31.920000000000002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2.2632490000000001</v>
      </c>
      <c r="R190" s="245">
        <f>Q190*H190</f>
        <v>72.242908080000007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3498</v>
      </c>
    </row>
    <row r="191" s="2" customFormat="1" ht="23.4566" customHeight="1">
      <c r="A191" s="35"/>
      <c r="B191" s="36"/>
      <c r="C191" s="235" t="s">
        <v>645</v>
      </c>
      <c r="D191" s="235" t="s">
        <v>382</v>
      </c>
      <c r="E191" s="236" t="s">
        <v>1126</v>
      </c>
      <c r="F191" s="237" t="s">
        <v>1127</v>
      </c>
      <c r="G191" s="238" t="s">
        <v>419</v>
      </c>
      <c r="H191" s="239">
        <v>2.6829999999999998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0.022655000000000002</v>
      </c>
      <c r="R191" s="245">
        <f>Q191*H191</f>
        <v>0.060783364999999999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3499</v>
      </c>
    </row>
    <row r="192" s="2" customFormat="1" ht="23.4566" customHeight="1">
      <c r="A192" s="35"/>
      <c r="B192" s="36"/>
      <c r="C192" s="235" t="s">
        <v>649</v>
      </c>
      <c r="D192" s="235" t="s">
        <v>382</v>
      </c>
      <c r="E192" s="236" t="s">
        <v>3236</v>
      </c>
      <c r="F192" s="237" t="s">
        <v>3237</v>
      </c>
      <c r="G192" s="238" t="s">
        <v>430</v>
      </c>
      <c r="H192" s="239">
        <v>48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2.4292980000000002</v>
      </c>
      <c r="R192" s="245">
        <f>Q192*H192</f>
        <v>116.60630400000001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3500</v>
      </c>
    </row>
    <row r="193" s="2" customFormat="1" ht="31.92453" customHeight="1">
      <c r="A193" s="35"/>
      <c r="B193" s="36"/>
      <c r="C193" s="235" t="s">
        <v>653</v>
      </c>
      <c r="D193" s="235" t="s">
        <v>382</v>
      </c>
      <c r="E193" s="236" t="s">
        <v>3239</v>
      </c>
      <c r="F193" s="237" t="s">
        <v>3240</v>
      </c>
      <c r="G193" s="238" t="s">
        <v>430</v>
      </c>
      <c r="H193" s="239">
        <v>39.600000000000001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2.0841599999999998</v>
      </c>
      <c r="R193" s="245">
        <f>Q193*H193</f>
        <v>82.532736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3501</v>
      </c>
    </row>
    <row r="194" s="2" customFormat="1" ht="31.92453" customHeight="1">
      <c r="A194" s="35"/>
      <c r="B194" s="36"/>
      <c r="C194" s="235" t="s">
        <v>657</v>
      </c>
      <c r="D194" s="235" t="s">
        <v>382</v>
      </c>
      <c r="E194" s="236" t="s">
        <v>3242</v>
      </c>
      <c r="F194" s="237" t="s">
        <v>3243</v>
      </c>
      <c r="G194" s="238" t="s">
        <v>419</v>
      </c>
      <c r="H194" s="239">
        <v>413.20999999999998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0.90037999999999996</v>
      </c>
      <c r="R194" s="245">
        <f>Q194*H194</f>
        <v>372.04601979999995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3502</v>
      </c>
    </row>
    <row r="195" s="12" customFormat="1" ht="22.8" customHeight="1">
      <c r="A195" s="12"/>
      <c r="B195" s="219"/>
      <c r="C195" s="220"/>
      <c r="D195" s="221" t="s">
        <v>75</v>
      </c>
      <c r="E195" s="233" t="s">
        <v>378</v>
      </c>
      <c r="F195" s="233" t="s">
        <v>474</v>
      </c>
      <c r="G195" s="220"/>
      <c r="H195" s="220"/>
      <c r="I195" s="223"/>
      <c r="J195" s="234">
        <f>BK195</f>
        <v>0</v>
      </c>
      <c r="K195" s="220"/>
      <c r="L195" s="225"/>
      <c r="M195" s="226"/>
      <c r="N195" s="227"/>
      <c r="O195" s="227"/>
      <c r="P195" s="228">
        <f>SUM(P196:P206)</f>
        <v>0</v>
      </c>
      <c r="Q195" s="227"/>
      <c r="R195" s="228">
        <f>SUM(R196:R206)</f>
        <v>149.24717770000001</v>
      </c>
      <c r="S195" s="227"/>
      <c r="T195" s="229">
        <f>SUM(T196:T206)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30" t="s">
        <v>84</v>
      </c>
      <c r="AT195" s="231" t="s">
        <v>75</v>
      </c>
      <c r="AU195" s="231" t="s">
        <v>84</v>
      </c>
      <c r="AY195" s="230" t="s">
        <v>379</v>
      </c>
      <c r="BK195" s="232">
        <f>SUM(BK196:BK206)</f>
        <v>0</v>
      </c>
    </row>
    <row r="196" s="2" customFormat="1" ht="23.4566" customHeight="1">
      <c r="A196" s="35"/>
      <c r="B196" s="36"/>
      <c r="C196" s="235" t="s">
        <v>661</v>
      </c>
      <c r="D196" s="235" t="s">
        <v>382</v>
      </c>
      <c r="E196" s="236" t="s">
        <v>1712</v>
      </c>
      <c r="F196" s="237" t="s">
        <v>1713</v>
      </c>
      <c r="G196" s="238" t="s">
        <v>419</v>
      </c>
      <c r="H196" s="239">
        <v>80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0.46166000000000001</v>
      </c>
      <c r="R196" s="245">
        <f>Q196*H196</f>
        <v>36.9328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3503</v>
      </c>
    </row>
    <row r="197" s="2" customFormat="1" ht="31.92453" customHeight="1">
      <c r="A197" s="35"/>
      <c r="B197" s="36"/>
      <c r="C197" s="235" t="s">
        <v>665</v>
      </c>
      <c r="D197" s="235" t="s">
        <v>382</v>
      </c>
      <c r="E197" s="236" t="s">
        <v>1715</v>
      </c>
      <c r="F197" s="237" t="s">
        <v>1716</v>
      </c>
      <c r="G197" s="238" t="s">
        <v>419</v>
      </c>
      <c r="H197" s="239">
        <v>80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0.15826000000000001</v>
      </c>
      <c r="R197" s="245">
        <f>Q197*H197</f>
        <v>12.660800000000002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3504</v>
      </c>
    </row>
    <row r="198" s="2" customFormat="1" ht="36.72453" customHeight="1">
      <c r="A198" s="35"/>
      <c r="B198" s="36"/>
      <c r="C198" s="235" t="s">
        <v>669</v>
      </c>
      <c r="D198" s="235" t="s">
        <v>382</v>
      </c>
      <c r="E198" s="236" t="s">
        <v>1718</v>
      </c>
      <c r="F198" s="237" t="s">
        <v>1719</v>
      </c>
      <c r="G198" s="238" t="s">
        <v>419</v>
      </c>
      <c r="H198" s="239">
        <v>80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0.47117510000000001</v>
      </c>
      <c r="R198" s="245">
        <f>Q198*H198</f>
        <v>37.694008000000004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3505</v>
      </c>
    </row>
    <row r="199" s="2" customFormat="1" ht="31.92453" customHeight="1">
      <c r="A199" s="35"/>
      <c r="B199" s="36"/>
      <c r="C199" s="235" t="s">
        <v>673</v>
      </c>
      <c r="D199" s="235" t="s">
        <v>382</v>
      </c>
      <c r="E199" s="236" t="s">
        <v>3248</v>
      </c>
      <c r="F199" s="237" t="s">
        <v>825</v>
      </c>
      <c r="G199" s="238" t="s">
        <v>419</v>
      </c>
      <c r="H199" s="239">
        <v>80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0.0056100000000000004</v>
      </c>
      <c r="R199" s="245">
        <f>Q199*H199</f>
        <v>0.44880000000000003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3506</v>
      </c>
    </row>
    <row r="200" s="2" customFormat="1" ht="31.92453" customHeight="1">
      <c r="A200" s="35"/>
      <c r="B200" s="36"/>
      <c r="C200" s="235" t="s">
        <v>677</v>
      </c>
      <c r="D200" s="235" t="s">
        <v>382</v>
      </c>
      <c r="E200" s="236" t="s">
        <v>480</v>
      </c>
      <c r="F200" s="237" t="s">
        <v>481</v>
      </c>
      <c r="G200" s="238" t="s">
        <v>419</v>
      </c>
      <c r="H200" s="239">
        <v>332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0.00051000000000000004</v>
      </c>
      <c r="R200" s="245">
        <f>Q200*H200</f>
        <v>0.16932000000000003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3507</v>
      </c>
    </row>
    <row r="201" s="2" customFormat="1" ht="31.92453" customHeight="1">
      <c r="A201" s="35"/>
      <c r="B201" s="36"/>
      <c r="C201" s="235" t="s">
        <v>681</v>
      </c>
      <c r="D201" s="235" t="s">
        <v>382</v>
      </c>
      <c r="E201" s="236" t="s">
        <v>484</v>
      </c>
      <c r="F201" s="237" t="s">
        <v>485</v>
      </c>
      <c r="G201" s="238" t="s">
        <v>419</v>
      </c>
      <c r="H201" s="239">
        <v>206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0.10373</v>
      </c>
      <c r="R201" s="245">
        <f>Q201*H201</f>
        <v>21.368380000000002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3508</v>
      </c>
    </row>
    <row r="202" s="2" customFormat="1" ht="31.92453" customHeight="1">
      <c r="A202" s="35"/>
      <c r="B202" s="36"/>
      <c r="C202" s="235" t="s">
        <v>685</v>
      </c>
      <c r="D202" s="235" t="s">
        <v>382</v>
      </c>
      <c r="E202" s="236" t="s">
        <v>3252</v>
      </c>
      <c r="F202" s="237" t="s">
        <v>3253</v>
      </c>
      <c r="G202" s="238" t="s">
        <v>419</v>
      </c>
      <c r="H202" s="239">
        <v>126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0.10373</v>
      </c>
      <c r="R202" s="245">
        <f>Q202*H202</f>
        <v>13.069980000000001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3509</v>
      </c>
    </row>
    <row r="203" s="2" customFormat="1" ht="31.92453" customHeight="1">
      <c r="A203" s="35"/>
      <c r="B203" s="36"/>
      <c r="C203" s="235" t="s">
        <v>689</v>
      </c>
      <c r="D203" s="235" t="s">
        <v>382</v>
      </c>
      <c r="E203" s="236" t="s">
        <v>488</v>
      </c>
      <c r="F203" s="237" t="s">
        <v>489</v>
      </c>
      <c r="G203" s="238" t="s">
        <v>419</v>
      </c>
      <c r="H203" s="239">
        <v>80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0.12966</v>
      </c>
      <c r="R203" s="245">
        <f>Q203*H203</f>
        <v>10.3728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3510</v>
      </c>
    </row>
    <row r="204" s="2" customFormat="1" ht="36.72453" customHeight="1">
      <c r="A204" s="35"/>
      <c r="B204" s="36"/>
      <c r="C204" s="235" t="s">
        <v>693</v>
      </c>
      <c r="D204" s="235" t="s">
        <v>382</v>
      </c>
      <c r="E204" s="236" t="s">
        <v>492</v>
      </c>
      <c r="F204" s="237" t="s">
        <v>493</v>
      </c>
      <c r="G204" s="238" t="s">
        <v>419</v>
      </c>
      <c r="H204" s="239">
        <v>80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0.15559000000000001</v>
      </c>
      <c r="R204" s="245">
        <f>Q204*H204</f>
        <v>12.447200000000001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3511</v>
      </c>
    </row>
    <row r="205" s="2" customFormat="1" ht="23.4566" customHeight="1">
      <c r="A205" s="35"/>
      <c r="B205" s="36"/>
      <c r="C205" s="235" t="s">
        <v>697</v>
      </c>
      <c r="D205" s="235" t="s">
        <v>382</v>
      </c>
      <c r="E205" s="236" t="s">
        <v>3256</v>
      </c>
      <c r="F205" s="237" t="s">
        <v>3257</v>
      </c>
      <c r="G205" s="238" t="s">
        <v>419</v>
      </c>
      <c r="H205" s="239">
        <v>8.5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0.46172819999999998</v>
      </c>
      <c r="R205" s="245">
        <f>Q205*H205</f>
        <v>3.9246896999999996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396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3512</v>
      </c>
    </row>
    <row r="206" s="2" customFormat="1" ht="16.30189" customHeight="1">
      <c r="A206" s="35"/>
      <c r="B206" s="36"/>
      <c r="C206" s="235" t="s">
        <v>701</v>
      </c>
      <c r="D206" s="235" t="s">
        <v>382</v>
      </c>
      <c r="E206" s="236" t="s">
        <v>3259</v>
      </c>
      <c r="F206" s="237" t="s">
        <v>3260</v>
      </c>
      <c r="G206" s="238" t="s">
        <v>426</v>
      </c>
      <c r="H206" s="239">
        <v>44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0.0035999999999999999</v>
      </c>
      <c r="R206" s="245">
        <f>Q206*H206</f>
        <v>0.15839999999999999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3513</v>
      </c>
    </row>
    <row r="207" s="12" customFormat="1" ht="22.8" customHeight="1">
      <c r="A207" s="12"/>
      <c r="B207" s="219"/>
      <c r="C207" s="220"/>
      <c r="D207" s="221" t="s">
        <v>75</v>
      </c>
      <c r="E207" s="233" t="s">
        <v>435</v>
      </c>
      <c r="F207" s="233" t="s">
        <v>1132</v>
      </c>
      <c r="G207" s="220"/>
      <c r="H207" s="220"/>
      <c r="I207" s="223"/>
      <c r="J207" s="234">
        <f>BK207</f>
        <v>0</v>
      </c>
      <c r="K207" s="220"/>
      <c r="L207" s="225"/>
      <c r="M207" s="226"/>
      <c r="N207" s="227"/>
      <c r="O207" s="227"/>
      <c r="P207" s="228">
        <f>SUM(P208:P214)</f>
        <v>0</v>
      </c>
      <c r="Q207" s="227"/>
      <c r="R207" s="228">
        <f>SUM(R208:R214)</f>
        <v>2.3075215990000002</v>
      </c>
      <c r="S207" s="227"/>
      <c r="T207" s="229">
        <f>SUM(T208:T214)</f>
        <v>0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30" t="s">
        <v>84</v>
      </c>
      <c r="AT207" s="231" t="s">
        <v>75</v>
      </c>
      <c r="AU207" s="231" t="s">
        <v>84</v>
      </c>
      <c r="AY207" s="230" t="s">
        <v>379</v>
      </c>
      <c r="BK207" s="232">
        <f>SUM(BK208:BK214)</f>
        <v>0</v>
      </c>
    </row>
    <row r="208" s="2" customFormat="1" ht="23.4566" customHeight="1">
      <c r="A208" s="35"/>
      <c r="B208" s="36"/>
      <c r="C208" s="235" t="s">
        <v>705</v>
      </c>
      <c r="D208" s="235" t="s">
        <v>382</v>
      </c>
      <c r="E208" s="236" t="s">
        <v>3262</v>
      </c>
      <c r="F208" s="237" t="s">
        <v>3263</v>
      </c>
      <c r="G208" s="238" t="s">
        <v>419</v>
      </c>
      <c r="H208" s="239">
        <v>68.552000000000007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0.00042000000000000002</v>
      </c>
      <c r="R208" s="245">
        <f>Q208*H208</f>
        <v>0.028791840000000003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3514</v>
      </c>
    </row>
    <row r="209" s="2" customFormat="1" ht="16.30189" customHeight="1">
      <c r="A209" s="35"/>
      <c r="B209" s="36"/>
      <c r="C209" s="235" t="s">
        <v>709</v>
      </c>
      <c r="D209" s="235" t="s">
        <v>382</v>
      </c>
      <c r="E209" s="236" t="s">
        <v>3265</v>
      </c>
      <c r="F209" s="237" t="s">
        <v>3266</v>
      </c>
      <c r="G209" s="238" t="s">
        <v>419</v>
      </c>
      <c r="H209" s="239">
        <v>47.865000000000002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0.00042000000000000002</v>
      </c>
      <c r="R209" s="245">
        <f>Q209*H209</f>
        <v>0.020103300000000001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396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3515</v>
      </c>
    </row>
    <row r="210" s="2" customFormat="1" ht="23.4566" customHeight="1">
      <c r="A210" s="35"/>
      <c r="B210" s="36"/>
      <c r="C210" s="235" t="s">
        <v>713</v>
      </c>
      <c r="D210" s="235" t="s">
        <v>382</v>
      </c>
      <c r="E210" s="236" t="s">
        <v>1133</v>
      </c>
      <c r="F210" s="237" t="s">
        <v>1134</v>
      </c>
      <c r="G210" s="238" t="s">
        <v>419</v>
      </c>
      <c r="H210" s="239">
        <v>68.552000000000007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0.00081999999999999998</v>
      </c>
      <c r="R210" s="245">
        <f>Q210*H210</f>
        <v>0.056212640000000001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3516</v>
      </c>
    </row>
    <row r="211" s="2" customFormat="1" ht="23.4566" customHeight="1">
      <c r="A211" s="35"/>
      <c r="B211" s="36"/>
      <c r="C211" s="235" t="s">
        <v>717</v>
      </c>
      <c r="D211" s="235" t="s">
        <v>382</v>
      </c>
      <c r="E211" s="236" t="s">
        <v>3269</v>
      </c>
      <c r="F211" s="237" t="s">
        <v>3270</v>
      </c>
      <c r="G211" s="238" t="s">
        <v>419</v>
      </c>
      <c r="H211" s="239">
        <v>207.922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0.000215</v>
      </c>
      <c r="R211" s="245">
        <f>Q211*H211</f>
        <v>0.044703229999999997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396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3517</v>
      </c>
    </row>
    <row r="212" s="2" customFormat="1" ht="21.0566" customHeight="1">
      <c r="A212" s="35"/>
      <c r="B212" s="36"/>
      <c r="C212" s="235" t="s">
        <v>723</v>
      </c>
      <c r="D212" s="235" t="s">
        <v>382</v>
      </c>
      <c r="E212" s="236" t="s">
        <v>1139</v>
      </c>
      <c r="F212" s="237" t="s">
        <v>1140</v>
      </c>
      <c r="G212" s="238" t="s">
        <v>419</v>
      </c>
      <c r="H212" s="239">
        <v>26.239999999999998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0.041350999999999999</v>
      </c>
      <c r="R212" s="245">
        <f>Q212*H212</f>
        <v>1.0850502399999999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3518</v>
      </c>
    </row>
    <row r="213" s="2" customFormat="1" ht="21.0566" customHeight="1">
      <c r="A213" s="35"/>
      <c r="B213" s="36"/>
      <c r="C213" s="235" t="s">
        <v>869</v>
      </c>
      <c r="D213" s="235" t="s">
        <v>382</v>
      </c>
      <c r="E213" s="236" t="s">
        <v>3277</v>
      </c>
      <c r="F213" s="237" t="s">
        <v>3278</v>
      </c>
      <c r="G213" s="238" t="s">
        <v>419</v>
      </c>
      <c r="H213" s="239">
        <v>11.246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0.094350000000000003</v>
      </c>
      <c r="R213" s="245">
        <f>Q213*H213</f>
        <v>1.0610601000000002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3519</v>
      </c>
    </row>
    <row r="214" s="2" customFormat="1" ht="23.4566" customHeight="1">
      <c r="A214" s="35"/>
      <c r="B214" s="36"/>
      <c r="C214" s="235" t="s">
        <v>873</v>
      </c>
      <c r="D214" s="235" t="s">
        <v>382</v>
      </c>
      <c r="E214" s="236" t="s">
        <v>3281</v>
      </c>
      <c r="F214" s="237" t="s">
        <v>3282</v>
      </c>
      <c r="G214" s="238" t="s">
        <v>419</v>
      </c>
      <c r="H214" s="239">
        <v>5.6230000000000002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0.0020630000000000002</v>
      </c>
      <c r="R214" s="245">
        <f>Q214*H214</f>
        <v>0.011600249000000002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3520</v>
      </c>
    </row>
    <row r="215" s="12" customFormat="1" ht="22.8" customHeight="1">
      <c r="A215" s="12"/>
      <c r="B215" s="219"/>
      <c r="C215" s="220"/>
      <c r="D215" s="221" t="s">
        <v>75</v>
      </c>
      <c r="E215" s="233" t="s">
        <v>443</v>
      </c>
      <c r="F215" s="233" t="s">
        <v>495</v>
      </c>
      <c r="G215" s="220"/>
      <c r="H215" s="220"/>
      <c r="I215" s="223"/>
      <c r="J215" s="234">
        <f>BK215</f>
        <v>0</v>
      </c>
      <c r="K215" s="220"/>
      <c r="L215" s="225"/>
      <c r="M215" s="226"/>
      <c r="N215" s="227"/>
      <c r="O215" s="227"/>
      <c r="P215" s="228">
        <f>SUM(P216:P220)</f>
        <v>0</v>
      </c>
      <c r="Q215" s="227"/>
      <c r="R215" s="228">
        <f>SUM(R216:R220)</f>
        <v>3.0929783999999998</v>
      </c>
      <c r="S215" s="227"/>
      <c r="T215" s="229">
        <f>SUM(T216:T220)</f>
        <v>0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30" t="s">
        <v>84</v>
      </c>
      <c r="AT215" s="231" t="s">
        <v>75</v>
      </c>
      <c r="AU215" s="231" t="s">
        <v>84</v>
      </c>
      <c r="AY215" s="230" t="s">
        <v>379</v>
      </c>
      <c r="BK215" s="232">
        <f>SUM(BK216:BK220)</f>
        <v>0</v>
      </c>
    </row>
    <row r="216" s="2" customFormat="1" ht="31.92453" customHeight="1">
      <c r="A216" s="35"/>
      <c r="B216" s="36"/>
      <c r="C216" s="235" t="s">
        <v>877</v>
      </c>
      <c r="D216" s="235" t="s">
        <v>382</v>
      </c>
      <c r="E216" s="236" t="s">
        <v>2924</v>
      </c>
      <c r="F216" s="237" t="s">
        <v>2925</v>
      </c>
      <c r="G216" s="238" t="s">
        <v>426</v>
      </c>
      <c r="H216" s="239">
        <v>21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</v>
      </c>
      <c r="R216" s="245">
        <f>Q216*H216</f>
        <v>0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3521</v>
      </c>
    </row>
    <row r="217" s="2" customFormat="1" ht="21.0566" customHeight="1">
      <c r="A217" s="35"/>
      <c r="B217" s="36"/>
      <c r="C217" s="254" t="s">
        <v>881</v>
      </c>
      <c r="D217" s="254" t="s">
        <v>457</v>
      </c>
      <c r="E217" s="255" t="s">
        <v>3285</v>
      </c>
      <c r="F217" s="256" t="s">
        <v>3286</v>
      </c>
      <c r="G217" s="257" t="s">
        <v>426</v>
      </c>
      <c r="H217" s="258">
        <v>21</v>
      </c>
      <c r="I217" s="259"/>
      <c r="J217" s="260">
        <f>ROUND(I217*H217,2)</f>
        <v>0</v>
      </c>
      <c r="K217" s="261"/>
      <c r="L217" s="262"/>
      <c r="M217" s="263" t="s">
        <v>1</v>
      </c>
      <c r="N217" s="264" t="s">
        <v>42</v>
      </c>
      <c r="O217" s="94"/>
      <c r="P217" s="245">
        <f>O217*H217</f>
        <v>0</v>
      </c>
      <c r="Q217" s="245">
        <v>0.00097999999999999997</v>
      </c>
      <c r="R217" s="245">
        <f>Q217*H217</f>
        <v>0.020580000000000001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443</v>
      </c>
      <c r="AT217" s="247" t="s">
        <v>457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3522</v>
      </c>
    </row>
    <row r="218" s="2" customFormat="1" ht="23.4566" customHeight="1">
      <c r="A218" s="35"/>
      <c r="B218" s="36"/>
      <c r="C218" s="235" t="s">
        <v>885</v>
      </c>
      <c r="D218" s="235" t="s">
        <v>382</v>
      </c>
      <c r="E218" s="236" t="s">
        <v>3288</v>
      </c>
      <c r="F218" s="237" t="s">
        <v>3289</v>
      </c>
      <c r="G218" s="238" t="s">
        <v>426</v>
      </c>
      <c r="H218" s="239">
        <v>16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0.18732489999999999</v>
      </c>
      <c r="R218" s="245">
        <f>Q218*H218</f>
        <v>2.9971983999999998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3523</v>
      </c>
    </row>
    <row r="219" s="2" customFormat="1" ht="16.30189" customHeight="1">
      <c r="A219" s="35"/>
      <c r="B219" s="36"/>
      <c r="C219" s="235" t="s">
        <v>886</v>
      </c>
      <c r="D219" s="235" t="s">
        <v>382</v>
      </c>
      <c r="E219" s="236" t="s">
        <v>3291</v>
      </c>
      <c r="F219" s="237" t="s">
        <v>3292</v>
      </c>
      <c r="G219" s="238" t="s">
        <v>426</v>
      </c>
      <c r="H219" s="239">
        <v>4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0.00033</v>
      </c>
      <c r="R219" s="245">
        <f>Q219*H219</f>
        <v>0.00132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396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3524</v>
      </c>
    </row>
    <row r="220" s="2" customFormat="1" ht="23.4566" customHeight="1">
      <c r="A220" s="35"/>
      <c r="B220" s="36"/>
      <c r="C220" s="254" t="s">
        <v>888</v>
      </c>
      <c r="D220" s="254" t="s">
        <v>457</v>
      </c>
      <c r="E220" s="255" t="s">
        <v>3294</v>
      </c>
      <c r="F220" s="256" t="s">
        <v>3295</v>
      </c>
      <c r="G220" s="257" t="s">
        <v>426</v>
      </c>
      <c r="H220" s="258">
        <v>4</v>
      </c>
      <c r="I220" s="259"/>
      <c r="J220" s="260">
        <f>ROUND(I220*H220,2)</f>
        <v>0</v>
      </c>
      <c r="K220" s="261"/>
      <c r="L220" s="262"/>
      <c r="M220" s="263" t="s">
        <v>1</v>
      </c>
      <c r="N220" s="264" t="s">
        <v>42</v>
      </c>
      <c r="O220" s="94"/>
      <c r="P220" s="245">
        <f>O220*H220</f>
        <v>0</v>
      </c>
      <c r="Q220" s="245">
        <v>0.01847</v>
      </c>
      <c r="R220" s="245">
        <f>Q220*H220</f>
        <v>0.073880000000000001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443</v>
      </c>
      <c r="AT220" s="247" t="s">
        <v>457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3525</v>
      </c>
    </row>
    <row r="221" s="12" customFormat="1" ht="22.8" customHeight="1">
      <c r="A221" s="12"/>
      <c r="B221" s="219"/>
      <c r="C221" s="220"/>
      <c r="D221" s="221" t="s">
        <v>75</v>
      </c>
      <c r="E221" s="233" t="s">
        <v>447</v>
      </c>
      <c r="F221" s="233" t="s">
        <v>560</v>
      </c>
      <c r="G221" s="220"/>
      <c r="H221" s="220"/>
      <c r="I221" s="223"/>
      <c r="J221" s="234">
        <f>BK221</f>
        <v>0</v>
      </c>
      <c r="K221" s="220"/>
      <c r="L221" s="225"/>
      <c r="M221" s="226"/>
      <c r="N221" s="227"/>
      <c r="O221" s="227"/>
      <c r="P221" s="228">
        <f>SUM(P222:P259)</f>
        <v>0</v>
      </c>
      <c r="Q221" s="227"/>
      <c r="R221" s="228">
        <f>SUM(R222:R259)</f>
        <v>17.047847488035199</v>
      </c>
      <c r="S221" s="227"/>
      <c r="T221" s="229">
        <f>SUM(T222:T259)</f>
        <v>390.75880999999993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30" t="s">
        <v>84</v>
      </c>
      <c r="AT221" s="231" t="s">
        <v>75</v>
      </c>
      <c r="AU221" s="231" t="s">
        <v>84</v>
      </c>
      <c r="AY221" s="230" t="s">
        <v>379</v>
      </c>
      <c r="BK221" s="232">
        <f>SUM(BK222:BK259)</f>
        <v>0</v>
      </c>
    </row>
    <row r="222" s="2" customFormat="1" ht="23.4566" customHeight="1">
      <c r="A222" s="35"/>
      <c r="B222" s="36"/>
      <c r="C222" s="235" t="s">
        <v>890</v>
      </c>
      <c r="D222" s="235" t="s">
        <v>382</v>
      </c>
      <c r="E222" s="236" t="s">
        <v>1738</v>
      </c>
      <c r="F222" s="237" t="s">
        <v>1739</v>
      </c>
      <c r="G222" s="238" t="s">
        <v>426</v>
      </c>
      <c r="H222" s="239">
        <v>6.2000000000000002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0.11254</v>
      </c>
      <c r="R222" s="245">
        <f>Q222*H222</f>
        <v>0.69774800000000003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3526</v>
      </c>
    </row>
    <row r="223" s="2" customFormat="1" ht="23.4566" customHeight="1">
      <c r="A223" s="35"/>
      <c r="B223" s="36"/>
      <c r="C223" s="254" t="s">
        <v>894</v>
      </c>
      <c r="D223" s="254" t="s">
        <v>457</v>
      </c>
      <c r="E223" s="255" t="s">
        <v>3298</v>
      </c>
      <c r="F223" s="256" t="s">
        <v>3299</v>
      </c>
      <c r="G223" s="257" t="s">
        <v>426</v>
      </c>
      <c r="H223" s="258">
        <v>6.2000000000000002</v>
      </c>
      <c r="I223" s="259"/>
      <c r="J223" s="260">
        <f>ROUND(I223*H223,2)</f>
        <v>0</v>
      </c>
      <c r="K223" s="261"/>
      <c r="L223" s="262"/>
      <c r="M223" s="263" t="s">
        <v>1</v>
      </c>
      <c r="N223" s="264" t="s">
        <v>42</v>
      </c>
      <c r="O223" s="94"/>
      <c r="P223" s="245">
        <f>O223*H223</f>
        <v>0</v>
      </c>
      <c r="Q223" s="245">
        <v>0</v>
      </c>
      <c r="R223" s="245">
        <f>Q223*H223</f>
        <v>0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443</v>
      </c>
      <c r="AT223" s="247" t="s">
        <v>457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3527</v>
      </c>
    </row>
    <row r="224" s="2" customFormat="1" ht="23.4566" customHeight="1">
      <c r="A224" s="35"/>
      <c r="B224" s="36"/>
      <c r="C224" s="235" t="s">
        <v>896</v>
      </c>
      <c r="D224" s="235" t="s">
        <v>382</v>
      </c>
      <c r="E224" s="236" t="s">
        <v>1745</v>
      </c>
      <c r="F224" s="237" t="s">
        <v>1746</v>
      </c>
      <c r="G224" s="238" t="s">
        <v>426</v>
      </c>
      <c r="H224" s="239">
        <v>26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0.070499999999999993</v>
      </c>
      <c r="R224" s="245">
        <f>Q224*H224</f>
        <v>1.8329999999999997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3528</v>
      </c>
    </row>
    <row r="225" s="2" customFormat="1" ht="16.30189" customHeight="1">
      <c r="A225" s="35"/>
      <c r="B225" s="36"/>
      <c r="C225" s="235" t="s">
        <v>900</v>
      </c>
      <c r="D225" s="235" t="s">
        <v>382</v>
      </c>
      <c r="E225" s="236" t="s">
        <v>562</v>
      </c>
      <c r="F225" s="237" t="s">
        <v>3306</v>
      </c>
      <c r="G225" s="238" t="s">
        <v>3307</v>
      </c>
      <c r="H225" s="239">
        <v>1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0.22684000000000001</v>
      </c>
      <c r="R225" s="245">
        <f>Q225*H225</f>
        <v>0.22684000000000001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3529</v>
      </c>
    </row>
    <row r="226" s="2" customFormat="1" ht="16.30189" customHeight="1">
      <c r="A226" s="35"/>
      <c r="B226" s="36"/>
      <c r="C226" s="235" t="s">
        <v>904</v>
      </c>
      <c r="D226" s="235" t="s">
        <v>382</v>
      </c>
      <c r="E226" s="236" t="s">
        <v>1151</v>
      </c>
      <c r="F226" s="237" t="s">
        <v>1152</v>
      </c>
      <c r="G226" s="238" t="s">
        <v>502</v>
      </c>
      <c r="H226" s="239">
        <v>2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0.077673000000000006</v>
      </c>
      <c r="R226" s="245">
        <f>Q226*H226</f>
        <v>0.15534600000000001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3530</v>
      </c>
    </row>
    <row r="227" s="2" customFormat="1" ht="31.92453" customHeight="1">
      <c r="A227" s="35"/>
      <c r="B227" s="36"/>
      <c r="C227" s="235" t="s">
        <v>908</v>
      </c>
      <c r="D227" s="235" t="s">
        <v>382</v>
      </c>
      <c r="E227" s="236" t="s">
        <v>658</v>
      </c>
      <c r="F227" s="237" t="s">
        <v>659</v>
      </c>
      <c r="G227" s="238" t="s">
        <v>426</v>
      </c>
      <c r="H227" s="239">
        <v>6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0.151130352</v>
      </c>
      <c r="R227" s="245">
        <f>Q227*H227</f>
        <v>0.90678211199999992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3531</v>
      </c>
    </row>
    <row r="228" s="2" customFormat="1" ht="23.4566" customHeight="1">
      <c r="A228" s="35"/>
      <c r="B228" s="36"/>
      <c r="C228" s="254" t="s">
        <v>912</v>
      </c>
      <c r="D228" s="254" t="s">
        <v>457</v>
      </c>
      <c r="E228" s="255" t="s">
        <v>662</v>
      </c>
      <c r="F228" s="256" t="s">
        <v>3311</v>
      </c>
      <c r="G228" s="257" t="s">
        <v>502</v>
      </c>
      <c r="H228" s="258">
        <v>6.0599999999999996</v>
      </c>
      <c r="I228" s="259"/>
      <c r="J228" s="260">
        <f>ROUND(I228*H228,2)</f>
        <v>0</v>
      </c>
      <c r="K228" s="261"/>
      <c r="L228" s="262"/>
      <c r="M228" s="263" t="s">
        <v>1</v>
      </c>
      <c r="N228" s="264" t="s">
        <v>42</v>
      </c>
      <c r="O228" s="94"/>
      <c r="P228" s="245">
        <f>O228*H228</f>
        <v>0</v>
      </c>
      <c r="Q228" s="245">
        <v>0.085000000000000006</v>
      </c>
      <c r="R228" s="245">
        <f>Q228*H228</f>
        <v>0.5151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443</v>
      </c>
      <c r="AT228" s="247" t="s">
        <v>457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3532</v>
      </c>
    </row>
    <row r="229" s="2" customFormat="1" ht="31.92453" customHeight="1">
      <c r="A229" s="35"/>
      <c r="B229" s="36"/>
      <c r="C229" s="235" t="s">
        <v>914</v>
      </c>
      <c r="D229" s="235" t="s">
        <v>382</v>
      </c>
      <c r="E229" s="236" t="s">
        <v>3313</v>
      </c>
      <c r="F229" s="237" t="s">
        <v>3314</v>
      </c>
      <c r="G229" s="238" t="s">
        <v>426</v>
      </c>
      <c r="H229" s="239">
        <v>58.600000000000001</v>
      </c>
      <c r="I229" s="240"/>
      <c r="J229" s="241">
        <f>ROUND(I229*H229,2)</f>
        <v>0</v>
      </c>
      <c r="K229" s="242"/>
      <c r="L229" s="41"/>
      <c r="M229" s="243" t="s">
        <v>1</v>
      </c>
      <c r="N229" s="244" t="s">
        <v>42</v>
      </c>
      <c r="O229" s="94"/>
      <c r="P229" s="245">
        <f>O229*H229</f>
        <v>0</v>
      </c>
      <c r="Q229" s="245">
        <v>0.12662000000000001</v>
      </c>
      <c r="R229" s="245">
        <f>Q229*H229</f>
        <v>7.4199320000000011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396</v>
      </c>
      <c r="AT229" s="247" t="s">
        <v>382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3533</v>
      </c>
    </row>
    <row r="230" s="2" customFormat="1" ht="21.0566" customHeight="1">
      <c r="A230" s="35"/>
      <c r="B230" s="36"/>
      <c r="C230" s="254" t="s">
        <v>918</v>
      </c>
      <c r="D230" s="254" t="s">
        <v>457</v>
      </c>
      <c r="E230" s="255" t="s">
        <v>3316</v>
      </c>
      <c r="F230" s="256" t="s">
        <v>3317</v>
      </c>
      <c r="G230" s="257" t="s">
        <v>502</v>
      </c>
      <c r="H230" s="258">
        <v>59.186</v>
      </c>
      <c r="I230" s="259"/>
      <c r="J230" s="260">
        <f>ROUND(I230*H230,2)</f>
        <v>0</v>
      </c>
      <c r="K230" s="261"/>
      <c r="L230" s="262"/>
      <c r="M230" s="263" t="s">
        <v>1</v>
      </c>
      <c r="N230" s="264" t="s">
        <v>42</v>
      </c>
      <c r="O230" s="94"/>
      <c r="P230" s="245">
        <f>O230*H230</f>
        <v>0</v>
      </c>
      <c r="Q230" s="245">
        <v>0.023</v>
      </c>
      <c r="R230" s="245">
        <f>Q230*H230</f>
        <v>1.361278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443</v>
      </c>
      <c r="AT230" s="247" t="s">
        <v>457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3534</v>
      </c>
    </row>
    <row r="231" s="2" customFormat="1" ht="16.30189" customHeight="1">
      <c r="A231" s="35"/>
      <c r="B231" s="36"/>
      <c r="C231" s="235" t="s">
        <v>920</v>
      </c>
      <c r="D231" s="235" t="s">
        <v>382</v>
      </c>
      <c r="E231" s="236" t="s">
        <v>3319</v>
      </c>
      <c r="F231" s="237" t="s">
        <v>3320</v>
      </c>
      <c r="G231" s="238" t="s">
        <v>426</v>
      </c>
      <c r="H231" s="239">
        <v>67.480000000000004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2.0000000000000002E-05</v>
      </c>
      <c r="R231" s="245">
        <f>Q231*H231</f>
        <v>0.0013496000000000003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3535</v>
      </c>
    </row>
    <row r="232" s="2" customFormat="1" ht="23.4566" customHeight="1">
      <c r="A232" s="35"/>
      <c r="B232" s="36"/>
      <c r="C232" s="235" t="s">
        <v>922</v>
      </c>
      <c r="D232" s="235" t="s">
        <v>382</v>
      </c>
      <c r="E232" s="236" t="s">
        <v>3322</v>
      </c>
      <c r="F232" s="237" t="s">
        <v>3323</v>
      </c>
      <c r="G232" s="238" t="s">
        <v>426</v>
      </c>
      <c r="H232" s="239">
        <v>15.999999999999901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0.0028565999999999999</v>
      </c>
      <c r="R232" s="245">
        <f>Q232*H232</f>
        <v>0.045705599999999715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3536</v>
      </c>
    </row>
    <row r="233" s="2" customFormat="1" ht="16.30189" customHeight="1">
      <c r="A233" s="35"/>
      <c r="B233" s="36"/>
      <c r="C233" s="254" t="s">
        <v>924</v>
      </c>
      <c r="D233" s="254" t="s">
        <v>457</v>
      </c>
      <c r="E233" s="255" t="s">
        <v>3325</v>
      </c>
      <c r="F233" s="256" t="s">
        <v>3326</v>
      </c>
      <c r="G233" s="257" t="s">
        <v>450</v>
      </c>
      <c r="H233" s="258">
        <v>0.28199999999999997</v>
      </c>
      <c r="I233" s="259"/>
      <c r="J233" s="260">
        <f>ROUND(I233*H233,2)</f>
        <v>0</v>
      </c>
      <c r="K233" s="261"/>
      <c r="L233" s="262"/>
      <c r="M233" s="263" t="s">
        <v>1</v>
      </c>
      <c r="N233" s="264" t="s">
        <v>42</v>
      </c>
      <c r="O233" s="94"/>
      <c r="P233" s="245">
        <f>O233*H233</f>
        <v>0</v>
      </c>
      <c r="Q233" s="245">
        <v>1</v>
      </c>
      <c r="R233" s="245">
        <f>Q233*H233</f>
        <v>0.28199999999999997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443</v>
      </c>
      <c r="AT233" s="247" t="s">
        <v>457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3537</v>
      </c>
    </row>
    <row r="234" s="2" customFormat="1" ht="23.4566" customHeight="1">
      <c r="A234" s="35"/>
      <c r="B234" s="36"/>
      <c r="C234" s="235" t="s">
        <v>928</v>
      </c>
      <c r="D234" s="235" t="s">
        <v>382</v>
      </c>
      <c r="E234" s="236" t="s">
        <v>3328</v>
      </c>
      <c r="F234" s="237" t="s">
        <v>3329</v>
      </c>
      <c r="G234" s="238" t="s">
        <v>419</v>
      </c>
      <c r="H234" s="239">
        <v>22.774999999999999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0.00063000000000000003</v>
      </c>
      <c r="R234" s="245">
        <f>Q234*H234</f>
        <v>0.01434825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3538</v>
      </c>
    </row>
    <row r="235" s="2" customFormat="1" ht="23.4566" customHeight="1">
      <c r="A235" s="35"/>
      <c r="B235" s="36"/>
      <c r="C235" s="235" t="s">
        <v>932</v>
      </c>
      <c r="D235" s="235" t="s">
        <v>382</v>
      </c>
      <c r="E235" s="236" t="s">
        <v>3331</v>
      </c>
      <c r="F235" s="237" t="s">
        <v>3332</v>
      </c>
      <c r="G235" s="238" t="s">
        <v>426</v>
      </c>
      <c r="H235" s="239">
        <v>9.9540000000000006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0.000464</v>
      </c>
      <c r="R235" s="245">
        <f>Q235*H235</f>
        <v>0.0046186560000000005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3539</v>
      </c>
    </row>
    <row r="236" s="2" customFormat="1" ht="23.4566" customHeight="1">
      <c r="A236" s="35"/>
      <c r="B236" s="36"/>
      <c r="C236" s="235" t="s">
        <v>934</v>
      </c>
      <c r="D236" s="235" t="s">
        <v>382</v>
      </c>
      <c r="E236" s="236" t="s">
        <v>3334</v>
      </c>
      <c r="F236" s="237" t="s">
        <v>3335</v>
      </c>
      <c r="G236" s="238" t="s">
        <v>426</v>
      </c>
      <c r="H236" s="239">
        <v>61.433999999999998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1.1E-05</v>
      </c>
      <c r="R236" s="245">
        <f>Q236*H236</f>
        <v>0.00067577399999999997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3540</v>
      </c>
    </row>
    <row r="237" s="2" customFormat="1" ht="16.30189" customHeight="1">
      <c r="A237" s="35"/>
      <c r="B237" s="36"/>
      <c r="C237" s="235" t="s">
        <v>721</v>
      </c>
      <c r="D237" s="235" t="s">
        <v>382</v>
      </c>
      <c r="E237" s="236" t="s">
        <v>3541</v>
      </c>
      <c r="F237" s="237" t="s">
        <v>3542</v>
      </c>
      <c r="G237" s="238" t="s">
        <v>502</v>
      </c>
      <c r="H237" s="239">
        <v>3</v>
      </c>
      <c r="I237" s="240"/>
      <c r="J237" s="241">
        <f>ROUND(I237*H237,2)</f>
        <v>0</v>
      </c>
      <c r="K237" s="242"/>
      <c r="L237" s="41"/>
      <c r="M237" s="243" t="s">
        <v>1</v>
      </c>
      <c r="N237" s="244" t="s">
        <v>42</v>
      </c>
      <c r="O237" s="94"/>
      <c r="P237" s="245">
        <f>O237*H237</f>
        <v>0</v>
      </c>
      <c r="Q237" s="245">
        <v>0.0084499999999999992</v>
      </c>
      <c r="R237" s="245">
        <f>Q237*H237</f>
        <v>0.025349999999999998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3543</v>
      </c>
    </row>
    <row r="238" s="2" customFormat="1" ht="31.92453" customHeight="1">
      <c r="A238" s="35"/>
      <c r="B238" s="36"/>
      <c r="C238" s="254" t="s">
        <v>941</v>
      </c>
      <c r="D238" s="254" t="s">
        <v>457</v>
      </c>
      <c r="E238" s="255" t="s">
        <v>3544</v>
      </c>
      <c r="F238" s="256" t="s">
        <v>3545</v>
      </c>
      <c r="G238" s="257" t="s">
        <v>502</v>
      </c>
      <c r="H238" s="258">
        <v>3</v>
      </c>
      <c r="I238" s="259"/>
      <c r="J238" s="260">
        <f>ROUND(I238*H238,2)</f>
        <v>0</v>
      </c>
      <c r="K238" s="261"/>
      <c r="L238" s="262"/>
      <c r="M238" s="263" t="s">
        <v>1</v>
      </c>
      <c r="N238" s="264" t="s">
        <v>42</v>
      </c>
      <c r="O238" s="94"/>
      <c r="P238" s="245">
        <f>O238*H238</f>
        <v>0</v>
      </c>
      <c r="Q238" s="245">
        <v>0.070999999999999994</v>
      </c>
      <c r="R238" s="245">
        <f>Q238*H238</f>
        <v>0.21299999999999997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443</v>
      </c>
      <c r="AT238" s="247" t="s">
        <v>457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3546</v>
      </c>
    </row>
    <row r="239" s="2" customFormat="1" ht="16.30189" customHeight="1">
      <c r="A239" s="35"/>
      <c r="B239" s="36"/>
      <c r="C239" s="235" t="s">
        <v>945</v>
      </c>
      <c r="D239" s="235" t="s">
        <v>382</v>
      </c>
      <c r="E239" s="236" t="s">
        <v>3547</v>
      </c>
      <c r="F239" s="237" t="s">
        <v>3548</v>
      </c>
      <c r="G239" s="238" t="s">
        <v>502</v>
      </c>
      <c r="H239" s="239">
        <v>3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0.00011</v>
      </c>
      <c r="R239" s="245">
        <f>Q239*H239</f>
        <v>0.00033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3549</v>
      </c>
    </row>
    <row r="240" s="2" customFormat="1" ht="23.4566" customHeight="1">
      <c r="A240" s="35"/>
      <c r="B240" s="36"/>
      <c r="C240" s="254" t="s">
        <v>949</v>
      </c>
      <c r="D240" s="254" t="s">
        <v>457</v>
      </c>
      <c r="E240" s="255" t="s">
        <v>3550</v>
      </c>
      <c r="F240" s="256" t="s">
        <v>3551</v>
      </c>
      <c r="G240" s="257" t="s">
        <v>502</v>
      </c>
      <c r="H240" s="258">
        <v>3</v>
      </c>
      <c r="I240" s="259"/>
      <c r="J240" s="260">
        <f>ROUND(I240*H240,2)</f>
        <v>0</v>
      </c>
      <c r="K240" s="261"/>
      <c r="L240" s="262"/>
      <c r="M240" s="263" t="s">
        <v>1</v>
      </c>
      <c r="N240" s="264" t="s">
        <v>42</v>
      </c>
      <c r="O240" s="94"/>
      <c r="P240" s="245">
        <f>O240*H240</f>
        <v>0</v>
      </c>
      <c r="Q240" s="245">
        <v>0.0040000000000000001</v>
      </c>
      <c r="R240" s="245">
        <f>Q240*H240</f>
        <v>0.012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443</v>
      </c>
      <c r="AT240" s="247" t="s">
        <v>457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3552</v>
      </c>
    </row>
    <row r="241" s="2" customFormat="1" ht="23.4566" customHeight="1">
      <c r="A241" s="35"/>
      <c r="B241" s="36"/>
      <c r="C241" s="235" t="s">
        <v>953</v>
      </c>
      <c r="D241" s="235" t="s">
        <v>382</v>
      </c>
      <c r="E241" s="236" t="s">
        <v>2026</v>
      </c>
      <c r="F241" s="237" t="s">
        <v>2027</v>
      </c>
      <c r="G241" s="238" t="s">
        <v>419</v>
      </c>
      <c r="H241" s="239">
        <v>26.239999999999998</v>
      </c>
      <c r="I241" s="240"/>
      <c r="J241" s="241">
        <f>ROUND(I241*H241,2)</f>
        <v>0</v>
      </c>
      <c r="K241" s="242"/>
      <c r="L241" s="41"/>
      <c r="M241" s="243" t="s">
        <v>1</v>
      </c>
      <c r="N241" s="244" t="s">
        <v>42</v>
      </c>
      <c r="O241" s="94"/>
      <c r="P241" s="245">
        <f>O241*H241</f>
        <v>0</v>
      </c>
      <c r="Q241" s="245">
        <v>0</v>
      </c>
      <c r="R241" s="245">
        <f>Q241*H241</f>
        <v>0</v>
      </c>
      <c r="S241" s="245">
        <v>0.021999999999999999</v>
      </c>
      <c r="T241" s="246">
        <f>S241*H241</f>
        <v>0.5772799999999999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396</v>
      </c>
      <c r="AT241" s="247" t="s">
        <v>382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3553</v>
      </c>
    </row>
    <row r="242" s="2" customFormat="1" ht="23.4566" customHeight="1">
      <c r="A242" s="35"/>
      <c r="B242" s="36"/>
      <c r="C242" s="235" t="s">
        <v>957</v>
      </c>
      <c r="D242" s="235" t="s">
        <v>382</v>
      </c>
      <c r="E242" s="236" t="s">
        <v>3338</v>
      </c>
      <c r="F242" s="237" t="s">
        <v>3339</v>
      </c>
      <c r="G242" s="238" t="s">
        <v>419</v>
      </c>
      <c r="H242" s="239">
        <v>11.246</v>
      </c>
      <c r="I242" s="240"/>
      <c r="J242" s="241">
        <f>ROUND(I242*H242,2)</f>
        <v>0</v>
      </c>
      <c r="K242" s="242"/>
      <c r="L242" s="41"/>
      <c r="M242" s="243" t="s">
        <v>1</v>
      </c>
      <c r="N242" s="244" t="s">
        <v>42</v>
      </c>
      <c r="O242" s="94"/>
      <c r="P242" s="245">
        <f>O242*H242</f>
        <v>0</v>
      </c>
      <c r="Q242" s="245">
        <v>0</v>
      </c>
      <c r="R242" s="245">
        <f>Q242*H242</f>
        <v>0</v>
      </c>
      <c r="S242" s="245">
        <v>0.055</v>
      </c>
      <c r="T242" s="246">
        <f>S242*H242</f>
        <v>0.61853000000000002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396</v>
      </c>
      <c r="AT242" s="247" t="s">
        <v>382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3554</v>
      </c>
    </row>
    <row r="243" s="2" customFormat="1" ht="23.4566" customHeight="1">
      <c r="A243" s="35"/>
      <c r="B243" s="36"/>
      <c r="C243" s="235" t="s">
        <v>961</v>
      </c>
      <c r="D243" s="235" t="s">
        <v>382</v>
      </c>
      <c r="E243" s="236" t="s">
        <v>3341</v>
      </c>
      <c r="F243" s="237" t="s">
        <v>3342</v>
      </c>
      <c r="G243" s="238" t="s">
        <v>419</v>
      </c>
      <c r="H243" s="239">
        <v>181.40000000000001</v>
      </c>
      <c r="I243" s="240"/>
      <c r="J243" s="241">
        <f>ROUND(I243*H243,2)</f>
        <v>0</v>
      </c>
      <c r="K243" s="242"/>
      <c r="L243" s="41"/>
      <c r="M243" s="243" t="s">
        <v>1</v>
      </c>
      <c r="N243" s="244" t="s">
        <v>42</v>
      </c>
      <c r="O243" s="94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396</v>
      </c>
      <c r="AT243" s="247" t="s">
        <v>382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3555</v>
      </c>
    </row>
    <row r="244" s="2" customFormat="1" ht="23.4566" customHeight="1">
      <c r="A244" s="35"/>
      <c r="B244" s="36"/>
      <c r="C244" s="235" t="s">
        <v>963</v>
      </c>
      <c r="D244" s="235" t="s">
        <v>382</v>
      </c>
      <c r="E244" s="236" t="s">
        <v>3347</v>
      </c>
      <c r="F244" s="237" t="s">
        <v>3348</v>
      </c>
      <c r="G244" s="238" t="s">
        <v>419</v>
      </c>
      <c r="H244" s="239">
        <v>66.546999999999997</v>
      </c>
      <c r="I244" s="240"/>
      <c r="J244" s="241">
        <f>ROUND(I244*H244,2)</f>
        <v>0</v>
      </c>
      <c r="K244" s="242"/>
      <c r="L244" s="41"/>
      <c r="M244" s="243" t="s">
        <v>1</v>
      </c>
      <c r="N244" s="244" t="s">
        <v>42</v>
      </c>
      <c r="O244" s="94"/>
      <c r="P244" s="245">
        <f>O244*H244</f>
        <v>0</v>
      </c>
      <c r="Q244" s="245">
        <v>0</v>
      </c>
      <c r="R244" s="245">
        <f>Q244*H244</f>
        <v>0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396</v>
      </c>
      <c r="AT244" s="247" t="s">
        <v>382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3556</v>
      </c>
    </row>
    <row r="245" s="2" customFormat="1" ht="23.4566" customHeight="1">
      <c r="A245" s="35"/>
      <c r="B245" s="36"/>
      <c r="C245" s="235" t="s">
        <v>965</v>
      </c>
      <c r="D245" s="235" t="s">
        <v>382</v>
      </c>
      <c r="E245" s="236" t="s">
        <v>3350</v>
      </c>
      <c r="F245" s="237" t="s">
        <v>3351</v>
      </c>
      <c r="G245" s="238" t="s">
        <v>419</v>
      </c>
      <c r="H245" s="239">
        <v>10.380000000000001</v>
      </c>
      <c r="I245" s="240"/>
      <c r="J245" s="241">
        <f>ROUND(I245*H245,2)</f>
        <v>0</v>
      </c>
      <c r="K245" s="242"/>
      <c r="L245" s="41"/>
      <c r="M245" s="243" t="s">
        <v>1</v>
      </c>
      <c r="N245" s="244" t="s">
        <v>42</v>
      </c>
      <c r="O245" s="94"/>
      <c r="P245" s="245">
        <f>O245*H245</f>
        <v>0</v>
      </c>
      <c r="Q245" s="245">
        <v>0</v>
      </c>
      <c r="R245" s="245">
        <f>Q245*H245</f>
        <v>0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396</v>
      </c>
      <c r="AT245" s="247" t="s">
        <v>382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3557</v>
      </c>
    </row>
    <row r="246" s="2" customFormat="1" ht="31.92453" customHeight="1">
      <c r="A246" s="35"/>
      <c r="B246" s="36"/>
      <c r="C246" s="235" t="s">
        <v>969</v>
      </c>
      <c r="D246" s="235" t="s">
        <v>382</v>
      </c>
      <c r="E246" s="236" t="s">
        <v>3353</v>
      </c>
      <c r="F246" s="237" t="s">
        <v>3354</v>
      </c>
      <c r="G246" s="238" t="s">
        <v>426</v>
      </c>
      <c r="H246" s="239">
        <v>60</v>
      </c>
      <c r="I246" s="240"/>
      <c r="J246" s="241">
        <f>ROUND(I246*H246,2)</f>
        <v>0</v>
      </c>
      <c r="K246" s="242"/>
      <c r="L246" s="41"/>
      <c r="M246" s="243" t="s">
        <v>1</v>
      </c>
      <c r="N246" s="244" t="s">
        <v>42</v>
      </c>
      <c r="O246" s="94"/>
      <c r="P246" s="245">
        <f>O246*H246</f>
        <v>0</v>
      </c>
      <c r="Q246" s="245">
        <v>0.027144450000000001</v>
      </c>
      <c r="R246" s="245">
        <f>Q246*H246</f>
        <v>1.6286670000000001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396</v>
      </c>
      <c r="AT246" s="247" t="s">
        <v>382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3558</v>
      </c>
    </row>
    <row r="247" s="2" customFormat="1" ht="23.4566" customHeight="1">
      <c r="A247" s="35"/>
      <c r="B247" s="36"/>
      <c r="C247" s="235" t="s">
        <v>971</v>
      </c>
      <c r="D247" s="235" t="s">
        <v>382</v>
      </c>
      <c r="E247" s="236" t="s">
        <v>3559</v>
      </c>
      <c r="F247" s="237" t="s">
        <v>3560</v>
      </c>
      <c r="G247" s="238" t="s">
        <v>450</v>
      </c>
      <c r="H247" s="239">
        <v>17.359999999999999</v>
      </c>
      <c r="I247" s="240"/>
      <c r="J247" s="241">
        <f>ROUND(I247*H247,2)</f>
        <v>0</v>
      </c>
      <c r="K247" s="242"/>
      <c r="L247" s="41"/>
      <c r="M247" s="243" t="s">
        <v>1</v>
      </c>
      <c r="N247" s="244" t="s">
        <v>42</v>
      </c>
      <c r="O247" s="94"/>
      <c r="P247" s="245">
        <f>O247*H247</f>
        <v>0</v>
      </c>
      <c r="Q247" s="245">
        <v>0.038642219999999998</v>
      </c>
      <c r="R247" s="245">
        <f>Q247*H247</f>
        <v>0.67082893919999997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396</v>
      </c>
      <c r="AT247" s="247" t="s">
        <v>382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3561</v>
      </c>
    </row>
    <row r="248" s="2" customFormat="1" ht="23.4566" customHeight="1">
      <c r="A248" s="35"/>
      <c r="B248" s="36"/>
      <c r="C248" s="235" t="s">
        <v>973</v>
      </c>
      <c r="D248" s="235" t="s">
        <v>382</v>
      </c>
      <c r="E248" s="236" t="s">
        <v>3562</v>
      </c>
      <c r="F248" s="237" t="s">
        <v>3563</v>
      </c>
      <c r="G248" s="238" t="s">
        <v>450</v>
      </c>
      <c r="H248" s="239">
        <v>17.359999999999999</v>
      </c>
      <c r="I248" s="240"/>
      <c r="J248" s="241">
        <f>ROUND(I248*H248,2)</f>
        <v>0</v>
      </c>
      <c r="K248" s="242"/>
      <c r="L248" s="41"/>
      <c r="M248" s="243" t="s">
        <v>1</v>
      </c>
      <c r="N248" s="244" t="s">
        <v>42</v>
      </c>
      <c r="O248" s="94"/>
      <c r="P248" s="245">
        <f>O248*H248</f>
        <v>0</v>
      </c>
      <c r="Q248" s="245">
        <v>0</v>
      </c>
      <c r="R248" s="245">
        <f>Q248*H248</f>
        <v>0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396</v>
      </c>
      <c r="AT248" s="247" t="s">
        <v>382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3564</v>
      </c>
    </row>
    <row r="249" s="2" customFormat="1" ht="23.4566" customHeight="1">
      <c r="A249" s="35"/>
      <c r="B249" s="36"/>
      <c r="C249" s="235" t="s">
        <v>974</v>
      </c>
      <c r="D249" s="235" t="s">
        <v>382</v>
      </c>
      <c r="E249" s="236" t="s">
        <v>3565</v>
      </c>
      <c r="F249" s="237" t="s">
        <v>3566</v>
      </c>
      <c r="G249" s="238" t="s">
        <v>450</v>
      </c>
      <c r="H249" s="239">
        <v>34.719999999999999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0.018519999999999998</v>
      </c>
      <c r="R249" s="245">
        <f>Q249*H249</f>
        <v>0.64301439999999987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3567</v>
      </c>
    </row>
    <row r="250" s="2" customFormat="1" ht="36.72453" customHeight="1">
      <c r="A250" s="35"/>
      <c r="B250" s="36"/>
      <c r="C250" s="235" t="s">
        <v>978</v>
      </c>
      <c r="D250" s="235" t="s">
        <v>382</v>
      </c>
      <c r="E250" s="236" t="s">
        <v>3356</v>
      </c>
      <c r="F250" s="237" t="s">
        <v>3357</v>
      </c>
      <c r="G250" s="238" t="s">
        <v>502</v>
      </c>
      <c r="H250" s="239">
        <v>68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0.00020494999999999999</v>
      </c>
      <c r="R250" s="245">
        <f>Q250*H250</f>
        <v>0.0139366</v>
      </c>
      <c r="S250" s="245">
        <v>0</v>
      </c>
      <c r="T250" s="24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3568</v>
      </c>
    </row>
    <row r="251" s="2" customFormat="1" ht="36.72453" customHeight="1">
      <c r="A251" s="35"/>
      <c r="B251" s="36"/>
      <c r="C251" s="235" t="s">
        <v>979</v>
      </c>
      <c r="D251" s="235" t="s">
        <v>382</v>
      </c>
      <c r="E251" s="236" t="s">
        <v>1789</v>
      </c>
      <c r="F251" s="237" t="s">
        <v>1790</v>
      </c>
      <c r="G251" s="238" t="s">
        <v>502</v>
      </c>
      <c r="H251" s="239">
        <v>24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0.00032445500000000002</v>
      </c>
      <c r="R251" s="245">
        <f>Q251*H251</f>
        <v>0.007786920000000001</v>
      </c>
      <c r="S251" s="245">
        <v>0</v>
      </c>
      <c r="T251" s="24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3569</v>
      </c>
    </row>
    <row r="252" s="2" customFormat="1" ht="36.72453" customHeight="1">
      <c r="A252" s="35"/>
      <c r="B252" s="36"/>
      <c r="C252" s="235" t="s">
        <v>980</v>
      </c>
      <c r="D252" s="235" t="s">
        <v>382</v>
      </c>
      <c r="E252" s="236" t="s">
        <v>1792</v>
      </c>
      <c r="F252" s="237" t="s">
        <v>1793</v>
      </c>
      <c r="G252" s="238" t="s">
        <v>502</v>
      </c>
      <c r="H252" s="239">
        <v>24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0.00034513000000000002</v>
      </c>
      <c r="R252" s="245">
        <f>Q252*H252</f>
        <v>0.0082831200000000015</v>
      </c>
      <c r="S252" s="245">
        <v>0</v>
      </c>
      <c r="T252" s="24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3570</v>
      </c>
    </row>
    <row r="253" s="2" customFormat="1" ht="36.72453" customHeight="1">
      <c r="A253" s="35"/>
      <c r="B253" s="36"/>
      <c r="C253" s="235" t="s">
        <v>981</v>
      </c>
      <c r="D253" s="235" t="s">
        <v>382</v>
      </c>
      <c r="E253" s="236" t="s">
        <v>1863</v>
      </c>
      <c r="F253" s="237" t="s">
        <v>1173</v>
      </c>
      <c r="G253" s="238" t="s">
        <v>502</v>
      </c>
      <c r="H253" s="239">
        <v>48</v>
      </c>
      <c r="I253" s="240"/>
      <c r="J253" s="241">
        <f>ROUND(I253*H253,2)</f>
        <v>0</v>
      </c>
      <c r="K253" s="242"/>
      <c r="L253" s="41"/>
      <c r="M253" s="243" t="s">
        <v>1</v>
      </c>
      <c r="N253" s="244" t="s">
        <v>42</v>
      </c>
      <c r="O253" s="94"/>
      <c r="P253" s="245">
        <f>O253*H253</f>
        <v>0</v>
      </c>
      <c r="Q253" s="245">
        <v>0.0011618976000000001</v>
      </c>
      <c r="R253" s="245">
        <f>Q253*H253</f>
        <v>0.055771084800000002</v>
      </c>
      <c r="S253" s="245">
        <v>0</v>
      </c>
      <c r="T253" s="24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396</v>
      </c>
      <c r="AT253" s="247" t="s">
        <v>382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396</v>
      </c>
      <c r="BM253" s="247" t="s">
        <v>3571</v>
      </c>
    </row>
    <row r="254" s="2" customFormat="1" ht="31.92453" customHeight="1">
      <c r="A254" s="35"/>
      <c r="B254" s="36"/>
      <c r="C254" s="235" t="s">
        <v>982</v>
      </c>
      <c r="D254" s="235" t="s">
        <v>382</v>
      </c>
      <c r="E254" s="236" t="s">
        <v>1175</v>
      </c>
      <c r="F254" s="237" t="s">
        <v>1176</v>
      </c>
      <c r="G254" s="238" t="s">
        <v>430</v>
      </c>
      <c r="H254" s="239">
        <v>161.172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0.0017262816000000001</v>
      </c>
      <c r="R254" s="245">
        <f>Q254*H254</f>
        <v>0.27822825803520002</v>
      </c>
      <c r="S254" s="245">
        <v>2.3999999999999999</v>
      </c>
      <c r="T254" s="246">
        <f>S254*H254</f>
        <v>386.81279999999998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3572</v>
      </c>
    </row>
    <row r="255" s="2" customFormat="1" ht="23.4566" customHeight="1">
      <c r="A255" s="35"/>
      <c r="B255" s="36"/>
      <c r="C255" s="235" t="s">
        <v>983</v>
      </c>
      <c r="D255" s="235" t="s">
        <v>382</v>
      </c>
      <c r="E255" s="236" t="s">
        <v>3363</v>
      </c>
      <c r="F255" s="237" t="s">
        <v>3364</v>
      </c>
      <c r="G255" s="238" t="s">
        <v>426</v>
      </c>
      <c r="H255" s="239">
        <v>45.299999999999997</v>
      </c>
      <c r="I255" s="240"/>
      <c r="J255" s="241">
        <f>ROUND(I255*H255,2)</f>
        <v>0</v>
      </c>
      <c r="K255" s="242"/>
      <c r="L255" s="41"/>
      <c r="M255" s="243" t="s">
        <v>1</v>
      </c>
      <c r="N255" s="244" t="s">
        <v>42</v>
      </c>
      <c r="O255" s="94"/>
      <c r="P255" s="245">
        <f>O255*H255</f>
        <v>0</v>
      </c>
      <c r="Q255" s="245">
        <v>0.00029325999999999999</v>
      </c>
      <c r="R255" s="245">
        <f>Q255*H255</f>
        <v>0.013284677999999999</v>
      </c>
      <c r="S255" s="245">
        <v>0.053999999999999999</v>
      </c>
      <c r="T255" s="246">
        <f>S255*H255</f>
        <v>2.4461999999999997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396</v>
      </c>
      <c r="AT255" s="247" t="s">
        <v>382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396</v>
      </c>
      <c r="BM255" s="247" t="s">
        <v>3573</v>
      </c>
    </row>
    <row r="256" s="2" customFormat="1" ht="23.4566" customHeight="1">
      <c r="A256" s="35"/>
      <c r="B256" s="36"/>
      <c r="C256" s="235" t="s">
        <v>984</v>
      </c>
      <c r="D256" s="235" t="s">
        <v>382</v>
      </c>
      <c r="E256" s="236" t="s">
        <v>1824</v>
      </c>
      <c r="F256" s="237" t="s">
        <v>1825</v>
      </c>
      <c r="G256" s="238" t="s">
        <v>1817</v>
      </c>
      <c r="H256" s="239">
        <v>320</v>
      </c>
      <c r="I256" s="240"/>
      <c r="J256" s="241">
        <f>ROUND(I256*H256,2)</f>
        <v>0</v>
      </c>
      <c r="K256" s="242"/>
      <c r="L256" s="41"/>
      <c r="M256" s="243" t="s">
        <v>1</v>
      </c>
      <c r="N256" s="244" t="s">
        <v>42</v>
      </c>
      <c r="O256" s="94"/>
      <c r="P256" s="245">
        <f>O256*H256</f>
        <v>0</v>
      </c>
      <c r="Q256" s="245">
        <v>3.9507800000000001E-05</v>
      </c>
      <c r="R256" s="245">
        <f>Q256*H256</f>
        <v>0.012642496</v>
      </c>
      <c r="S256" s="245">
        <v>0.00095</v>
      </c>
      <c r="T256" s="246">
        <f>S256*H256</f>
        <v>0.30399999999999999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7" t="s">
        <v>396</v>
      </c>
      <c r="AT256" s="247" t="s">
        <v>382</v>
      </c>
      <c r="AU256" s="247" t="s">
        <v>92</v>
      </c>
      <c r="AY256" s="14" t="s">
        <v>379</v>
      </c>
      <c r="BE256" s="248">
        <f>IF(N256="základná",J256,0)</f>
        <v>0</v>
      </c>
      <c r="BF256" s="248">
        <f>IF(N256="znížená",J256,0)</f>
        <v>0</v>
      </c>
      <c r="BG256" s="248">
        <f>IF(N256="zákl. prenesená",J256,0)</f>
        <v>0</v>
      </c>
      <c r="BH256" s="248">
        <f>IF(N256="zníž. prenesená",J256,0)</f>
        <v>0</v>
      </c>
      <c r="BI256" s="248">
        <f>IF(N256="nulová",J256,0)</f>
        <v>0</v>
      </c>
      <c r="BJ256" s="14" t="s">
        <v>92</v>
      </c>
      <c r="BK256" s="248">
        <f>ROUND(I256*H256,2)</f>
        <v>0</v>
      </c>
      <c r="BL256" s="14" t="s">
        <v>396</v>
      </c>
      <c r="BM256" s="247" t="s">
        <v>3574</v>
      </c>
    </row>
    <row r="257" s="2" customFormat="1" ht="23.4566" customHeight="1">
      <c r="A257" s="35"/>
      <c r="B257" s="36"/>
      <c r="C257" s="235" t="s">
        <v>985</v>
      </c>
      <c r="D257" s="235" t="s">
        <v>382</v>
      </c>
      <c r="E257" s="236" t="s">
        <v>3367</v>
      </c>
      <c r="F257" s="237" t="s">
        <v>1179</v>
      </c>
      <c r="G257" s="238" t="s">
        <v>450</v>
      </c>
      <c r="H257" s="239">
        <v>526.553</v>
      </c>
      <c r="I257" s="240"/>
      <c r="J257" s="241">
        <f>ROUND(I257*H257,2)</f>
        <v>0</v>
      </c>
      <c r="K257" s="242"/>
      <c r="L257" s="41"/>
      <c r="M257" s="243" t="s">
        <v>1</v>
      </c>
      <c r="N257" s="244" t="s">
        <v>42</v>
      </c>
      <c r="O257" s="94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396</v>
      </c>
      <c r="AT257" s="247" t="s">
        <v>382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396</v>
      </c>
      <c r="BM257" s="247" t="s">
        <v>3575</v>
      </c>
    </row>
    <row r="258" s="2" customFormat="1" ht="31.92453" customHeight="1">
      <c r="A258" s="35"/>
      <c r="B258" s="36"/>
      <c r="C258" s="235" t="s">
        <v>986</v>
      </c>
      <c r="D258" s="235" t="s">
        <v>382</v>
      </c>
      <c r="E258" s="236" t="s">
        <v>3369</v>
      </c>
      <c r="F258" s="237" t="s">
        <v>1182</v>
      </c>
      <c r="G258" s="238" t="s">
        <v>450</v>
      </c>
      <c r="H258" s="239">
        <v>4738.9769999999999</v>
      </c>
      <c r="I258" s="240"/>
      <c r="J258" s="241">
        <f>ROUND(I258*H258,2)</f>
        <v>0</v>
      </c>
      <c r="K258" s="242"/>
      <c r="L258" s="41"/>
      <c r="M258" s="243" t="s">
        <v>1</v>
      </c>
      <c r="N258" s="244" t="s">
        <v>42</v>
      </c>
      <c r="O258" s="94"/>
      <c r="P258" s="245">
        <f>O258*H258</f>
        <v>0</v>
      </c>
      <c r="Q258" s="245">
        <v>0</v>
      </c>
      <c r="R258" s="245">
        <f>Q258*H258</f>
        <v>0</v>
      </c>
      <c r="S258" s="245">
        <v>0</v>
      </c>
      <c r="T258" s="24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396</v>
      </c>
      <c r="AT258" s="247" t="s">
        <v>382</v>
      </c>
      <c r="AU258" s="247" t="s">
        <v>92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396</v>
      </c>
      <c r="BM258" s="247" t="s">
        <v>3576</v>
      </c>
    </row>
    <row r="259" s="2" customFormat="1" ht="23.4566" customHeight="1">
      <c r="A259" s="35"/>
      <c r="B259" s="36"/>
      <c r="C259" s="235" t="s">
        <v>990</v>
      </c>
      <c r="D259" s="235" t="s">
        <v>382</v>
      </c>
      <c r="E259" s="236" t="s">
        <v>718</v>
      </c>
      <c r="F259" s="237" t="s">
        <v>719</v>
      </c>
      <c r="G259" s="238" t="s">
        <v>450</v>
      </c>
      <c r="H259" s="239">
        <v>426.31700000000001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</v>
      </c>
      <c r="R259" s="245">
        <f>Q259*H259</f>
        <v>0</v>
      </c>
      <c r="S259" s="245">
        <v>0</v>
      </c>
      <c r="T259" s="24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396</v>
      </c>
      <c r="AT259" s="247" t="s">
        <v>382</v>
      </c>
      <c r="AU259" s="247" t="s">
        <v>92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396</v>
      </c>
      <c r="BM259" s="247" t="s">
        <v>3577</v>
      </c>
    </row>
    <row r="260" s="12" customFormat="1" ht="22.8" customHeight="1">
      <c r="A260" s="12"/>
      <c r="B260" s="219"/>
      <c r="C260" s="220"/>
      <c r="D260" s="221" t="s">
        <v>75</v>
      </c>
      <c r="E260" s="233" t="s">
        <v>721</v>
      </c>
      <c r="F260" s="233" t="s">
        <v>722</v>
      </c>
      <c r="G260" s="220"/>
      <c r="H260" s="220"/>
      <c r="I260" s="223"/>
      <c r="J260" s="234">
        <f>BK260</f>
        <v>0</v>
      </c>
      <c r="K260" s="220"/>
      <c r="L260" s="225"/>
      <c r="M260" s="226"/>
      <c r="N260" s="227"/>
      <c r="O260" s="227"/>
      <c r="P260" s="228">
        <f>P261</f>
        <v>0</v>
      </c>
      <c r="Q260" s="227"/>
      <c r="R260" s="228">
        <f>R261</f>
        <v>0</v>
      </c>
      <c r="S260" s="227"/>
      <c r="T260" s="229">
        <f>T261</f>
        <v>0</v>
      </c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R260" s="230" t="s">
        <v>84</v>
      </c>
      <c r="AT260" s="231" t="s">
        <v>75</v>
      </c>
      <c r="AU260" s="231" t="s">
        <v>84</v>
      </c>
      <c r="AY260" s="230" t="s">
        <v>379</v>
      </c>
      <c r="BK260" s="232">
        <f>BK261</f>
        <v>0</v>
      </c>
    </row>
    <row r="261" s="2" customFormat="1" ht="23.4566" customHeight="1">
      <c r="A261" s="35"/>
      <c r="B261" s="36"/>
      <c r="C261" s="235" t="s">
        <v>994</v>
      </c>
      <c r="D261" s="235" t="s">
        <v>382</v>
      </c>
      <c r="E261" s="236" t="s">
        <v>3372</v>
      </c>
      <c r="F261" s="237" t="s">
        <v>3373</v>
      </c>
      <c r="G261" s="238" t="s">
        <v>450</v>
      </c>
      <c r="H261" s="239">
        <v>1469.8900000000001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396</v>
      </c>
      <c r="AT261" s="247" t="s">
        <v>382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396</v>
      </c>
      <c r="BM261" s="247" t="s">
        <v>3578</v>
      </c>
    </row>
    <row r="262" s="12" customFormat="1" ht="25.92" customHeight="1">
      <c r="A262" s="12"/>
      <c r="B262" s="219"/>
      <c r="C262" s="220"/>
      <c r="D262" s="221" t="s">
        <v>75</v>
      </c>
      <c r="E262" s="222" t="s">
        <v>1040</v>
      </c>
      <c r="F262" s="222" t="s">
        <v>1041</v>
      </c>
      <c r="G262" s="220"/>
      <c r="H262" s="220"/>
      <c r="I262" s="223"/>
      <c r="J262" s="224">
        <f>BK262</f>
        <v>0</v>
      </c>
      <c r="K262" s="220"/>
      <c r="L262" s="225"/>
      <c r="M262" s="226"/>
      <c r="N262" s="227"/>
      <c r="O262" s="227"/>
      <c r="P262" s="228">
        <f>P263</f>
        <v>0</v>
      </c>
      <c r="Q262" s="227"/>
      <c r="R262" s="228">
        <f>R263</f>
        <v>2.6538657056000003</v>
      </c>
      <c r="S262" s="227"/>
      <c r="T262" s="229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30" t="s">
        <v>92</v>
      </c>
      <c r="AT262" s="231" t="s">
        <v>75</v>
      </c>
      <c r="AU262" s="231" t="s">
        <v>76</v>
      </c>
      <c r="AY262" s="230" t="s">
        <v>379</v>
      </c>
      <c r="BK262" s="232">
        <f>BK263</f>
        <v>0</v>
      </c>
    </row>
    <row r="263" s="12" customFormat="1" ht="22.8" customHeight="1">
      <c r="A263" s="12"/>
      <c r="B263" s="219"/>
      <c r="C263" s="220"/>
      <c r="D263" s="221" t="s">
        <v>75</v>
      </c>
      <c r="E263" s="233" t="s">
        <v>1042</v>
      </c>
      <c r="F263" s="233" t="s">
        <v>1043</v>
      </c>
      <c r="G263" s="220"/>
      <c r="H263" s="220"/>
      <c r="I263" s="223"/>
      <c r="J263" s="234">
        <f>BK263</f>
        <v>0</v>
      </c>
      <c r="K263" s="220"/>
      <c r="L263" s="225"/>
      <c r="M263" s="226"/>
      <c r="N263" s="227"/>
      <c r="O263" s="227"/>
      <c r="P263" s="228">
        <f>SUM(P264:P274)</f>
        <v>0</v>
      </c>
      <c r="Q263" s="227"/>
      <c r="R263" s="228">
        <f>SUM(R264:R274)</f>
        <v>2.6538657056000003</v>
      </c>
      <c r="S263" s="227"/>
      <c r="T263" s="229">
        <f>SUM(T264:T274)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30" t="s">
        <v>92</v>
      </c>
      <c r="AT263" s="231" t="s">
        <v>75</v>
      </c>
      <c r="AU263" s="231" t="s">
        <v>84</v>
      </c>
      <c r="AY263" s="230" t="s">
        <v>379</v>
      </c>
      <c r="BK263" s="232">
        <f>SUM(BK264:BK274)</f>
        <v>0</v>
      </c>
    </row>
    <row r="264" s="2" customFormat="1" ht="23.4566" customHeight="1">
      <c r="A264" s="35"/>
      <c r="B264" s="36"/>
      <c r="C264" s="235" t="s">
        <v>995</v>
      </c>
      <c r="D264" s="235" t="s">
        <v>382</v>
      </c>
      <c r="E264" s="236" t="s">
        <v>1045</v>
      </c>
      <c r="F264" s="237" t="s">
        <v>1046</v>
      </c>
      <c r="G264" s="238" t="s">
        <v>419</v>
      </c>
      <c r="H264" s="239">
        <v>16.077999999999999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</v>
      </c>
      <c r="R264" s="245">
        <f>Q264*H264</f>
        <v>0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479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479</v>
      </c>
      <c r="BM264" s="247" t="s">
        <v>3579</v>
      </c>
    </row>
    <row r="265" s="2" customFormat="1" ht="16.30189" customHeight="1">
      <c r="A265" s="35"/>
      <c r="B265" s="36"/>
      <c r="C265" s="254" t="s">
        <v>996</v>
      </c>
      <c r="D265" s="254" t="s">
        <v>457</v>
      </c>
      <c r="E265" s="255" t="s">
        <v>1191</v>
      </c>
      <c r="F265" s="256" t="s">
        <v>1192</v>
      </c>
      <c r="G265" s="257" t="s">
        <v>450</v>
      </c>
      <c r="H265" s="258">
        <v>0.0060000000000000001</v>
      </c>
      <c r="I265" s="259"/>
      <c r="J265" s="260">
        <f>ROUND(I265*H265,2)</f>
        <v>0</v>
      </c>
      <c r="K265" s="261"/>
      <c r="L265" s="262"/>
      <c r="M265" s="263" t="s">
        <v>1</v>
      </c>
      <c r="N265" s="264" t="s">
        <v>42</v>
      </c>
      <c r="O265" s="94"/>
      <c r="P265" s="245">
        <f>O265*H265</f>
        <v>0</v>
      </c>
      <c r="Q265" s="245">
        <v>1</v>
      </c>
      <c r="R265" s="245">
        <f>Q265*H265</f>
        <v>0.0060000000000000001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544</v>
      </c>
      <c r="AT265" s="247" t="s">
        <v>457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479</v>
      </c>
      <c r="BM265" s="247" t="s">
        <v>3580</v>
      </c>
    </row>
    <row r="266" s="2" customFormat="1" ht="23.4566" customHeight="1">
      <c r="A266" s="35"/>
      <c r="B266" s="36"/>
      <c r="C266" s="235" t="s">
        <v>997</v>
      </c>
      <c r="D266" s="235" t="s">
        <v>382</v>
      </c>
      <c r="E266" s="236" t="s">
        <v>1053</v>
      </c>
      <c r="F266" s="237" t="s">
        <v>1054</v>
      </c>
      <c r="G266" s="238" t="s">
        <v>419</v>
      </c>
      <c r="H266" s="239">
        <v>32.155999999999999</v>
      </c>
      <c r="I266" s="240"/>
      <c r="J266" s="241">
        <f>ROUND(I266*H266,2)</f>
        <v>0</v>
      </c>
      <c r="K266" s="242"/>
      <c r="L266" s="41"/>
      <c r="M266" s="243" t="s">
        <v>1</v>
      </c>
      <c r="N266" s="244" t="s">
        <v>42</v>
      </c>
      <c r="O266" s="94"/>
      <c r="P266" s="245">
        <f>O266*H266</f>
        <v>0</v>
      </c>
      <c r="Q266" s="245">
        <v>0.00026259999999999999</v>
      </c>
      <c r="R266" s="245">
        <f>Q266*H266</f>
        <v>0.0084441655999999993</v>
      </c>
      <c r="S266" s="245">
        <v>0</v>
      </c>
      <c r="T266" s="24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479</v>
      </c>
      <c r="AT266" s="247" t="s">
        <v>382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479</v>
      </c>
      <c r="BM266" s="247" t="s">
        <v>3581</v>
      </c>
    </row>
    <row r="267" s="2" customFormat="1" ht="16.30189" customHeight="1">
      <c r="A267" s="35"/>
      <c r="B267" s="36"/>
      <c r="C267" s="254" t="s">
        <v>998</v>
      </c>
      <c r="D267" s="254" t="s">
        <v>457</v>
      </c>
      <c r="E267" s="255" t="s">
        <v>3378</v>
      </c>
      <c r="F267" s="256" t="s">
        <v>3379</v>
      </c>
      <c r="G267" s="257" t="s">
        <v>450</v>
      </c>
      <c r="H267" s="258">
        <v>0.055</v>
      </c>
      <c r="I267" s="259"/>
      <c r="J267" s="260">
        <f>ROUND(I267*H267,2)</f>
        <v>0</v>
      </c>
      <c r="K267" s="261"/>
      <c r="L267" s="262"/>
      <c r="M267" s="263" t="s">
        <v>1</v>
      </c>
      <c r="N267" s="264" t="s">
        <v>42</v>
      </c>
      <c r="O267" s="94"/>
      <c r="P267" s="245">
        <f>O267*H267</f>
        <v>0</v>
      </c>
      <c r="Q267" s="245">
        <v>1</v>
      </c>
      <c r="R267" s="245">
        <f>Q267*H267</f>
        <v>0.055</v>
      </c>
      <c r="S267" s="245">
        <v>0</v>
      </c>
      <c r="T267" s="24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544</v>
      </c>
      <c r="AT267" s="247" t="s">
        <v>457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479</v>
      </c>
      <c r="BM267" s="247" t="s">
        <v>3582</v>
      </c>
    </row>
    <row r="268" s="2" customFormat="1" ht="23.4566" customHeight="1">
      <c r="A268" s="35"/>
      <c r="B268" s="36"/>
      <c r="C268" s="235" t="s">
        <v>999</v>
      </c>
      <c r="D268" s="235" t="s">
        <v>382</v>
      </c>
      <c r="E268" s="236" t="s">
        <v>3387</v>
      </c>
      <c r="F268" s="237" t="s">
        <v>3388</v>
      </c>
      <c r="G268" s="238" t="s">
        <v>419</v>
      </c>
      <c r="H268" s="239">
        <v>47.399999999999999</v>
      </c>
      <c r="I268" s="240"/>
      <c r="J268" s="241">
        <f>ROUND(I268*H268,2)</f>
        <v>0</v>
      </c>
      <c r="K268" s="242"/>
      <c r="L268" s="41"/>
      <c r="M268" s="243" t="s">
        <v>1</v>
      </c>
      <c r="N268" s="244" t="s">
        <v>42</v>
      </c>
      <c r="O268" s="94"/>
      <c r="P268" s="245">
        <f>O268*H268</f>
        <v>0</v>
      </c>
      <c r="Q268" s="245">
        <v>0.00060300000000000002</v>
      </c>
      <c r="R268" s="245">
        <f>Q268*H268</f>
        <v>0.028582199999999999</v>
      </c>
      <c r="S268" s="245">
        <v>0</v>
      </c>
      <c r="T268" s="24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479</v>
      </c>
      <c r="AT268" s="247" t="s">
        <v>382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479</v>
      </c>
      <c r="BM268" s="247" t="s">
        <v>3583</v>
      </c>
    </row>
    <row r="269" s="2" customFormat="1" ht="21.0566" customHeight="1">
      <c r="A269" s="35"/>
      <c r="B269" s="36"/>
      <c r="C269" s="235" t="s">
        <v>1003</v>
      </c>
      <c r="D269" s="235" t="s">
        <v>382</v>
      </c>
      <c r="E269" s="236" t="s">
        <v>3390</v>
      </c>
      <c r="F269" s="237" t="s">
        <v>3391</v>
      </c>
      <c r="G269" s="238" t="s">
        <v>419</v>
      </c>
      <c r="H269" s="239">
        <v>18.960000000000001</v>
      </c>
      <c r="I269" s="240"/>
      <c r="J269" s="241">
        <f>ROUND(I269*H269,2)</f>
        <v>0</v>
      </c>
      <c r="K269" s="242"/>
      <c r="L269" s="41"/>
      <c r="M269" s="243" t="s">
        <v>1</v>
      </c>
      <c r="N269" s="244" t="s">
        <v>42</v>
      </c>
      <c r="O269" s="94"/>
      <c r="P269" s="245">
        <f>O269*H269</f>
        <v>0</v>
      </c>
      <c r="Q269" s="245">
        <v>0.00085300000000000003</v>
      </c>
      <c r="R269" s="245">
        <f>Q269*H269</f>
        <v>0.016172880000000001</v>
      </c>
      <c r="S269" s="245">
        <v>0</v>
      </c>
      <c r="T269" s="24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7" t="s">
        <v>479</v>
      </c>
      <c r="AT269" s="247" t="s">
        <v>382</v>
      </c>
      <c r="AU269" s="247" t="s">
        <v>92</v>
      </c>
      <c r="AY269" s="14" t="s">
        <v>379</v>
      </c>
      <c r="BE269" s="248">
        <f>IF(N269="základná",J269,0)</f>
        <v>0</v>
      </c>
      <c r="BF269" s="248">
        <f>IF(N269="znížená",J269,0)</f>
        <v>0</v>
      </c>
      <c r="BG269" s="248">
        <f>IF(N269="zákl. prenesená",J269,0)</f>
        <v>0</v>
      </c>
      <c r="BH269" s="248">
        <f>IF(N269="zníž. prenesená",J269,0)</f>
        <v>0</v>
      </c>
      <c r="BI269" s="248">
        <f>IF(N269="nulová",J269,0)</f>
        <v>0</v>
      </c>
      <c r="BJ269" s="14" t="s">
        <v>92</v>
      </c>
      <c r="BK269" s="248">
        <f>ROUND(I269*H269,2)</f>
        <v>0</v>
      </c>
      <c r="BL269" s="14" t="s">
        <v>479</v>
      </c>
      <c r="BM269" s="247" t="s">
        <v>3584</v>
      </c>
    </row>
    <row r="270" s="2" customFormat="1" ht="36.72453" customHeight="1">
      <c r="A270" s="35"/>
      <c r="B270" s="36"/>
      <c r="C270" s="235" t="s">
        <v>1007</v>
      </c>
      <c r="D270" s="235" t="s">
        <v>382</v>
      </c>
      <c r="E270" s="236" t="s">
        <v>3393</v>
      </c>
      <c r="F270" s="237" t="s">
        <v>3394</v>
      </c>
      <c r="G270" s="238" t="s">
        <v>419</v>
      </c>
      <c r="H270" s="239">
        <v>181.40000000000001</v>
      </c>
      <c r="I270" s="240"/>
      <c r="J270" s="241">
        <f>ROUND(I270*H270,2)</f>
        <v>0</v>
      </c>
      <c r="K270" s="242"/>
      <c r="L270" s="41"/>
      <c r="M270" s="243" t="s">
        <v>1</v>
      </c>
      <c r="N270" s="244" t="s">
        <v>42</v>
      </c>
      <c r="O270" s="94"/>
      <c r="P270" s="245">
        <f>O270*H270</f>
        <v>0</v>
      </c>
      <c r="Q270" s="245">
        <v>0.0025000000000000001</v>
      </c>
      <c r="R270" s="245">
        <f>Q270*H270</f>
        <v>0.45350000000000001</v>
      </c>
      <c r="S270" s="245">
        <v>0</v>
      </c>
      <c r="T270" s="246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7" t="s">
        <v>479</v>
      </c>
      <c r="AT270" s="247" t="s">
        <v>382</v>
      </c>
      <c r="AU270" s="247" t="s">
        <v>92</v>
      </c>
      <c r="AY270" s="14" t="s">
        <v>379</v>
      </c>
      <c r="BE270" s="248">
        <f>IF(N270="základná",J270,0)</f>
        <v>0</v>
      </c>
      <c r="BF270" s="248">
        <f>IF(N270="znížená",J270,0)</f>
        <v>0</v>
      </c>
      <c r="BG270" s="248">
        <f>IF(N270="zákl. prenesená",J270,0)</f>
        <v>0</v>
      </c>
      <c r="BH270" s="248">
        <f>IF(N270="zníž. prenesená",J270,0)</f>
        <v>0</v>
      </c>
      <c r="BI270" s="248">
        <f>IF(N270="nulová",J270,0)</f>
        <v>0</v>
      </c>
      <c r="BJ270" s="14" t="s">
        <v>92</v>
      </c>
      <c r="BK270" s="248">
        <f>ROUND(I270*H270,2)</f>
        <v>0</v>
      </c>
      <c r="BL270" s="14" t="s">
        <v>479</v>
      </c>
      <c r="BM270" s="247" t="s">
        <v>3585</v>
      </c>
    </row>
    <row r="271" s="2" customFormat="1" ht="16.30189" customHeight="1">
      <c r="A271" s="35"/>
      <c r="B271" s="36"/>
      <c r="C271" s="254" t="s">
        <v>1011</v>
      </c>
      <c r="D271" s="254" t="s">
        <v>457</v>
      </c>
      <c r="E271" s="255" t="s">
        <v>3396</v>
      </c>
      <c r="F271" s="256" t="s">
        <v>3397</v>
      </c>
      <c r="G271" s="257" t="s">
        <v>1102</v>
      </c>
      <c r="H271" s="258">
        <v>90.700000000000003</v>
      </c>
      <c r="I271" s="259"/>
      <c r="J271" s="260">
        <f>ROUND(I271*H271,2)</f>
        <v>0</v>
      </c>
      <c r="K271" s="261"/>
      <c r="L271" s="262"/>
      <c r="M271" s="263" t="s">
        <v>1</v>
      </c>
      <c r="N271" s="264" t="s">
        <v>42</v>
      </c>
      <c r="O271" s="94"/>
      <c r="P271" s="245">
        <f>O271*H271</f>
        <v>0</v>
      </c>
      <c r="Q271" s="245">
        <v>0.001</v>
      </c>
      <c r="R271" s="245">
        <f>Q271*H271</f>
        <v>0.090700000000000003</v>
      </c>
      <c r="S271" s="245">
        <v>0</v>
      </c>
      <c r="T271" s="24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7" t="s">
        <v>544</v>
      </c>
      <c r="AT271" s="247" t="s">
        <v>457</v>
      </c>
      <c r="AU271" s="247" t="s">
        <v>92</v>
      </c>
      <c r="AY271" s="14" t="s">
        <v>379</v>
      </c>
      <c r="BE271" s="248">
        <f>IF(N271="základná",J271,0)</f>
        <v>0</v>
      </c>
      <c r="BF271" s="248">
        <f>IF(N271="znížená",J271,0)</f>
        <v>0</v>
      </c>
      <c r="BG271" s="248">
        <f>IF(N271="zákl. prenesená",J271,0)</f>
        <v>0</v>
      </c>
      <c r="BH271" s="248">
        <f>IF(N271="zníž. prenesená",J271,0)</f>
        <v>0</v>
      </c>
      <c r="BI271" s="248">
        <f>IF(N271="nulová",J271,0)</f>
        <v>0</v>
      </c>
      <c r="BJ271" s="14" t="s">
        <v>92</v>
      </c>
      <c r="BK271" s="248">
        <f>ROUND(I271*H271,2)</f>
        <v>0</v>
      </c>
      <c r="BL271" s="14" t="s">
        <v>479</v>
      </c>
      <c r="BM271" s="247" t="s">
        <v>3586</v>
      </c>
    </row>
    <row r="272" s="2" customFormat="1" ht="21.0566" customHeight="1">
      <c r="A272" s="35"/>
      <c r="B272" s="36"/>
      <c r="C272" s="235" t="s">
        <v>1015</v>
      </c>
      <c r="D272" s="235" t="s">
        <v>382</v>
      </c>
      <c r="E272" s="236" t="s">
        <v>3399</v>
      </c>
      <c r="F272" s="237" t="s">
        <v>3400</v>
      </c>
      <c r="G272" s="238" t="s">
        <v>419</v>
      </c>
      <c r="H272" s="239">
        <v>221</v>
      </c>
      <c r="I272" s="240"/>
      <c r="J272" s="241">
        <f>ROUND(I272*H272,2)</f>
        <v>0</v>
      </c>
      <c r="K272" s="242"/>
      <c r="L272" s="41"/>
      <c r="M272" s="243" t="s">
        <v>1</v>
      </c>
      <c r="N272" s="244" t="s">
        <v>42</v>
      </c>
      <c r="O272" s="94"/>
      <c r="P272" s="245">
        <f>O272*H272</f>
        <v>0</v>
      </c>
      <c r="Q272" s="245">
        <v>0.00054226000000000003</v>
      </c>
      <c r="R272" s="245">
        <f>Q272*H272</f>
        <v>0.11983946000000001</v>
      </c>
      <c r="S272" s="245">
        <v>0</v>
      </c>
      <c r="T272" s="24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7" t="s">
        <v>479</v>
      </c>
      <c r="AT272" s="247" t="s">
        <v>382</v>
      </c>
      <c r="AU272" s="247" t="s">
        <v>92</v>
      </c>
      <c r="AY272" s="14" t="s">
        <v>379</v>
      </c>
      <c r="BE272" s="248">
        <f>IF(N272="základná",J272,0)</f>
        <v>0</v>
      </c>
      <c r="BF272" s="248">
        <f>IF(N272="znížená",J272,0)</f>
        <v>0</v>
      </c>
      <c r="BG272" s="248">
        <f>IF(N272="zákl. prenesená",J272,0)</f>
        <v>0</v>
      </c>
      <c r="BH272" s="248">
        <f>IF(N272="zníž. prenesená",J272,0)</f>
        <v>0</v>
      </c>
      <c r="BI272" s="248">
        <f>IF(N272="nulová",J272,0)</f>
        <v>0</v>
      </c>
      <c r="BJ272" s="14" t="s">
        <v>92</v>
      </c>
      <c r="BK272" s="248">
        <f>ROUND(I272*H272,2)</f>
        <v>0</v>
      </c>
      <c r="BL272" s="14" t="s">
        <v>479</v>
      </c>
      <c r="BM272" s="247" t="s">
        <v>3587</v>
      </c>
    </row>
    <row r="273" s="2" customFormat="1" ht="31.92453" customHeight="1">
      <c r="A273" s="35"/>
      <c r="B273" s="36"/>
      <c r="C273" s="254" t="s">
        <v>1017</v>
      </c>
      <c r="D273" s="254" t="s">
        <v>457</v>
      </c>
      <c r="E273" s="255" t="s">
        <v>3402</v>
      </c>
      <c r="F273" s="256" t="s">
        <v>3403</v>
      </c>
      <c r="G273" s="257" t="s">
        <v>419</v>
      </c>
      <c r="H273" s="258">
        <v>254.15000000000001</v>
      </c>
      <c r="I273" s="259"/>
      <c r="J273" s="260">
        <f>ROUND(I273*H273,2)</f>
        <v>0</v>
      </c>
      <c r="K273" s="261"/>
      <c r="L273" s="262"/>
      <c r="M273" s="263" t="s">
        <v>1</v>
      </c>
      <c r="N273" s="264" t="s">
        <v>42</v>
      </c>
      <c r="O273" s="94"/>
      <c r="P273" s="245">
        <f>O273*H273</f>
        <v>0</v>
      </c>
      <c r="Q273" s="245">
        <v>0.0073800000000000003</v>
      </c>
      <c r="R273" s="245">
        <f>Q273*H273</f>
        <v>1.8756270000000002</v>
      </c>
      <c r="S273" s="245">
        <v>0</v>
      </c>
      <c r="T273" s="24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7" t="s">
        <v>544</v>
      </c>
      <c r="AT273" s="247" t="s">
        <v>457</v>
      </c>
      <c r="AU273" s="247" t="s">
        <v>92</v>
      </c>
      <c r="AY273" s="14" t="s">
        <v>379</v>
      </c>
      <c r="BE273" s="248">
        <f>IF(N273="základná",J273,0)</f>
        <v>0</v>
      </c>
      <c r="BF273" s="248">
        <f>IF(N273="znížená",J273,0)</f>
        <v>0</v>
      </c>
      <c r="BG273" s="248">
        <f>IF(N273="zákl. prenesená",J273,0)</f>
        <v>0</v>
      </c>
      <c r="BH273" s="248">
        <f>IF(N273="zníž. prenesená",J273,0)</f>
        <v>0</v>
      </c>
      <c r="BI273" s="248">
        <f>IF(N273="nulová",J273,0)</f>
        <v>0</v>
      </c>
      <c r="BJ273" s="14" t="s">
        <v>92</v>
      </c>
      <c r="BK273" s="248">
        <f>ROUND(I273*H273,2)</f>
        <v>0</v>
      </c>
      <c r="BL273" s="14" t="s">
        <v>479</v>
      </c>
      <c r="BM273" s="247" t="s">
        <v>3588</v>
      </c>
    </row>
    <row r="274" s="2" customFormat="1" ht="23.4566" customHeight="1">
      <c r="A274" s="35"/>
      <c r="B274" s="36"/>
      <c r="C274" s="235" t="s">
        <v>1019</v>
      </c>
      <c r="D274" s="235" t="s">
        <v>382</v>
      </c>
      <c r="E274" s="236" t="s">
        <v>3405</v>
      </c>
      <c r="F274" s="237" t="s">
        <v>1201</v>
      </c>
      <c r="G274" s="238" t="s">
        <v>1501</v>
      </c>
      <c r="H274" s="268"/>
      <c r="I274" s="240"/>
      <c r="J274" s="241">
        <f>ROUND(I274*H274,2)</f>
        <v>0</v>
      </c>
      <c r="K274" s="242"/>
      <c r="L274" s="41"/>
      <c r="M274" s="243" t="s">
        <v>1</v>
      </c>
      <c r="N274" s="244" t="s">
        <v>42</v>
      </c>
      <c r="O274" s="94"/>
      <c r="P274" s="245">
        <f>O274*H274</f>
        <v>0</v>
      </c>
      <c r="Q274" s="245">
        <v>0</v>
      </c>
      <c r="R274" s="245">
        <f>Q274*H274</f>
        <v>0</v>
      </c>
      <c r="S274" s="245">
        <v>0</v>
      </c>
      <c r="T274" s="24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7" t="s">
        <v>479</v>
      </c>
      <c r="AT274" s="247" t="s">
        <v>382</v>
      </c>
      <c r="AU274" s="247" t="s">
        <v>92</v>
      </c>
      <c r="AY274" s="14" t="s">
        <v>379</v>
      </c>
      <c r="BE274" s="248">
        <f>IF(N274="základná",J274,0)</f>
        <v>0</v>
      </c>
      <c r="BF274" s="248">
        <f>IF(N274="znížená",J274,0)</f>
        <v>0</v>
      </c>
      <c r="BG274" s="248">
        <f>IF(N274="zákl. prenesená",J274,0)</f>
        <v>0</v>
      </c>
      <c r="BH274" s="248">
        <f>IF(N274="zníž. prenesená",J274,0)</f>
        <v>0</v>
      </c>
      <c r="BI274" s="248">
        <f>IF(N274="nulová",J274,0)</f>
        <v>0</v>
      </c>
      <c r="BJ274" s="14" t="s">
        <v>92</v>
      </c>
      <c r="BK274" s="248">
        <f>ROUND(I274*H274,2)</f>
        <v>0</v>
      </c>
      <c r="BL274" s="14" t="s">
        <v>479</v>
      </c>
      <c r="BM274" s="247" t="s">
        <v>3589</v>
      </c>
    </row>
    <row r="275" s="12" customFormat="1" ht="25.92" customHeight="1">
      <c r="A275" s="12"/>
      <c r="B275" s="219"/>
      <c r="C275" s="220"/>
      <c r="D275" s="221" t="s">
        <v>75</v>
      </c>
      <c r="E275" s="222" t="s">
        <v>376</v>
      </c>
      <c r="F275" s="222" t="s">
        <v>377</v>
      </c>
      <c r="G275" s="220"/>
      <c r="H275" s="220"/>
      <c r="I275" s="223"/>
      <c r="J275" s="224">
        <f>BK275</f>
        <v>0</v>
      </c>
      <c r="K275" s="220"/>
      <c r="L275" s="225"/>
      <c r="M275" s="226"/>
      <c r="N275" s="227"/>
      <c r="O275" s="227"/>
      <c r="P275" s="228">
        <f>SUM(P276:P284)</f>
        <v>0</v>
      </c>
      <c r="Q275" s="227"/>
      <c r="R275" s="228">
        <f>SUM(R276:R284)</f>
        <v>0</v>
      </c>
      <c r="S275" s="227"/>
      <c r="T275" s="229">
        <f>SUM(T276:T284)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0" t="s">
        <v>378</v>
      </c>
      <c r="AT275" s="231" t="s">
        <v>75</v>
      </c>
      <c r="AU275" s="231" t="s">
        <v>76</v>
      </c>
      <c r="AY275" s="230" t="s">
        <v>379</v>
      </c>
      <c r="BK275" s="232">
        <f>SUM(BK276:BK284)</f>
        <v>0</v>
      </c>
    </row>
    <row r="276" s="2" customFormat="1" ht="31.92453" customHeight="1">
      <c r="A276" s="35"/>
      <c r="B276" s="36"/>
      <c r="C276" s="235" t="s">
        <v>1020</v>
      </c>
      <c r="D276" s="235" t="s">
        <v>382</v>
      </c>
      <c r="E276" s="236" t="s">
        <v>3407</v>
      </c>
      <c r="F276" s="237" t="s">
        <v>384</v>
      </c>
      <c r="G276" s="238" t="s">
        <v>385</v>
      </c>
      <c r="H276" s="239">
        <v>1</v>
      </c>
      <c r="I276" s="240"/>
      <c r="J276" s="241">
        <f>ROUND(I276*H276,2)</f>
        <v>0</v>
      </c>
      <c r="K276" s="242"/>
      <c r="L276" s="41"/>
      <c r="M276" s="243" t="s">
        <v>1</v>
      </c>
      <c r="N276" s="244" t="s">
        <v>42</v>
      </c>
      <c r="O276" s="94"/>
      <c r="P276" s="245">
        <f>O276*H276</f>
        <v>0</v>
      </c>
      <c r="Q276" s="245">
        <v>0</v>
      </c>
      <c r="R276" s="245">
        <f>Q276*H276</f>
        <v>0</v>
      </c>
      <c r="S276" s="245">
        <v>0</v>
      </c>
      <c r="T276" s="24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7" t="s">
        <v>386</v>
      </c>
      <c r="AT276" s="247" t="s">
        <v>382</v>
      </c>
      <c r="AU276" s="247" t="s">
        <v>84</v>
      </c>
      <c r="AY276" s="14" t="s">
        <v>379</v>
      </c>
      <c r="BE276" s="248">
        <f>IF(N276="základná",J276,0)</f>
        <v>0</v>
      </c>
      <c r="BF276" s="248">
        <f>IF(N276="znížená",J276,0)</f>
        <v>0</v>
      </c>
      <c r="BG276" s="248">
        <f>IF(N276="zákl. prenesená",J276,0)</f>
        <v>0</v>
      </c>
      <c r="BH276" s="248">
        <f>IF(N276="zníž. prenesená",J276,0)</f>
        <v>0</v>
      </c>
      <c r="BI276" s="248">
        <f>IF(N276="nulová",J276,0)</f>
        <v>0</v>
      </c>
      <c r="BJ276" s="14" t="s">
        <v>92</v>
      </c>
      <c r="BK276" s="248">
        <f>ROUND(I276*H276,2)</f>
        <v>0</v>
      </c>
      <c r="BL276" s="14" t="s">
        <v>386</v>
      </c>
      <c r="BM276" s="247" t="s">
        <v>3590</v>
      </c>
    </row>
    <row r="277" s="2" customFormat="1" ht="23.4566" customHeight="1">
      <c r="A277" s="35"/>
      <c r="B277" s="36"/>
      <c r="C277" s="235" t="s">
        <v>1024</v>
      </c>
      <c r="D277" s="235" t="s">
        <v>382</v>
      </c>
      <c r="E277" s="236" t="s">
        <v>3409</v>
      </c>
      <c r="F277" s="237" t="s">
        <v>389</v>
      </c>
      <c r="G277" s="238" t="s">
        <v>385</v>
      </c>
      <c r="H277" s="239">
        <v>1</v>
      </c>
      <c r="I277" s="240"/>
      <c r="J277" s="241">
        <f>ROUND(I277*H277,2)</f>
        <v>0</v>
      </c>
      <c r="K277" s="242"/>
      <c r="L277" s="41"/>
      <c r="M277" s="243" t="s">
        <v>1</v>
      </c>
      <c r="N277" s="244" t="s">
        <v>42</v>
      </c>
      <c r="O277" s="94"/>
      <c r="P277" s="245">
        <f>O277*H277</f>
        <v>0</v>
      </c>
      <c r="Q277" s="245">
        <v>0</v>
      </c>
      <c r="R277" s="245">
        <f>Q277*H277</f>
        <v>0</v>
      </c>
      <c r="S277" s="245">
        <v>0</v>
      </c>
      <c r="T277" s="24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7" t="s">
        <v>386</v>
      </c>
      <c r="AT277" s="247" t="s">
        <v>382</v>
      </c>
      <c r="AU277" s="247" t="s">
        <v>84</v>
      </c>
      <c r="AY277" s="14" t="s">
        <v>379</v>
      </c>
      <c r="BE277" s="248">
        <f>IF(N277="základná",J277,0)</f>
        <v>0</v>
      </c>
      <c r="BF277" s="248">
        <f>IF(N277="znížená",J277,0)</f>
        <v>0</v>
      </c>
      <c r="BG277" s="248">
        <f>IF(N277="zákl. prenesená",J277,0)</f>
        <v>0</v>
      </c>
      <c r="BH277" s="248">
        <f>IF(N277="zníž. prenesená",J277,0)</f>
        <v>0</v>
      </c>
      <c r="BI277" s="248">
        <f>IF(N277="nulová",J277,0)</f>
        <v>0</v>
      </c>
      <c r="BJ277" s="14" t="s">
        <v>92</v>
      </c>
      <c r="BK277" s="248">
        <f>ROUND(I277*H277,2)</f>
        <v>0</v>
      </c>
      <c r="BL277" s="14" t="s">
        <v>386</v>
      </c>
      <c r="BM277" s="247" t="s">
        <v>3591</v>
      </c>
    </row>
    <row r="278" s="2" customFormat="1" ht="23.4566" customHeight="1">
      <c r="A278" s="35"/>
      <c r="B278" s="36"/>
      <c r="C278" s="235" t="s">
        <v>1028</v>
      </c>
      <c r="D278" s="235" t="s">
        <v>382</v>
      </c>
      <c r="E278" s="236" t="s">
        <v>3411</v>
      </c>
      <c r="F278" s="237" t="s">
        <v>392</v>
      </c>
      <c r="G278" s="238" t="s">
        <v>385</v>
      </c>
      <c r="H278" s="239">
        <v>1</v>
      </c>
      <c r="I278" s="240"/>
      <c r="J278" s="241">
        <f>ROUND(I278*H278,2)</f>
        <v>0</v>
      </c>
      <c r="K278" s="242"/>
      <c r="L278" s="41"/>
      <c r="M278" s="243" t="s">
        <v>1</v>
      </c>
      <c r="N278" s="244" t="s">
        <v>42</v>
      </c>
      <c r="O278" s="94"/>
      <c r="P278" s="245">
        <f>O278*H278</f>
        <v>0</v>
      </c>
      <c r="Q278" s="245">
        <v>0</v>
      </c>
      <c r="R278" s="245">
        <f>Q278*H278</f>
        <v>0</v>
      </c>
      <c r="S278" s="245">
        <v>0</v>
      </c>
      <c r="T278" s="24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7" t="s">
        <v>386</v>
      </c>
      <c r="AT278" s="247" t="s">
        <v>382</v>
      </c>
      <c r="AU278" s="247" t="s">
        <v>84</v>
      </c>
      <c r="AY278" s="14" t="s">
        <v>379</v>
      </c>
      <c r="BE278" s="248">
        <f>IF(N278="základná",J278,0)</f>
        <v>0</v>
      </c>
      <c r="BF278" s="248">
        <f>IF(N278="znížená",J278,0)</f>
        <v>0</v>
      </c>
      <c r="BG278" s="248">
        <f>IF(N278="zákl. prenesená",J278,0)</f>
        <v>0</v>
      </c>
      <c r="BH278" s="248">
        <f>IF(N278="zníž. prenesená",J278,0)</f>
        <v>0</v>
      </c>
      <c r="BI278" s="248">
        <f>IF(N278="nulová",J278,0)</f>
        <v>0</v>
      </c>
      <c r="BJ278" s="14" t="s">
        <v>92</v>
      </c>
      <c r="BK278" s="248">
        <f>ROUND(I278*H278,2)</f>
        <v>0</v>
      </c>
      <c r="BL278" s="14" t="s">
        <v>386</v>
      </c>
      <c r="BM278" s="247" t="s">
        <v>3592</v>
      </c>
    </row>
    <row r="279" s="2" customFormat="1" ht="42.79245" customHeight="1">
      <c r="A279" s="35"/>
      <c r="B279" s="36"/>
      <c r="C279" s="235" t="s">
        <v>1029</v>
      </c>
      <c r="D279" s="235" t="s">
        <v>382</v>
      </c>
      <c r="E279" s="236" t="s">
        <v>397</v>
      </c>
      <c r="F279" s="237" t="s">
        <v>398</v>
      </c>
      <c r="G279" s="238" t="s">
        <v>385</v>
      </c>
      <c r="H279" s="239">
        <v>1</v>
      </c>
      <c r="I279" s="240"/>
      <c r="J279" s="241">
        <f>ROUND(I279*H279,2)</f>
        <v>0</v>
      </c>
      <c r="K279" s="242"/>
      <c r="L279" s="41"/>
      <c r="M279" s="243" t="s">
        <v>1</v>
      </c>
      <c r="N279" s="244" t="s">
        <v>42</v>
      </c>
      <c r="O279" s="94"/>
      <c r="P279" s="245">
        <f>O279*H279</f>
        <v>0</v>
      </c>
      <c r="Q279" s="245">
        <v>0</v>
      </c>
      <c r="R279" s="245">
        <f>Q279*H279</f>
        <v>0</v>
      </c>
      <c r="S279" s="245">
        <v>0</v>
      </c>
      <c r="T279" s="246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7" t="s">
        <v>386</v>
      </c>
      <c r="AT279" s="247" t="s">
        <v>382</v>
      </c>
      <c r="AU279" s="247" t="s">
        <v>84</v>
      </c>
      <c r="AY279" s="14" t="s">
        <v>379</v>
      </c>
      <c r="BE279" s="248">
        <f>IF(N279="základná",J279,0)</f>
        <v>0</v>
      </c>
      <c r="BF279" s="248">
        <f>IF(N279="znížená",J279,0)</f>
        <v>0</v>
      </c>
      <c r="BG279" s="248">
        <f>IF(N279="zákl. prenesená",J279,0)</f>
        <v>0</v>
      </c>
      <c r="BH279" s="248">
        <f>IF(N279="zníž. prenesená",J279,0)</f>
        <v>0</v>
      </c>
      <c r="BI279" s="248">
        <f>IF(N279="nulová",J279,0)</f>
        <v>0</v>
      </c>
      <c r="BJ279" s="14" t="s">
        <v>92</v>
      </c>
      <c r="BK279" s="248">
        <f>ROUND(I279*H279,2)</f>
        <v>0</v>
      </c>
      <c r="BL279" s="14" t="s">
        <v>386</v>
      </c>
      <c r="BM279" s="247" t="s">
        <v>3593</v>
      </c>
    </row>
    <row r="280" s="2" customFormat="1" ht="42.79245" customHeight="1">
      <c r="A280" s="35"/>
      <c r="B280" s="36"/>
      <c r="C280" s="235" t="s">
        <v>1030</v>
      </c>
      <c r="D280" s="235" t="s">
        <v>382</v>
      </c>
      <c r="E280" s="236" t="s">
        <v>3414</v>
      </c>
      <c r="F280" s="237" t="s">
        <v>3415</v>
      </c>
      <c r="G280" s="238" t="s">
        <v>385</v>
      </c>
      <c r="H280" s="239">
        <v>1</v>
      </c>
      <c r="I280" s="240"/>
      <c r="J280" s="241">
        <f>ROUND(I280*H280,2)</f>
        <v>0</v>
      </c>
      <c r="K280" s="242"/>
      <c r="L280" s="41"/>
      <c r="M280" s="243" t="s">
        <v>1</v>
      </c>
      <c r="N280" s="244" t="s">
        <v>42</v>
      </c>
      <c r="O280" s="94"/>
      <c r="P280" s="245">
        <f>O280*H280</f>
        <v>0</v>
      </c>
      <c r="Q280" s="245">
        <v>0</v>
      </c>
      <c r="R280" s="245">
        <f>Q280*H280</f>
        <v>0</v>
      </c>
      <c r="S280" s="245">
        <v>0</v>
      </c>
      <c r="T280" s="246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7" t="s">
        <v>386</v>
      </c>
      <c r="AT280" s="247" t="s">
        <v>382</v>
      </c>
      <c r="AU280" s="247" t="s">
        <v>84</v>
      </c>
      <c r="AY280" s="14" t="s">
        <v>379</v>
      </c>
      <c r="BE280" s="248">
        <f>IF(N280="základná",J280,0)</f>
        <v>0</v>
      </c>
      <c r="BF280" s="248">
        <f>IF(N280="znížená",J280,0)</f>
        <v>0</v>
      </c>
      <c r="BG280" s="248">
        <f>IF(N280="zákl. prenesená",J280,0)</f>
        <v>0</v>
      </c>
      <c r="BH280" s="248">
        <f>IF(N280="zníž. prenesená",J280,0)</f>
        <v>0</v>
      </c>
      <c r="BI280" s="248">
        <f>IF(N280="nulová",J280,0)</f>
        <v>0</v>
      </c>
      <c r="BJ280" s="14" t="s">
        <v>92</v>
      </c>
      <c r="BK280" s="248">
        <f>ROUND(I280*H280,2)</f>
        <v>0</v>
      </c>
      <c r="BL280" s="14" t="s">
        <v>386</v>
      </c>
      <c r="BM280" s="247" t="s">
        <v>3594</v>
      </c>
    </row>
    <row r="281" s="2" customFormat="1" ht="31.92453" customHeight="1">
      <c r="A281" s="35"/>
      <c r="B281" s="36"/>
      <c r="C281" s="235" t="s">
        <v>1031</v>
      </c>
      <c r="D281" s="235" t="s">
        <v>382</v>
      </c>
      <c r="E281" s="236" t="s">
        <v>3417</v>
      </c>
      <c r="F281" s="237" t="s">
        <v>3418</v>
      </c>
      <c r="G281" s="238" t="s">
        <v>385</v>
      </c>
      <c r="H281" s="239">
        <v>1</v>
      </c>
      <c r="I281" s="240"/>
      <c r="J281" s="241">
        <f>ROUND(I281*H281,2)</f>
        <v>0</v>
      </c>
      <c r="K281" s="242"/>
      <c r="L281" s="41"/>
      <c r="M281" s="243" t="s">
        <v>1</v>
      </c>
      <c r="N281" s="244" t="s">
        <v>42</v>
      </c>
      <c r="O281" s="94"/>
      <c r="P281" s="245">
        <f>O281*H281</f>
        <v>0</v>
      </c>
      <c r="Q281" s="245">
        <v>0</v>
      </c>
      <c r="R281" s="245">
        <f>Q281*H281</f>
        <v>0</v>
      </c>
      <c r="S281" s="245">
        <v>0</v>
      </c>
      <c r="T281" s="246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7" t="s">
        <v>386</v>
      </c>
      <c r="AT281" s="247" t="s">
        <v>382</v>
      </c>
      <c r="AU281" s="247" t="s">
        <v>84</v>
      </c>
      <c r="AY281" s="14" t="s">
        <v>379</v>
      </c>
      <c r="BE281" s="248">
        <f>IF(N281="základná",J281,0)</f>
        <v>0</v>
      </c>
      <c r="BF281" s="248">
        <f>IF(N281="znížená",J281,0)</f>
        <v>0</v>
      </c>
      <c r="BG281" s="248">
        <f>IF(N281="zákl. prenesená",J281,0)</f>
        <v>0</v>
      </c>
      <c r="BH281" s="248">
        <f>IF(N281="zníž. prenesená",J281,0)</f>
        <v>0</v>
      </c>
      <c r="BI281" s="248">
        <f>IF(N281="nulová",J281,0)</f>
        <v>0</v>
      </c>
      <c r="BJ281" s="14" t="s">
        <v>92</v>
      </c>
      <c r="BK281" s="248">
        <f>ROUND(I281*H281,2)</f>
        <v>0</v>
      </c>
      <c r="BL281" s="14" t="s">
        <v>386</v>
      </c>
      <c r="BM281" s="247" t="s">
        <v>3595</v>
      </c>
    </row>
    <row r="282" s="2" customFormat="1" ht="16.30189" customHeight="1">
      <c r="A282" s="35"/>
      <c r="B282" s="36"/>
      <c r="C282" s="235" t="s">
        <v>1032</v>
      </c>
      <c r="D282" s="235" t="s">
        <v>382</v>
      </c>
      <c r="E282" s="236" t="s">
        <v>3420</v>
      </c>
      <c r="F282" s="237" t="s">
        <v>3421</v>
      </c>
      <c r="G282" s="238" t="s">
        <v>385</v>
      </c>
      <c r="H282" s="239">
        <v>1</v>
      </c>
      <c r="I282" s="240"/>
      <c r="J282" s="241">
        <f>ROUND(I282*H282,2)</f>
        <v>0</v>
      </c>
      <c r="K282" s="242"/>
      <c r="L282" s="41"/>
      <c r="M282" s="243" t="s">
        <v>1</v>
      </c>
      <c r="N282" s="244" t="s">
        <v>42</v>
      </c>
      <c r="O282" s="94"/>
      <c r="P282" s="245">
        <f>O282*H282</f>
        <v>0</v>
      </c>
      <c r="Q282" s="245">
        <v>0</v>
      </c>
      <c r="R282" s="245">
        <f>Q282*H282</f>
        <v>0</v>
      </c>
      <c r="S282" s="245">
        <v>0</v>
      </c>
      <c r="T282" s="246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7" t="s">
        <v>386</v>
      </c>
      <c r="AT282" s="247" t="s">
        <v>382</v>
      </c>
      <c r="AU282" s="247" t="s">
        <v>84</v>
      </c>
      <c r="AY282" s="14" t="s">
        <v>379</v>
      </c>
      <c r="BE282" s="248">
        <f>IF(N282="základná",J282,0)</f>
        <v>0</v>
      </c>
      <c r="BF282" s="248">
        <f>IF(N282="znížená",J282,0)</f>
        <v>0</v>
      </c>
      <c r="BG282" s="248">
        <f>IF(N282="zákl. prenesená",J282,0)</f>
        <v>0</v>
      </c>
      <c r="BH282" s="248">
        <f>IF(N282="zníž. prenesená",J282,0)</f>
        <v>0</v>
      </c>
      <c r="BI282" s="248">
        <f>IF(N282="nulová",J282,0)</f>
        <v>0</v>
      </c>
      <c r="BJ282" s="14" t="s">
        <v>92</v>
      </c>
      <c r="BK282" s="248">
        <f>ROUND(I282*H282,2)</f>
        <v>0</v>
      </c>
      <c r="BL282" s="14" t="s">
        <v>386</v>
      </c>
      <c r="BM282" s="247" t="s">
        <v>3596</v>
      </c>
    </row>
    <row r="283" s="2" customFormat="1" ht="16.30189" customHeight="1">
      <c r="A283" s="35"/>
      <c r="B283" s="36"/>
      <c r="C283" s="235" t="s">
        <v>1033</v>
      </c>
      <c r="D283" s="235" t="s">
        <v>382</v>
      </c>
      <c r="E283" s="236" t="s">
        <v>3423</v>
      </c>
      <c r="F283" s="237" t="s">
        <v>3424</v>
      </c>
      <c r="G283" s="238" t="s">
        <v>3425</v>
      </c>
      <c r="H283" s="239">
        <v>6</v>
      </c>
      <c r="I283" s="240"/>
      <c r="J283" s="241">
        <f>ROUND(I283*H283,2)</f>
        <v>0</v>
      </c>
      <c r="K283" s="242"/>
      <c r="L283" s="41"/>
      <c r="M283" s="243" t="s">
        <v>1</v>
      </c>
      <c r="N283" s="244" t="s">
        <v>42</v>
      </c>
      <c r="O283" s="94"/>
      <c r="P283" s="245">
        <f>O283*H283</f>
        <v>0</v>
      </c>
      <c r="Q283" s="245">
        <v>0</v>
      </c>
      <c r="R283" s="245">
        <f>Q283*H283</f>
        <v>0</v>
      </c>
      <c r="S283" s="245">
        <v>0</v>
      </c>
      <c r="T283" s="246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7" t="s">
        <v>386</v>
      </c>
      <c r="AT283" s="247" t="s">
        <v>382</v>
      </c>
      <c r="AU283" s="247" t="s">
        <v>84</v>
      </c>
      <c r="AY283" s="14" t="s">
        <v>379</v>
      </c>
      <c r="BE283" s="248">
        <f>IF(N283="základná",J283,0)</f>
        <v>0</v>
      </c>
      <c r="BF283" s="248">
        <f>IF(N283="znížená",J283,0)</f>
        <v>0</v>
      </c>
      <c r="BG283" s="248">
        <f>IF(N283="zákl. prenesená",J283,0)</f>
        <v>0</v>
      </c>
      <c r="BH283" s="248">
        <f>IF(N283="zníž. prenesená",J283,0)</f>
        <v>0</v>
      </c>
      <c r="BI283" s="248">
        <f>IF(N283="nulová",J283,0)</f>
        <v>0</v>
      </c>
      <c r="BJ283" s="14" t="s">
        <v>92</v>
      </c>
      <c r="BK283" s="248">
        <f>ROUND(I283*H283,2)</f>
        <v>0</v>
      </c>
      <c r="BL283" s="14" t="s">
        <v>386</v>
      </c>
      <c r="BM283" s="247" t="s">
        <v>3597</v>
      </c>
    </row>
    <row r="284" s="2" customFormat="1" ht="16.30189" customHeight="1">
      <c r="A284" s="35"/>
      <c r="B284" s="36"/>
      <c r="C284" s="235" t="s">
        <v>1034</v>
      </c>
      <c r="D284" s="235" t="s">
        <v>382</v>
      </c>
      <c r="E284" s="236" t="s">
        <v>3427</v>
      </c>
      <c r="F284" s="237" t="s">
        <v>3428</v>
      </c>
      <c r="G284" s="238" t="s">
        <v>385</v>
      </c>
      <c r="H284" s="239">
        <v>1</v>
      </c>
      <c r="I284" s="240"/>
      <c r="J284" s="241">
        <f>ROUND(I284*H284,2)</f>
        <v>0</v>
      </c>
      <c r="K284" s="242"/>
      <c r="L284" s="41"/>
      <c r="M284" s="249" t="s">
        <v>1</v>
      </c>
      <c r="N284" s="250" t="s">
        <v>42</v>
      </c>
      <c r="O284" s="251"/>
      <c r="P284" s="252">
        <f>O284*H284</f>
        <v>0</v>
      </c>
      <c r="Q284" s="252">
        <v>0</v>
      </c>
      <c r="R284" s="252">
        <f>Q284*H284</f>
        <v>0</v>
      </c>
      <c r="S284" s="252">
        <v>0</v>
      </c>
      <c r="T284" s="25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7" t="s">
        <v>386</v>
      </c>
      <c r="AT284" s="247" t="s">
        <v>382</v>
      </c>
      <c r="AU284" s="247" t="s">
        <v>84</v>
      </c>
      <c r="AY284" s="14" t="s">
        <v>379</v>
      </c>
      <c r="BE284" s="248">
        <f>IF(N284="základná",J284,0)</f>
        <v>0</v>
      </c>
      <c r="BF284" s="248">
        <f>IF(N284="znížená",J284,0)</f>
        <v>0</v>
      </c>
      <c r="BG284" s="248">
        <f>IF(N284="zákl. prenesená",J284,0)</f>
        <v>0</v>
      </c>
      <c r="BH284" s="248">
        <f>IF(N284="zníž. prenesená",J284,0)</f>
        <v>0</v>
      </c>
      <c r="BI284" s="248">
        <f>IF(N284="nulová",J284,0)</f>
        <v>0</v>
      </c>
      <c r="BJ284" s="14" t="s">
        <v>92</v>
      </c>
      <c r="BK284" s="248">
        <f>ROUND(I284*H284,2)</f>
        <v>0</v>
      </c>
      <c r="BL284" s="14" t="s">
        <v>386</v>
      </c>
      <c r="BM284" s="247" t="s">
        <v>3598</v>
      </c>
    </row>
    <row r="285" s="2" customFormat="1" ht="6.96" customHeight="1">
      <c r="A285" s="35"/>
      <c r="B285" s="69"/>
      <c r="C285" s="70"/>
      <c r="D285" s="70"/>
      <c r="E285" s="70"/>
      <c r="F285" s="70"/>
      <c r="G285" s="70"/>
      <c r="H285" s="70"/>
      <c r="I285" s="70"/>
      <c r="J285" s="70"/>
      <c r="K285" s="70"/>
      <c r="L285" s="41"/>
      <c r="M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</row>
  </sheetData>
  <sheetProtection sheet="1" autoFilter="0" formatColumns="0" formatRows="0" objects="1" scenarios="1" spinCount="100000" saltValue="JLLyeWBQcUexaogSZHh6J6hxDaeg7l//3gl4BfI3rcFRgo9jpbyyKdz0R1fUKNLMOU/Mfaokkh8IJ39FubVy5w==" hashValue="jHa1m06SlOBhwfgzZwwMT6cevxudjn2Ee5TOkM7O3TylIy/e6cgaQwxOQX2N5aOUAjfYNpr1kBa9odN/smNgcg==" algorithmName="SHA-512" password="CC35"/>
  <autoFilter ref="C128:K284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403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1060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1225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ROUND((SUM(BE134:BE192)),  2)</f>
        <v>0</v>
      </c>
      <c r="G37" s="169"/>
      <c r="H37" s="169"/>
      <c r="I37" s="170">
        <v>0.20000000000000001</v>
      </c>
      <c r="J37" s="168">
        <f>ROUND(((SUM(BE134:BE192))*I37),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ROUND((SUM(BF134:BF192)),  2)</f>
        <v>0</v>
      </c>
      <c r="G38" s="169"/>
      <c r="H38" s="169"/>
      <c r="I38" s="170">
        <v>0.20000000000000001</v>
      </c>
      <c r="J38" s="168">
        <f>ROUND(((SUM(BF134:BF192))*I38),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403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1060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01064 - Priepust č.4 v km 2,012 - P18861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729</v>
      </c>
      <c r="E103" s="204"/>
      <c r="F103" s="204"/>
      <c r="G103" s="204"/>
      <c r="H103" s="204"/>
      <c r="I103" s="204"/>
      <c r="J103" s="205">
        <f>J147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J159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J161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J165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J186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J187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403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1060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01064 - Priepust č.4 v km 2,012 - P18861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P135+P186</f>
        <v>0</v>
      </c>
      <c r="Q134" s="107"/>
      <c r="R134" s="216">
        <f>R135+R186</f>
        <v>44.502115879999998</v>
      </c>
      <c r="S134" s="107"/>
      <c r="T134" s="217">
        <f>T135+T186</f>
        <v>24.784367999999997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BK135+BK186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P136+P147+P151+P159+P161+P165+P184</f>
        <v>0</v>
      </c>
      <c r="Q135" s="227"/>
      <c r="R135" s="228">
        <f>R136+R147+R151+R159+R161+R165+R184</f>
        <v>44.387689479999999</v>
      </c>
      <c r="S135" s="227"/>
      <c r="T135" s="229">
        <f>T136+T147+T151+T159+T161+T165+T184</f>
        <v>24.784367999999997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BK136+BK147+BK151+BK159+BK161+BK165+BK184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SUM(P137:P146)</f>
        <v>0</v>
      </c>
      <c r="Q136" s="227"/>
      <c r="R136" s="228">
        <f>SUM(R137:R146)</f>
        <v>0</v>
      </c>
      <c r="S136" s="227"/>
      <c r="T136" s="229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SUM(BK137:BK146)</f>
        <v>0</v>
      </c>
    </row>
    <row r="137" s="2" customFormat="1" ht="23.4566" customHeight="1">
      <c r="A137" s="35"/>
      <c r="B137" s="36"/>
      <c r="C137" s="235" t="s">
        <v>84</v>
      </c>
      <c r="D137" s="235" t="s">
        <v>382</v>
      </c>
      <c r="E137" s="236" t="s">
        <v>1065</v>
      </c>
      <c r="F137" s="237" t="s">
        <v>1066</v>
      </c>
      <c r="G137" s="238" t="s">
        <v>419</v>
      </c>
      <c r="H137" s="239">
        <v>30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1067</v>
      </c>
    </row>
    <row r="138" s="2" customFormat="1" ht="21.0566" customHeight="1">
      <c r="A138" s="35"/>
      <c r="B138" s="36"/>
      <c r="C138" s="235" t="s">
        <v>92</v>
      </c>
      <c r="D138" s="235" t="s">
        <v>382</v>
      </c>
      <c r="E138" s="236" t="s">
        <v>1068</v>
      </c>
      <c r="F138" s="237" t="s">
        <v>1069</v>
      </c>
      <c r="G138" s="238" t="s">
        <v>430</v>
      </c>
      <c r="H138" s="239">
        <v>0.45000000000000001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1070</v>
      </c>
    </row>
    <row r="139" s="2" customFormat="1" ht="36.72453" customHeight="1">
      <c r="A139" s="35"/>
      <c r="B139" s="36"/>
      <c r="C139" s="235" t="s">
        <v>102</v>
      </c>
      <c r="D139" s="235" t="s">
        <v>382</v>
      </c>
      <c r="E139" s="236" t="s">
        <v>741</v>
      </c>
      <c r="F139" s="237" t="s">
        <v>742</v>
      </c>
      <c r="G139" s="238" t="s">
        <v>430</v>
      </c>
      <c r="H139" s="239">
        <v>0.13500000000000001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1071</v>
      </c>
    </row>
    <row r="140" s="2" customFormat="1" ht="16.30189" customHeight="1">
      <c r="A140" s="35"/>
      <c r="B140" s="36"/>
      <c r="C140" s="235" t="s">
        <v>396</v>
      </c>
      <c r="D140" s="235" t="s">
        <v>382</v>
      </c>
      <c r="E140" s="236" t="s">
        <v>428</v>
      </c>
      <c r="F140" s="237" t="s">
        <v>429</v>
      </c>
      <c r="G140" s="238" t="s">
        <v>430</v>
      </c>
      <c r="H140" s="239">
        <v>44.954999999999998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1072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432</v>
      </c>
      <c r="F141" s="237" t="s">
        <v>433</v>
      </c>
      <c r="G141" s="238" t="s">
        <v>430</v>
      </c>
      <c r="H141" s="239">
        <v>13.487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1073</v>
      </c>
    </row>
    <row r="142" s="2" customFormat="1" ht="31.92453" customHeight="1">
      <c r="A142" s="35"/>
      <c r="B142" s="36"/>
      <c r="C142" s="235" t="s">
        <v>435</v>
      </c>
      <c r="D142" s="235" t="s">
        <v>382</v>
      </c>
      <c r="E142" s="236" t="s">
        <v>1074</v>
      </c>
      <c r="F142" s="237" t="s">
        <v>1075</v>
      </c>
      <c r="G142" s="238" t="s">
        <v>430</v>
      </c>
      <c r="H142" s="239">
        <v>10.15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1077</v>
      </c>
      <c r="F143" s="237" t="s">
        <v>1078</v>
      </c>
      <c r="G143" s="238" t="s">
        <v>430</v>
      </c>
      <c r="H143" s="239">
        <v>71.049999999999997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1079</v>
      </c>
    </row>
    <row r="144" s="2" customFormat="1" ht="16.30189" customHeight="1">
      <c r="A144" s="35"/>
      <c r="B144" s="36"/>
      <c r="C144" s="235" t="s">
        <v>443</v>
      </c>
      <c r="D144" s="235" t="s">
        <v>382</v>
      </c>
      <c r="E144" s="236" t="s">
        <v>1080</v>
      </c>
      <c r="F144" s="237" t="s">
        <v>1081</v>
      </c>
      <c r="G144" s="238" t="s">
        <v>430</v>
      </c>
      <c r="H144" s="239">
        <v>10.15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1082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1083</v>
      </c>
      <c r="F145" s="237" t="s">
        <v>449</v>
      </c>
      <c r="G145" s="238" t="s">
        <v>450</v>
      </c>
      <c r="H145" s="239">
        <v>16.696999999999999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1084</v>
      </c>
    </row>
    <row r="146" s="2" customFormat="1" ht="23.4566" customHeight="1">
      <c r="A146" s="35"/>
      <c r="B146" s="36"/>
      <c r="C146" s="235" t="s">
        <v>452</v>
      </c>
      <c r="D146" s="235" t="s">
        <v>382</v>
      </c>
      <c r="E146" s="236" t="s">
        <v>1085</v>
      </c>
      <c r="F146" s="237" t="s">
        <v>454</v>
      </c>
      <c r="G146" s="238" t="s">
        <v>430</v>
      </c>
      <c r="H146" s="239">
        <v>35.255000000000003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1086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102</v>
      </c>
      <c r="F147" s="233" t="s">
        <v>781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SUM(P148:P150)</f>
        <v>0</v>
      </c>
      <c r="Q147" s="227"/>
      <c r="R147" s="228">
        <f>SUM(R148:R150)</f>
        <v>0.12883</v>
      </c>
      <c r="S147" s="227"/>
      <c r="T147" s="229">
        <f>SUM(T148:T150)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SUM(BK148:BK150)</f>
        <v>0</v>
      </c>
    </row>
    <row r="148" s="2" customFormat="1" ht="23.4566" customHeight="1">
      <c r="A148" s="35"/>
      <c r="B148" s="36"/>
      <c r="C148" s="235" t="s">
        <v>456</v>
      </c>
      <c r="D148" s="235" t="s">
        <v>382</v>
      </c>
      <c r="E148" s="236" t="s">
        <v>1204</v>
      </c>
      <c r="F148" s="237" t="s">
        <v>1205</v>
      </c>
      <c r="G148" s="238" t="s">
        <v>426</v>
      </c>
      <c r="H148" s="239">
        <v>6.5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0.00282</v>
      </c>
      <c r="R148" s="245">
        <f>Q148*H148</f>
        <v>0.018329999999999999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1206</v>
      </c>
    </row>
    <row r="149" s="2" customFormat="1" ht="21.0566" customHeight="1">
      <c r="A149" s="35"/>
      <c r="B149" s="36"/>
      <c r="C149" s="254" t="s">
        <v>461</v>
      </c>
      <c r="D149" s="254" t="s">
        <v>457</v>
      </c>
      <c r="E149" s="255" t="s">
        <v>1207</v>
      </c>
      <c r="F149" s="256" t="s">
        <v>1208</v>
      </c>
      <c r="G149" s="257" t="s">
        <v>426</v>
      </c>
      <c r="H149" s="258">
        <v>6.5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0.017000000000000001</v>
      </c>
      <c r="R149" s="245">
        <f>Q149*H149</f>
        <v>0.11050000000000002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1209</v>
      </c>
    </row>
    <row r="150" s="2" customFormat="1" ht="16.30189" customHeight="1">
      <c r="A150" s="35"/>
      <c r="B150" s="36"/>
      <c r="C150" s="254" t="s">
        <v>466</v>
      </c>
      <c r="D150" s="254" t="s">
        <v>457</v>
      </c>
      <c r="E150" s="255" t="s">
        <v>1210</v>
      </c>
      <c r="F150" s="256" t="s">
        <v>1211</v>
      </c>
      <c r="G150" s="257" t="s">
        <v>1102</v>
      </c>
      <c r="H150" s="258">
        <v>12.560000000000001</v>
      </c>
      <c r="I150" s="259"/>
      <c r="J150" s="260">
        <f>ROUND(I150*H150,2)</f>
        <v>0</v>
      </c>
      <c r="K150" s="261"/>
      <c r="L150" s="262"/>
      <c r="M150" s="263" t="s">
        <v>1</v>
      </c>
      <c r="N150" s="26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443</v>
      </c>
      <c r="AT150" s="247" t="s">
        <v>457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1212</v>
      </c>
    </row>
    <row r="151" s="12" customFormat="1" ht="22.8" customHeight="1">
      <c r="A151" s="12"/>
      <c r="B151" s="219"/>
      <c r="C151" s="220"/>
      <c r="D151" s="221" t="s">
        <v>75</v>
      </c>
      <c r="E151" s="233" t="s">
        <v>396</v>
      </c>
      <c r="F151" s="233" t="s">
        <v>465</v>
      </c>
      <c r="G151" s="220"/>
      <c r="H151" s="220"/>
      <c r="I151" s="223"/>
      <c r="J151" s="234">
        <f>BK151</f>
        <v>0</v>
      </c>
      <c r="K151" s="220"/>
      <c r="L151" s="225"/>
      <c r="M151" s="226"/>
      <c r="N151" s="227"/>
      <c r="O151" s="227"/>
      <c r="P151" s="228">
        <f>SUM(P152:P158)</f>
        <v>0</v>
      </c>
      <c r="Q151" s="227"/>
      <c r="R151" s="228">
        <f>SUM(R152:R158)</f>
        <v>17.109458919999998</v>
      </c>
      <c r="S151" s="227"/>
      <c r="T151" s="229">
        <f>SUM(T152:T158)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84</v>
      </c>
      <c r="AT151" s="231" t="s">
        <v>75</v>
      </c>
      <c r="AU151" s="231" t="s">
        <v>84</v>
      </c>
      <c r="AY151" s="230" t="s">
        <v>379</v>
      </c>
      <c r="BK151" s="232">
        <f>SUM(BK152:BK158)</f>
        <v>0</v>
      </c>
    </row>
    <row r="152" s="2" customFormat="1" ht="31.92453" customHeight="1">
      <c r="A152" s="35"/>
      <c r="B152" s="36"/>
      <c r="C152" s="235" t="s">
        <v>470</v>
      </c>
      <c r="D152" s="235" t="s">
        <v>382</v>
      </c>
      <c r="E152" s="236" t="s">
        <v>1113</v>
      </c>
      <c r="F152" s="237" t="s">
        <v>1114</v>
      </c>
      <c r="G152" s="238" t="s">
        <v>419</v>
      </c>
      <c r="H152" s="239">
        <v>11.1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0.23366999999999999</v>
      </c>
      <c r="R152" s="245">
        <f>Q152*H152</f>
        <v>2.593737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1115</v>
      </c>
    </row>
    <row r="153" s="2" customFormat="1" ht="23.4566" customHeight="1">
      <c r="A153" s="35"/>
      <c r="B153" s="36"/>
      <c r="C153" s="235" t="s">
        <v>475</v>
      </c>
      <c r="D153" s="235" t="s">
        <v>382</v>
      </c>
      <c r="E153" s="236" t="s">
        <v>1116</v>
      </c>
      <c r="F153" s="237" t="s">
        <v>1117</v>
      </c>
      <c r="G153" s="238" t="s">
        <v>430</v>
      </c>
      <c r="H153" s="239">
        <v>0.089999999999999997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1.7034</v>
      </c>
      <c r="R153" s="245">
        <f>Q153*H153</f>
        <v>0.153306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1118</v>
      </c>
    </row>
    <row r="154" s="2" customFormat="1" ht="23.4566" customHeight="1">
      <c r="A154" s="35"/>
      <c r="B154" s="36"/>
      <c r="C154" s="235" t="s">
        <v>479</v>
      </c>
      <c r="D154" s="235" t="s">
        <v>382</v>
      </c>
      <c r="E154" s="236" t="s">
        <v>1119</v>
      </c>
      <c r="F154" s="237" t="s">
        <v>1120</v>
      </c>
      <c r="G154" s="238" t="s">
        <v>419</v>
      </c>
      <c r="H154" s="239">
        <v>11.1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0.30059999999999998</v>
      </c>
      <c r="R154" s="245">
        <f>Q154*H154</f>
        <v>3.3366599999999997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1121</v>
      </c>
    </row>
    <row r="155" s="2" customFormat="1" ht="23.4566" customHeight="1">
      <c r="A155" s="35"/>
      <c r="B155" s="36"/>
      <c r="C155" s="235" t="s">
        <v>483</v>
      </c>
      <c r="D155" s="235" t="s">
        <v>382</v>
      </c>
      <c r="E155" s="236" t="s">
        <v>800</v>
      </c>
      <c r="F155" s="237" t="s">
        <v>801</v>
      </c>
      <c r="G155" s="238" t="s">
        <v>430</v>
      </c>
      <c r="H155" s="239">
        <v>0.86399999999999999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2.1922799999999998</v>
      </c>
      <c r="R155" s="245">
        <f>Q155*H155</f>
        <v>1.8941299199999997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1122</v>
      </c>
    </row>
    <row r="156" s="2" customFormat="1" ht="31.92453" customHeight="1">
      <c r="A156" s="35"/>
      <c r="B156" s="36"/>
      <c r="C156" s="235" t="s">
        <v>487</v>
      </c>
      <c r="D156" s="235" t="s">
        <v>382</v>
      </c>
      <c r="E156" s="236" t="s">
        <v>1123</v>
      </c>
      <c r="F156" s="237" t="s">
        <v>1124</v>
      </c>
      <c r="G156" s="238" t="s">
        <v>430</v>
      </c>
      <c r="H156" s="239">
        <v>0.35999999999999999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2.2632400000000001</v>
      </c>
      <c r="R156" s="245">
        <f>Q156*H156</f>
        <v>0.8147664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1125</v>
      </c>
    </row>
    <row r="157" s="2" customFormat="1" ht="23.4566" customHeight="1">
      <c r="A157" s="35"/>
      <c r="B157" s="36"/>
      <c r="C157" s="235" t="s">
        <v>491</v>
      </c>
      <c r="D157" s="235" t="s">
        <v>382</v>
      </c>
      <c r="E157" s="236" t="s">
        <v>1126</v>
      </c>
      <c r="F157" s="237" t="s">
        <v>1127</v>
      </c>
      <c r="G157" s="238" t="s">
        <v>419</v>
      </c>
      <c r="H157" s="239">
        <v>0.16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0.02266</v>
      </c>
      <c r="R157" s="245">
        <f>Q157*H157</f>
        <v>0.0036256000000000001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1128</v>
      </c>
    </row>
    <row r="158" s="2" customFormat="1" ht="31.92453" customHeight="1">
      <c r="A158" s="35"/>
      <c r="B158" s="36"/>
      <c r="C158" s="235" t="s">
        <v>7</v>
      </c>
      <c r="D158" s="235" t="s">
        <v>382</v>
      </c>
      <c r="E158" s="236" t="s">
        <v>1129</v>
      </c>
      <c r="F158" s="237" t="s">
        <v>1130</v>
      </c>
      <c r="G158" s="238" t="s">
        <v>419</v>
      </c>
      <c r="H158" s="239">
        <v>11.1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0.74894000000000005</v>
      </c>
      <c r="R158" s="245">
        <f>Q158*H158</f>
        <v>8.3132339999999996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1131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435</v>
      </c>
      <c r="F159" s="233" t="s">
        <v>1132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P160</f>
        <v>0</v>
      </c>
      <c r="Q159" s="227"/>
      <c r="R159" s="228">
        <f>R160</f>
        <v>0.0064288000000000001</v>
      </c>
      <c r="S159" s="227"/>
      <c r="T159" s="22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BK160</f>
        <v>0</v>
      </c>
    </row>
    <row r="160" s="2" customFormat="1" ht="23.4566" customHeight="1">
      <c r="A160" s="35"/>
      <c r="B160" s="36"/>
      <c r="C160" s="235" t="s">
        <v>499</v>
      </c>
      <c r="D160" s="235" t="s">
        <v>382</v>
      </c>
      <c r="E160" s="236" t="s">
        <v>1133</v>
      </c>
      <c r="F160" s="237" t="s">
        <v>1134</v>
      </c>
      <c r="G160" s="238" t="s">
        <v>419</v>
      </c>
      <c r="H160" s="239">
        <v>7.8399999999999999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0.00081999999999999998</v>
      </c>
      <c r="R160" s="245">
        <f>Q160*H160</f>
        <v>0.0064288000000000001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1135</v>
      </c>
    </row>
    <row r="161" s="12" customFormat="1" ht="22.8" customHeight="1">
      <c r="A161" s="12"/>
      <c r="B161" s="219"/>
      <c r="C161" s="220"/>
      <c r="D161" s="221" t="s">
        <v>75</v>
      </c>
      <c r="E161" s="233" t="s">
        <v>443</v>
      </c>
      <c r="F161" s="233" t="s">
        <v>495</v>
      </c>
      <c r="G161" s="220"/>
      <c r="H161" s="220"/>
      <c r="I161" s="223"/>
      <c r="J161" s="234">
        <f>BK161</f>
        <v>0</v>
      </c>
      <c r="K161" s="220"/>
      <c r="L161" s="225"/>
      <c r="M161" s="226"/>
      <c r="N161" s="227"/>
      <c r="O161" s="227"/>
      <c r="P161" s="228">
        <f>SUM(P162:P164)</f>
        <v>0</v>
      </c>
      <c r="Q161" s="227"/>
      <c r="R161" s="228">
        <f>SUM(R162:R164)</f>
        <v>0.031399999999999997</v>
      </c>
      <c r="S161" s="227"/>
      <c r="T161" s="229">
        <f>SUM(T162:T164)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84</v>
      </c>
      <c r="AT161" s="231" t="s">
        <v>75</v>
      </c>
      <c r="AU161" s="231" t="s">
        <v>84</v>
      </c>
      <c r="AY161" s="230" t="s">
        <v>379</v>
      </c>
      <c r="BK161" s="232">
        <f>SUM(BK162:BK164)</f>
        <v>0</v>
      </c>
    </row>
    <row r="162" s="2" customFormat="1" ht="31.92453" customHeight="1">
      <c r="A162" s="35"/>
      <c r="B162" s="36"/>
      <c r="C162" s="235" t="s">
        <v>504</v>
      </c>
      <c r="D162" s="235" t="s">
        <v>382</v>
      </c>
      <c r="E162" s="236" t="s">
        <v>1142</v>
      </c>
      <c r="F162" s="237" t="s">
        <v>1143</v>
      </c>
      <c r="G162" s="238" t="s">
        <v>502</v>
      </c>
      <c r="H162" s="239">
        <v>1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0.0083999999999999995</v>
      </c>
      <c r="R162" s="245">
        <f>Q162*H162</f>
        <v>0.0083999999999999995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1144</v>
      </c>
    </row>
    <row r="163" s="2" customFormat="1" ht="16.30189" customHeight="1">
      <c r="A163" s="35"/>
      <c r="B163" s="36"/>
      <c r="C163" s="254" t="s">
        <v>508</v>
      </c>
      <c r="D163" s="254" t="s">
        <v>457</v>
      </c>
      <c r="E163" s="255" t="s">
        <v>1145</v>
      </c>
      <c r="F163" s="256" t="s">
        <v>1146</v>
      </c>
      <c r="G163" s="257" t="s">
        <v>502</v>
      </c>
      <c r="H163" s="258">
        <v>1</v>
      </c>
      <c r="I163" s="259"/>
      <c r="J163" s="260">
        <f>ROUND(I163*H163,2)</f>
        <v>0</v>
      </c>
      <c r="K163" s="261"/>
      <c r="L163" s="262"/>
      <c r="M163" s="263" t="s">
        <v>1</v>
      </c>
      <c r="N163" s="264" t="s">
        <v>42</v>
      </c>
      <c r="O163" s="94"/>
      <c r="P163" s="245">
        <f>O163*H163</f>
        <v>0</v>
      </c>
      <c r="Q163" s="245">
        <v>0.012999999999999999</v>
      </c>
      <c r="R163" s="245">
        <f>Q163*H163</f>
        <v>0.012999999999999999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443</v>
      </c>
      <c r="AT163" s="247" t="s">
        <v>457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1147</v>
      </c>
    </row>
    <row r="164" s="2" customFormat="1" ht="23.4566" customHeight="1">
      <c r="A164" s="35"/>
      <c r="B164" s="36"/>
      <c r="C164" s="235" t="s">
        <v>512</v>
      </c>
      <c r="D164" s="235" t="s">
        <v>382</v>
      </c>
      <c r="E164" s="236" t="s">
        <v>1148</v>
      </c>
      <c r="F164" s="237" t="s">
        <v>1149</v>
      </c>
      <c r="G164" s="238" t="s">
        <v>502</v>
      </c>
      <c r="H164" s="239">
        <v>5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0.002</v>
      </c>
      <c r="R164" s="245">
        <f>Q164*H164</f>
        <v>0.01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1150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447</v>
      </c>
      <c r="F165" s="233" t="s">
        <v>560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SUM(P166:P183)</f>
        <v>0</v>
      </c>
      <c r="Q165" s="227"/>
      <c r="R165" s="228">
        <f>SUM(R166:R183)</f>
        <v>27.11157176</v>
      </c>
      <c r="S165" s="227"/>
      <c r="T165" s="229">
        <f>SUM(T166:T183)</f>
        <v>24.784367999999997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SUM(BK166:BK183)</f>
        <v>0</v>
      </c>
    </row>
    <row r="166" s="2" customFormat="1" ht="23.4566" customHeight="1">
      <c r="A166" s="35"/>
      <c r="B166" s="36"/>
      <c r="C166" s="235" t="s">
        <v>516</v>
      </c>
      <c r="D166" s="235" t="s">
        <v>382</v>
      </c>
      <c r="E166" s="236" t="s">
        <v>866</v>
      </c>
      <c r="F166" s="237" t="s">
        <v>867</v>
      </c>
      <c r="G166" s="238" t="s">
        <v>502</v>
      </c>
      <c r="H166" s="239">
        <v>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0.00025000000000000001</v>
      </c>
      <c r="R166" s="245">
        <f>Q166*H166</f>
        <v>0.001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1213</v>
      </c>
    </row>
    <row r="167" s="2" customFormat="1" ht="31.92453" customHeight="1">
      <c r="A167" s="35"/>
      <c r="B167" s="36"/>
      <c r="C167" s="254" t="s">
        <v>520</v>
      </c>
      <c r="D167" s="254" t="s">
        <v>457</v>
      </c>
      <c r="E167" s="255" t="s">
        <v>870</v>
      </c>
      <c r="F167" s="256" t="s">
        <v>871</v>
      </c>
      <c r="G167" s="257" t="s">
        <v>502</v>
      </c>
      <c r="H167" s="258">
        <v>4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0.00084999999999999995</v>
      </c>
      <c r="R167" s="245">
        <f>Q167*H167</f>
        <v>0.0033999999999999998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1214</v>
      </c>
    </row>
    <row r="168" s="2" customFormat="1" ht="16.30189" customHeight="1">
      <c r="A168" s="35"/>
      <c r="B168" s="36"/>
      <c r="C168" s="235" t="s">
        <v>524</v>
      </c>
      <c r="D168" s="235" t="s">
        <v>382</v>
      </c>
      <c r="E168" s="236" t="s">
        <v>1151</v>
      </c>
      <c r="F168" s="237" t="s">
        <v>1152</v>
      </c>
      <c r="G168" s="238" t="s">
        <v>502</v>
      </c>
      <c r="H168" s="239">
        <v>1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0.077670000000000003</v>
      </c>
      <c r="R168" s="245">
        <f>Q168*H168</f>
        <v>0.077670000000000003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1153</v>
      </c>
    </row>
    <row r="169" s="2" customFormat="1" ht="16.30189" customHeight="1">
      <c r="A169" s="35"/>
      <c r="B169" s="36"/>
      <c r="C169" s="235" t="s">
        <v>528</v>
      </c>
      <c r="D169" s="235" t="s">
        <v>382</v>
      </c>
      <c r="E169" s="236" t="s">
        <v>1215</v>
      </c>
      <c r="F169" s="237" t="s">
        <v>1216</v>
      </c>
      <c r="G169" s="238" t="s">
        <v>502</v>
      </c>
      <c r="H169" s="239">
        <v>2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</v>
      </c>
      <c r="R169" s="245">
        <f>Q169*H169</f>
        <v>0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1217</v>
      </c>
    </row>
    <row r="170" s="2" customFormat="1" ht="23.4566" customHeight="1">
      <c r="A170" s="35"/>
      <c r="B170" s="36"/>
      <c r="C170" s="254" t="s">
        <v>532</v>
      </c>
      <c r="D170" s="254" t="s">
        <v>457</v>
      </c>
      <c r="E170" s="255" t="s">
        <v>1218</v>
      </c>
      <c r="F170" s="256" t="s">
        <v>1219</v>
      </c>
      <c r="G170" s="257" t="s">
        <v>502</v>
      </c>
      <c r="H170" s="258">
        <v>2</v>
      </c>
      <c r="I170" s="259"/>
      <c r="J170" s="260">
        <f>ROUND(I170*H170,2)</f>
        <v>0</v>
      </c>
      <c r="K170" s="261"/>
      <c r="L170" s="262"/>
      <c r="M170" s="263" t="s">
        <v>1</v>
      </c>
      <c r="N170" s="264" t="s">
        <v>42</v>
      </c>
      <c r="O170" s="94"/>
      <c r="P170" s="245">
        <f>O170*H170</f>
        <v>0</v>
      </c>
      <c r="Q170" s="245">
        <v>0.00029999999999999997</v>
      </c>
      <c r="R170" s="245">
        <f>Q170*H170</f>
        <v>0.00059999999999999995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443</v>
      </c>
      <c r="AT170" s="247" t="s">
        <v>457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1220</v>
      </c>
    </row>
    <row r="171" s="2" customFormat="1" ht="23.4566" customHeight="1">
      <c r="A171" s="35"/>
      <c r="B171" s="36"/>
      <c r="C171" s="235" t="s">
        <v>536</v>
      </c>
      <c r="D171" s="235" t="s">
        <v>382</v>
      </c>
      <c r="E171" s="236" t="s">
        <v>1226</v>
      </c>
      <c r="F171" s="237" t="s">
        <v>1227</v>
      </c>
      <c r="G171" s="238" t="s">
        <v>502</v>
      </c>
      <c r="H171" s="239">
        <v>1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14.55747</v>
      </c>
      <c r="R171" s="245">
        <f>Q171*H171</f>
        <v>14.55747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1228</v>
      </c>
    </row>
    <row r="172" s="2" customFormat="1" ht="23.4566" customHeight="1">
      <c r="A172" s="35"/>
      <c r="B172" s="36"/>
      <c r="C172" s="235" t="s">
        <v>540</v>
      </c>
      <c r="D172" s="235" t="s">
        <v>382</v>
      </c>
      <c r="E172" s="236" t="s">
        <v>1154</v>
      </c>
      <c r="F172" s="237" t="s">
        <v>1155</v>
      </c>
      <c r="G172" s="238" t="s">
        <v>502</v>
      </c>
      <c r="H172" s="239">
        <v>1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9.6984899999999996</v>
      </c>
      <c r="R172" s="245">
        <f>Q172*H172</f>
        <v>9.6984899999999996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1156</v>
      </c>
    </row>
    <row r="173" s="2" customFormat="1" ht="21.0566" customHeight="1">
      <c r="A173" s="35"/>
      <c r="B173" s="36"/>
      <c r="C173" s="235" t="s">
        <v>544</v>
      </c>
      <c r="D173" s="235" t="s">
        <v>382</v>
      </c>
      <c r="E173" s="236" t="s">
        <v>1157</v>
      </c>
      <c r="F173" s="237" t="s">
        <v>1158</v>
      </c>
      <c r="G173" s="238" t="s">
        <v>426</v>
      </c>
      <c r="H173" s="239">
        <v>2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0.90208999999999995</v>
      </c>
      <c r="R173" s="245">
        <f>Q173*H173</f>
        <v>1.8041799999999999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1159</v>
      </c>
    </row>
    <row r="174" s="2" customFormat="1" ht="23.4566" customHeight="1">
      <c r="A174" s="35"/>
      <c r="B174" s="36"/>
      <c r="C174" s="254" t="s">
        <v>548</v>
      </c>
      <c r="D174" s="254" t="s">
        <v>457</v>
      </c>
      <c r="E174" s="255" t="s">
        <v>1160</v>
      </c>
      <c r="F174" s="256" t="s">
        <v>1161</v>
      </c>
      <c r="G174" s="257" t="s">
        <v>502</v>
      </c>
      <c r="H174" s="258">
        <v>2.02</v>
      </c>
      <c r="I174" s="259"/>
      <c r="J174" s="260">
        <f>ROUND(I174*H174,2)</f>
        <v>0</v>
      </c>
      <c r="K174" s="261"/>
      <c r="L174" s="262"/>
      <c r="M174" s="263" t="s">
        <v>1</v>
      </c>
      <c r="N174" s="264" t="s">
        <v>42</v>
      </c>
      <c r="O174" s="94"/>
      <c r="P174" s="245">
        <f>O174*H174</f>
        <v>0</v>
      </c>
      <c r="Q174" s="245">
        <v>0.46999999999999997</v>
      </c>
      <c r="R174" s="245">
        <f>Q174*H174</f>
        <v>0.94939999999999991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443</v>
      </c>
      <c r="AT174" s="247" t="s">
        <v>457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1162</v>
      </c>
    </row>
    <row r="175" s="2" customFormat="1" ht="31.92453" customHeight="1">
      <c r="A175" s="35"/>
      <c r="B175" s="36"/>
      <c r="C175" s="235" t="s">
        <v>552</v>
      </c>
      <c r="D175" s="235" t="s">
        <v>382</v>
      </c>
      <c r="E175" s="236" t="s">
        <v>1166</v>
      </c>
      <c r="F175" s="237" t="s">
        <v>1167</v>
      </c>
      <c r="G175" s="238" t="s">
        <v>426</v>
      </c>
      <c r="H175" s="239">
        <v>10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</v>
      </c>
      <c r="R175" s="245">
        <f>Q175*H175</f>
        <v>0</v>
      </c>
      <c r="S175" s="245">
        <v>0.097299999999999998</v>
      </c>
      <c r="T175" s="246">
        <f>S175*H175</f>
        <v>0.97299999999999998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1168</v>
      </c>
    </row>
    <row r="176" s="2" customFormat="1" ht="23.4566" customHeight="1">
      <c r="A176" s="35"/>
      <c r="B176" s="36"/>
      <c r="C176" s="235" t="s">
        <v>556</v>
      </c>
      <c r="D176" s="235" t="s">
        <v>382</v>
      </c>
      <c r="E176" s="236" t="s">
        <v>1169</v>
      </c>
      <c r="F176" s="237" t="s">
        <v>1170</v>
      </c>
      <c r="G176" s="238" t="s">
        <v>426</v>
      </c>
      <c r="H176" s="239">
        <v>8.8000000000000007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0.057110000000000001</v>
      </c>
      <c r="T176" s="246">
        <f>S176*H176</f>
        <v>0.50256800000000001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1171</v>
      </c>
    </row>
    <row r="177" s="2" customFormat="1" ht="36.72453" customHeight="1">
      <c r="A177" s="35"/>
      <c r="B177" s="36"/>
      <c r="C177" s="235" t="s">
        <v>561</v>
      </c>
      <c r="D177" s="235" t="s">
        <v>382</v>
      </c>
      <c r="E177" s="236" t="s">
        <v>1221</v>
      </c>
      <c r="F177" s="237" t="s">
        <v>1222</v>
      </c>
      <c r="G177" s="238" t="s">
        <v>502</v>
      </c>
      <c r="H177" s="239">
        <v>16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0.00016000000000000001</v>
      </c>
      <c r="R177" s="245">
        <f>Q177*H177</f>
        <v>0.0025600000000000002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1223</v>
      </c>
    </row>
    <row r="178" s="2" customFormat="1" ht="31.92453" customHeight="1">
      <c r="A178" s="35"/>
      <c r="B178" s="36"/>
      <c r="C178" s="235" t="s">
        <v>565</v>
      </c>
      <c r="D178" s="235" t="s">
        <v>382</v>
      </c>
      <c r="E178" s="236" t="s">
        <v>1175</v>
      </c>
      <c r="F178" s="237" t="s">
        <v>1176</v>
      </c>
      <c r="G178" s="238" t="s">
        <v>430</v>
      </c>
      <c r="H178" s="239">
        <v>9.7119999999999997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0.00173</v>
      </c>
      <c r="R178" s="245">
        <f>Q178*H178</f>
        <v>0.016801759999999999</v>
      </c>
      <c r="S178" s="245">
        <v>2.3999999999999999</v>
      </c>
      <c r="T178" s="246">
        <f>S178*H178</f>
        <v>23.308799999999998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1177</v>
      </c>
    </row>
    <row r="179" s="2" customFormat="1" ht="23.4566" customHeight="1">
      <c r="A179" s="35"/>
      <c r="B179" s="36"/>
      <c r="C179" s="235" t="s">
        <v>569</v>
      </c>
      <c r="D179" s="235" t="s">
        <v>382</v>
      </c>
      <c r="E179" s="236" t="s">
        <v>1178</v>
      </c>
      <c r="F179" s="237" t="s">
        <v>1179</v>
      </c>
      <c r="G179" s="238" t="s">
        <v>450</v>
      </c>
      <c r="H179" s="239">
        <v>23.309000000000001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1180</v>
      </c>
    </row>
    <row r="180" s="2" customFormat="1" ht="31.92453" customHeight="1">
      <c r="A180" s="35"/>
      <c r="B180" s="36"/>
      <c r="C180" s="235" t="s">
        <v>573</v>
      </c>
      <c r="D180" s="235" t="s">
        <v>382</v>
      </c>
      <c r="E180" s="236" t="s">
        <v>1181</v>
      </c>
      <c r="F180" s="237" t="s">
        <v>1182</v>
      </c>
      <c r="G180" s="238" t="s">
        <v>450</v>
      </c>
      <c r="H180" s="239">
        <v>442.87099999999998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1183</v>
      </c>
    </row>
    <row r="181" s="2" customFormat="1" ht="23.4566" customHeight="1">
      <c r="A181" s="35"/>
      <c r="B181" s="36"/>
      <c r="C181" s="235" t="s">
        <v>577</v>
      </c>
      <c r="D181" s="235" t="s">
        <v>382</v>
      </c>
      <c r="E181" s="236" t="s">
        <v>710</v>
      </c>
      <c r="F181" s="237" t="s">
        <v>711</v>
      </c>
      <c r="G181" s="238" t="s">
        <v>450</v>
      </c>
      <c r="H181" s="239">
        <v>1.472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</v>
      </c>
      <c r="R181" s="245">
        <f>Q181*H181</f>
        <v>0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1184</v>
      </c>
    </row>
    <row r="182" s="2" customFormat="1" ht="23.4566" customHeight="1">
      <c r="A182" s="35"/>
      <c r="B182" s="36"/>
      <c r="C182" s="235" t="s">
        <v>581</v>
      </c>
      <c r="D182" s="235" t="s">
        <v>382</v>
      </c>
      <c r="E182" s="236" t="s">
        <v>714</v>
      </c>
      <c r="F182" s="237" t="s">
        <v>715</v>
      </c>
      <c r="G182" s="238" t="s">
        <v>450</v>
      </c>
      <c r="H182" s="239">
        <v>13.247999999999999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1185</v>
      </c>
    </row>
    <row r="183" s="2" customFormat="1" ht="23.4566" customHeight="1">
      <c r="A183" s="35"/>
      <c r="B183" s="36"/>
      <c r="C183" s="235" t="s">
        <v>585</v>
      </c>
      <c r="D183" s="235" t="s">
        <v>382</v>
      </c>
      <c r="E183" s="236" t="s">
        <v>718</v>
      </c>
      <c r="F183" s="237" t="s">
        <v>719</v>
      </c>
      <c r="G183" s="238" t="s">
        <v>450</v>
      </c>
      <c r="H183" s="239">
        <v>23.309000000000001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1186</v>
      </c>
    </row>
    <row r="184" s="12" customFormat="1" ht="22.8" customHeight="1">
      <c r="A184" s="12"/>
      <c r="B184" s="219"/>
      <c r="C184" s="220"/>
      <c r="D184" s="221" t="s">
        <v>75</v>
      </c>
      <c r="E184" s="233" t="s">
        <v>721</v>
      </c>
      <c r="F184" s="233" t="s">
        <v>722</v>
      </c>
      <c r="G184" s="220"/>
      <c r="H184" s="220"/>
      <c r="I184" s="223"/>
      <c r="J184" s="234">
        <f>BK184</f>
        <v>0</v>
      </c>
      <c r="K184" s="220"/>
      <c r="L184" s="225"/>
      <c r="M184" s="226"/>
      <c r="N184" s="227"/>
      <c r="O184" s="227"/>
      <c r="P184" s="228">
        <f>P185</f>
        <v>0</v>
      </c>
      <c r="Q184" s="227"/>
      <c r="R184" s="228">
        <f>R185</f>
        <v>0</v>
      </c>
      <c r="S184" s="227"/>
      <c r="T184" s="229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0" t="s">
        <v>84</v>
      </c>
      <c r="AT184" s="231" t="s">
        <v>75</v>
      </c>
      <c r="AU184" s="231" t="s">
        <v>84</v>
      </c>
      <c r="AY184" s="230" t="s">
        <v>379</v>
      </c>
      <c r="BK184" s="232">
        <f>BK185</f>
        <v>0</v>
      </c>
    </row>
    <row r="185" s="2" customFormat="1" ht="23.4566" customHeight="1">
      <c r="A185" s="35"/>
      <c r="B185" s="36"/>
      <c r="C185" s="235" t="s">
        <v>589</v>
      </c>
      <c r="D185" s="235" t="s">
        <v>382</v>
      </c>
      <c r="E185" s="236" t="s">
        <v>724</v>
      </c>
      <c r="F185" s="237" t="s">
        <v>725</v>
      </c>
      <c r="G185" s="238" t="s">
        <v>450</v>
      </c>
      <c r="H185" s="239">
        <v>44.387999999999998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1187</v>
      </c>
    </row>
    <row r="186" s="12" customFormat="1" ht="25.92" customHeight="1">
      <c r="A186" s="12"/>
      <c r="B186" s="219"/>
      <c r="C186" s="220"/>
      <c r="D186" s="221" t="s">
        <v>75</v>
      </c>
      <c r="E186" s="222" t="s">
        <v>1040</v>
      </c>
      <c r="F186" s="222" t="s">
        <v>1041</v>
      </c>
      <c r="G186" s="220"/>
      <c r="H186" s="220"/>
      <c r="I186" s="223"/>
      <c r="J186" s="224">
        <f>BK186</f>
        <v>0</v>
      </c>
      <c r="K186" s="220"/>
      <c r="L186" s="225"/>
      <c r="M186" s="226"/>
      <c r="N186" s="227"/>
      <c r="O186" s="227"/>
      <c r="P186" s="228">
        <f>P187</f>
        <v>0</v>
      </c>
      <c r="Q186" s="227"/>
      <c r="R186" s="228">
        <f>R187</f>
        <v>0.1144264</v>
      </c>
      <c r="S186" s="227"/>
      <c r="T186" s="229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92</v>
      </c>
      <c r="AT186" s="231" t="s">
        <v>75</v>
      </c>
      <c r="AU186" s="231" t="s">
        <v>76</v>
      </c>
      <c r="AY186" s="230" t="s">
        <v>379</v>
      </c>
      <c r="BK186" s="232">
        <f>BK187</f>
        <v>0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1042</v>
      </c>
      <c r="F187" s="233" t="s">
        <v>1043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SUM(P188:P192)</f>
        <v>0</v>
      </c>
      <c r="Q187" s="227"/>
      <c r="R187" s="228">
        <f>SUM(R188:R192)</f>
        <v>0.1144264</v>
      </c>
      <c r="S187" s="227"/>
      <c r="T187" s="229">
        <f>SUM(T188:T192)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92</v>
      </c>
      <c r="AT187" s="231" t="s">
        <v>75</v>
      </c>
      <c r="AU187" s="231" t="s">
        <v>84</v>
      </c>
      <c r="AY187" s="230" t="s">
        <v>379</v>
      </c>
      <c r="BK187" s="232">
        <f>SUM(BK188:BK192)</f>
        <v>0</v>
      </c>
    </row>
    <row r="188" s="2" customFormat="1" ht="23.4566" customHeight="1">
      <c r="A188" s="35"/>
      <c r="B188" s="36"/>
      <c r="C188" s="235" t="s">
        <v>593</v>
      </c>
      <c r="D188" s="235" t="s">
        <v>382</v>
      </c>
      <c r="E188" s="236" t="s">
        <v>1188</v>
      </c>
      <c r="F188" s="237" t="s">
        <v>1189</v>
      </c>
      <c r="G188" s="238" t="s">
        <v>419</v>
      </c>
      <c r="H188" s="239">
        <v>24.84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479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479</v>
      </c>
      <c r="BM188" s="247" t="s">
        <v>1190</v>
      </c>
    </row>
    <row r="189" s="2" customFormat="1" ht="16.30189" customHeight="1">
      <c r="A189" s="35"/>
      <c r="B189" s="36"/>
      <c r="C189" s="254" t="s">
        <v>597</v>
      </c>
      <c r="D189" s="254" t="s">
        <v>457</v>
      </c>
      <c r="E189" s="255" t="s">
        <v>1191</v>
      </c>
      <c r="F189" s="256" t="s">
        <v>1192</v>
      </c>
      <c r="G189" s="257" t="s">
        <v>450</v>
      </c>
      <c r="H189" s="258">
        <v>0.0089999999999999993</v>
      </c>
      <c r="I189" s="259"/>
      <c r="J189" s="260">
        <f>ROUND(I189*H189,2)</f>
        <v>0</v>
      </c>
      <c r="K189" s="261"/>
      <c r="L189" s="262"/>
      <c r="M189" s="263" t="s">
        <v>1</v>
      </c>
      <c r="N189" s="264" t="s">
        <v>42</v>
      </c>
      <c r="O189" s="94"/>
      <c r="P189" s="245">
        <f>O189*H189</f>
        <v>0</v>
      </c>
      <c r="Q189" s="245">
        <v>1</v>
      </c>
      <c r="R189" s="245">
        <f>Q189*H189</f>
        <v>0.0089999999999999993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544</v>
      </c>
      <c r="AT189" s="247" t="s">
        <v>457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479</v>
      </c>
      <c r="BM189" s="247" t="s">
        <v>1193</v>
      </c>
    </row>
    <row r="190" s="2" customFormat="1" ht="23.4566" customHeight="1">
      <c r="A190" s="35"/>
      <c r="B190" s="36"/>
      <c r="C190" s="235" t="s">
        <v>601</v>
      </c>
      <c r="D190" s="235" t="s">
        <v>382</v>
      </c>
      <c r="E190" s="236" t="s">
        <v>1194</v>
      </c>
      <c r="F190" s="237" t="s">
        <v>1195</v>
      </c>
      <c r="G190" s="238" t="s">
        <v>419</v>
      </c>
      <c r="H190" s="239">
        <v>49.68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0.00023000000000000001</v>
      </c>
      <c r="R190" s="245">
        <f>Q190*H190</f>
        <v>0.0114264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479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479</v>
      </c>
      <c r="BM190" s="247" t="s">
        <v>1196</v>
      </c>
    </row>
    <row r="191" s="2" customFormat="1" ht="16.30189" customHeight="1">
      <c r="A191" s="35"/>
      <c r="B191" s="36"/>
      <c r="C191" s="254" t="s">
        <v>605</v>
      </c>
      <c r="D191" s="254" t="s">
        <v>457</v>
      </c>
      <c r="E191" s="255" t="s">
        <v>1197</v>
      </c>
      <c r="F191" s="256" t="s">
        <v>1198</v>
      </c>
      <c r="G191" s="257" t="s">
        <v>450</v>
      </c>
      <c r="H191" s="258">
        <v>0.094</v>
      </c>
      <c r="I191" s="259"/>
      <c r="J191" s="260">
        <f>ROUND(I191*H191,2)</f>
        <v>0</v>
      </c>
      <c r="K191" s="261"/>
      <c r="L191" s="262"/>
      <c r="M191" s="263" t="s">
        <v>1</v>
      </c>
      <c r="N191" s="264" t="s">
        <v>42</v>
      </c>
      <c r="O191" s="94"/>
      <c r="P191" s="245">
        <f>O191*H191</f>
        <v>0</v>
      </c>
      <c r="Q191" s="245">
        <v>1</v>
      </c>
      <c r="R191" s="245">
        <f>Q191*H191</f>
        <v>0.094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544</v>
      </c>
      <c r="AT191" s="247" t="s">
        <v>457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479</v>
      </c>
      <c r="BM191" s="247" t="s">
        <v>1199</v>
      </c>
    </row>
    <row r="192" s="2" customFormat="1" ht="23.4566" customHeight="1">
      <c r="A192" s="35"/>
      <c r="B192" s="36"/>
      <c r="C192" s="235" t="s">
        <v>609</v>
      </c>
      <c r="D192" s="235" t="s">
        <v>382</v>
      </c>
      <c r="E192" s="236" t="s">
        <v>1200</v>
      </c>
      <c r="F192" s="237" t="s">
        <v>1201</v>
      </c>
      <c r="G192" s="238" t="s">
        <v>450</v>
      </c>
      <c r="H192" s="239">
        <v>0.114</v>
      </c>
      <c r="I192" s="240"/>
      <c r="J192" s="241">
        <f>ROUND(I192*H192,2)</f>
        <v>0</v>
      </c>
      <c r="K192" s="242"/>
      <c r="L192" s="41"/>
      <c r="M192" s="249" t="s">
        <v>1</v>
      </c>
      <c r="N192" s="250" t="s">
        <v>42</v>
      </c>
      <c r="O192" s="251"/>
      <c r="P192" s="252">
        <f>O192*H192</f>
        <v>0</v>
      </c>
      <c r="Q192" s="252">
        <v>0</v>
      </c>
      <c r="R192" s="252">
        <f>Q192*H192</f>
        <v>0</v>
      </c>
      <c r="S192" s="252">
        <v>0</v>
      </c>
      <c r="T192" s="25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479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479</v>
      </c>
      <c r="BM192" s="247" t="s">
        <v>1202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SjPnGUfZ0gcoVgEJiDPBfc4VvO3S/mXBHBEC1jJjA+RVlhT2bO0sYLvVU5yHZzsVxHGH+9v8fudT6d+3S68ZIw==" hashValue="c4pkLpnaNpEJLfkwsDcryXXvrVPXAjn6twqnwdUui4oSJiph1L36GJJNJcPFUj5c3CTnon7Qf4+u6jNZNn65+Q==" algorithmName="SHA-512" password="CC35"/>
  <autoFilter ref="C133:K1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348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3599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ROUND((SUM(BE129:BE266)),  2)</f>
        <v>0</v>
      </c>
      <c r="G33" s="169"/>
      <c r="H33" s="169"/>
      <c r="I33" s="170">
        <v>0.20000000000000001</v>
      </c>
      <c r="J33" s="168">
        <f>ROUND(((SUM(BE129:BE266))*I33),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ROUND((SUM(BF129:BF266)),  2)</f>
        <v>0</v>
      </c>
      <c r="G34" s="169"/>
      <c r="H34" s="169"/>
      <c r="I34" s="170">
        <v>0.20000000000000001</v>
      </c>
      <c r="J34" s="168">
        <f>ROUND(((SUM(BF129:BF266))*I34),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ROUND((SUM(BG129:BG266)),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ROUND((SUM(BH129:BH266)),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ROUND((SUM(BI129:BI266)),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203-00 - 203-00 Most ev. č.591-007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J130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J131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J153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1063</v>
      </c>
      <c r="E100" s="204"/>
      <c r="F100" s="204"/>
      <c r="G100" s="204"/>
      <c r="H100" s="204"/>
      <c r="I100" s="204"/>
      <c r="J100" s="205">
        <f>J162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J172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J187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1064</v>
      </c>
      <c r="E103" s="204"/>
      <c r="F103" s="204"/>
      <c r="G103" s="204"/>
      <c r="H103" s="204"/>
      <c r="I103" s="204"/>
      <c r="J103" s="205">
        <f>J200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411</v>
      </c>
      <c r="E104" s="204"/>
      <c r="F104" s="204"/>
      <c r="G104" s="204"/>
      <c r="H104" s="204"/>
      <c r="I104" s="204"/>
      <c r="J104" s="205">
        <f>J211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J217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J240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730</v>
      </c>
      <c r="E107" s="199"/>
      <c r="F107" s="199"/>
      <c r="G107" s="199"/>
      <c r="H107" s="199"/>
      <c r="I107" s="199"/>
      <c r="J107" s="200">
        <f>J242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731</v>
      </c>
      <c r="E108" s="204"/>
      <c r="F108" s="204"/>
      <c r="G108" s="204"/>
      <c r="H108" s="204"/>
      <c r="I108" s="204"/>
      <c r="J108" s="205">
        <f>J243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361</v>
      </c>
      <c r="E109" s="199"/>
      <c r="F109" s="199"/>
      <c r="G109" s="199"/>
      <c r="H109" s="199"/>
      <c r="I109" s="199"/>
      <c r="J109" s="200">
        <f>J257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353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30189" customHeight="1">
      <c r="A121" s="35"/>
      <c r="B121" s="36"/>
      <c r="C121" s="37"/>
      <c r="D121" s="37"/>
      <c r="E121" s="79" t="str">
        <f>E9</f>
        <v>203-00 - 203-00 Most ev. č.591-007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F12</f>
        <v>k. ú. Banská Bystrica</v>
      </c>
      <c r="G123" s="37"/>
      <c r="H123" s="37"/>
      <c r="I123" s="29" t="s">
        <v>21</v>
      </c>
      <c r="J123" s="82" t="str">
        <f>IF(J12="","",J12)</f>
        <v>30. 12. 2020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81509" customHeight="1">
      <c r="A125" s="35"/>
      <c r="B125" s="36"/>
      <c r="C125" s="29" t="s">
        <v>23</v>
      </c>
      <c r="D125" s="37"/>
      <c r="E125" s="37"/>
      <c r="F125" s="24" t="str">
        <f>E15</f>
        <v xml:space="preserve">BANSKOBYSTRICKÝ SAMOSPRÁVNY KRAJ </v>
      </c>
      <c r="G125" s="37"/>
      <c r="H125" s="37"/>
      <c r="I125" s="29" t="s">
        <v>29</v>
      </c>
      <c r="J125" s="33" t="str">
        <f>E21</f>
        <v>ISPO spol.s r.o. , Prešov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30566" customHeight="1">
      <c r="A126" s="35"/>
      <c r="B126" s="36"/>
      <c r="C126" s="29" t="s">
        <v>27</v>
      </c>
      <c r="D126" s="37"/>
      <c r="E126" s="37"/>
      <c r="F126" s="24" t="str">
        <f>IF(E18="","",E18)</f>
        <v>Vyplň údaj</v>
      </c>
      <c r="G126" s="37"/>
      <c r="H126" s="37"/>
      <c r="I126" s="29" t="s">
        <v>33</v>
      </c>
      <c r="J126" s="33" t="str">
        <f>E24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365</v>
      </c>
      <c r="D128" s="210" t="s">
        <v>61</v>
      </c>
      <c r="E128" s="210" t="s">
        <v>57</v>
      </c>
      <c r="F128" s="210" t="s">
        <v>58</v>
      </c>
      <c r="G128" s="210" t="s">
        <v>366</v>
      </c>
      <c r="H128" s="210" t="s">
        <v>367</v>
      </c>
      <c r="I128" s="210" t="s">
        <v>368</v>
      </c>
      <c r="J128" s="211" t="s">
        <v>358</v>
      </c>
      <c r="K128" s="212" t="s">
        <v>369</v>
      </c>
      <c r="L128" s="213"/>
      <c r="M128" s="103" t="s">
        <v>1</v>
      </c>
      <c r="N128" s="104" t="s">
        <v>40</v>
      </c>
      <c r="O128" s="104" t="s">
        <v>370</v>
      </c>
      <c r="P128" s="104" t="s">
        <v>371</v>
      </c>
      <c r="Q128" s="104" t="s">
        <v>372</v>
      </c>
      <c r="R128" s="104" t="s">
        <v>373</v>
      </c>
      <c r="S128" s="104" t="s">
        <v>374</v>
      </c>
      <c r="T128" s="105" t="s">
        <v>375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359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P130+P242+P257</f>
        <v>0</v>
      </c>
      <c r="Q129" s="107"/>
      <c r="R129" s="216">
        <f>R130+R242+R257</f>
        <v>957.88874468684207</v>
      </c>
      <c r="S129" s="107"/>
      <c r="T129" s="217">
        <f>T130+T242+T257</f>
        <v>190.5301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75</v>
      </c>
      <c r="AU129" s="14" t="s">
        <v>360</v>
      </c>
      <c r="BK129" s="218">
        <f>BK130+BK242+BK257</f>
        <v>0</v>
      </c>
    </row>
    <row r="130" s="12" customFormat="1" ht="25.92" customHeight="1">
      <c r="A130" s="12"/>
      <c r="B130" s="219"/>
      <c r="C130" s="220"/>
      <c r="D130" s="221" t="s">
        <v>75</v>
      </c>
      <c r="E130" s="222" t="s">
        <v>414</v>
      </c>
      <c r="F130" s="222" t="s">
        <v>415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P131+P153+P162+P172+P187+P200+P211+P217+P240</f>
        <v>0</v>
      </c>
      <c r="Q130" s="227"/>
      <c r="R130" s="228">
        <f>R131+R153+R162+R172+R187+R200+R211+R217+R240</f>
        <v>956.45437197348213</v>
      </c>
      <c r="S130" s="227"/>
      <c r="T130" s="229">
        <f>T131+T153+T162+T172+T187+T200+T211+T217+T240</f>
        <v>190.5301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76</v>
      </c>
      <c r="AY130" s="230" t="s">
        <v>379</v>
      </c>
      <c r="BK130" s="232">
        <f>BK131+BK153+BK162+BK172+BK187+BK200+BK211+BK217+BK240</f>
        <v>0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84</v>
      </c>
      <c r="F131" s="233" t="s">
        <v>416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SUM(P132:P152)</f>
        <v>0</v>
      </c>
      <c r="Q131" s="227"/>
      <c r="R131" s="228">
        <f>SUM(R132:R152)</f>
        <v>1.2386682672</v>
      </c>
      <c r="S131" s="227"/>
      <c r="T131" s="229">
        <f>SUM(T132:T152)</f>
        <v>110.36620000000001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SUM(BK132:BK152)</f>
        <v>0</v>
      </c>
    </row>
    <row r="132" s="2" customFormat="1" ht="31.92453" customHeight="1">
      <c r="A132" s="35"/>
      <c r="B132" s="36"/>
      <c r="C132" s="235" t="s">
        <v>84</v>
      </c>
      <c r="D132" s="235" t="s">
        <v>382</v>
      </c>
      <c r="E132" s="236" t="s">
        <v>3115</v>
      </c>
      <c r="F132" s="237" t="s">
        <v>3116</v>
      </c>
      <c r="G132" s="238" t="s">
        <v>419</v>
      </c>
      <c r="H132" s="239">
        <v>97.650000000000006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0.000457248</v>
      </c>
      <c r="R132" s="245">
        <f>Q132*H132</f>
        <v>0.044650267200000003</v>
      </c>
      <c r="S132" s="245">
        <v>0.50800000000000001</v>
      </c>
      <c r="T132" s="246">
        <f>S132*H132</f>
        <v>49.606200000000001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3600</v>
      </c>
    </row>
    <row r="133" s="2" customFormat="1" ht="31.92453" customHeight="1">
      <c r="A133" s="35"/>
      <c r="B133" s="36"/>
      <c r="C133" s="235" t="s">
        <v>92</v>
      </c>
      <c r="D133" s="235" t="s">
        <v>382</v>
      </c>
      <c r="E133" s="236" t="s">
        <v>1873</v>
      </c>
      <c r="F133" s="237" t="s">
        <v>1874</v>
      </c>
      <c r="G133" s="238" t="s">
        <v>419</v>
      </c>
      <c r="H133" s="239">
        <v>108.5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</v>
      </c>
      <c r="R133" s="245">
        <f>Q133*H133</f>
        <v>0</v>
      </c>
      <c r="S133" s="245">
        <v>0.56000000000000005</v>
      </c>
      <c r="T133" s="246">
        <f>S133*H133</f>
        <v>60.760000000000005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3601</v>
      </c>
    </row>
    <row r="134" s="2" customFormat="1" ht="23.4566" customHeight="1">
      <c r="A134" s="35"/>
      <c r="B134" s="36"/>
      <c r="C134" s="235" t="s">
        <v>102</v>
      </c>
      <c r="D134" s="235" t="s">
        <v>382</v>
      </c>
      <c r="E134" s="236" t="s">
        <v>3119</v>
      </c>
      <c r="F134" s="237" t="s">
        <v>3120</v>
      </c>
      <c r="G134" s="238" t="s">
        <v>426</v>
      </c>
      <c r="H134" s="239">
        <v>60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0.019890000000000001</v>
      </c>
      <c r="R134" s="245">
        <f>Q134*H134</f>
        <v>1.1934</v>
      </c>
      <c r="S134" s="245">
        <v>0</v>
      </c>
      <c r="T134" s="246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3602</v>
      </c>
    </row>
    <row r="135" s="2" customFormat="1" ht="31.92453" customHeight="1">
      <c r="A135" s="35"/>
      <c r="B135" s="36"/>
      <c r="C135" s="235" t="s">
        <v>396</v>
      </c>
      <c r="D135" s="235" t="s">
        <v>382</v>
      </c>
      <c r="E135" s="236" t="s">
        <v>1247</v>
      </c>
      <c r="F135" s="237" t="s">
        <v>1248</v>
      </c>
      <c r="G135" s="238" t="s">
        <v>430</v>
      </c>
      <c r="H135" s="239">
        <v>24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</v>
      </c>
      <c r="R135" s="245">
        <f>Q135*H135</f>
        <v>0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3603</v>
      </c>
    </row>
    <row r="136" s="2" customFormat="1" ht="16.30189" customHeight="1">
      <c r="A136" s="35"/>
      <c r="B136" s="36"/>
      <c r="C136" s="235" t="s">
        <v>378</v>
      </c>
      <c r="D136" s="235" t="s">
        <v>382</v>
      </c>
      <c r="E136" s="236" t="s">
        <v>3123</v>
      </c>
      <c r="F136" s="237" t="s">
        <v>3124</v>
      </c>
      <c r="G136" s="238" t="s">
        <v>430</v>
      </c>
      <c r="H136" s="239">
        <v>225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</v>
      </c>
      <c r="R136" s="245">
        <f>Q136*H136</f>
        <v>0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3604</v>
      </c>
    </row>
    <row r="137" s="2" customFormat="1" ht="23.4566" customHeight="1">
      <c r="A137" s="35"/>
      <c r="B137" s="36"/>
      <c r="C137" s="235" t="s">
        <v>435</v>
      </c>
      <c r="D137" s="235" t="s">
        <v>382</v>
      </c>
      <c r="E137" s="236" t="s">
        <v>3126</v>
      </c>
      <c r="F137" s="237" t="s">
        <v>3127</v>
      </c>
      <c r="G137" s="238" t="s">
        <v>430</v>
      </c>
      <c r="H137" s="239">
        <v>112.5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3605</v>
      </c>
    </row>
    <row r="138" s="2" customFormat="1" ht="23.4566" customHeight="1">
      <c r="A138" s="35"/>
      <c r="B138" s="36"/>
      <c r="C138" s="235" t="s">
        <v>439</v>
      </c>
      <c r="D138" s="235" t="s">
        <v>382</v>
      </c>
      <c r="E138" s="236" t="s">
        <v>3129</v>
      </c>
      <c r="F138" s="237" t="s">
        <v>3130</v>
      </c>
      <c r="G138" s="238" t="s">
        <v>430</v>
      </c>
      <c r="H138" s="239">
        <v>27.143999999999998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3606</v>
      </c>
    </row>
    <row r="139" s="2" customFormat="1" ht="21.0566" customHeight="1">
      <c r="A139" s="35"/>
      <c r="B139" s="36"/>
      <c r="C139" s="235" t="s">
        <v>443</v>
      </c>
      <c r="D139" s="235" t="s">
        <v>382</v>
      </c>
      <c r="E139" s="236" t="s">
        <v>1334</v>
      </c>
      <c r="F139" s="237" t="s">
        <v>1335</v>
      </c>
      <c r="G139" s="238" t="s">
        <v>430</v>
      </c>
      <c r="H139" s="239">
        <v>102.25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3607</v>
      </c>
    </row>
    <row r="140" s="2" customFormat="1" ht="23.4566" customHeight="1">
      <c r="A140" s="35"/>
      <c r="B140" s="36"/>
      <c r="C140" s="235" t="s">
        <v>447</v>
      </c>
      <c r="D140" s="235" t="s">
        <v>382</v>
      </c>
      <c r="E140" s="236" t="s">
        <v>1337</v>
      </c>
      <c r="F140" s="237" t="s">
        <v>1338</v>
      </c>
      <c r="G140" s="238" t="s">
        <v>430</v>
      </c>
      <c r="H140" s="239">
        <v>30.675000000000001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3608</v>
      </c>
    </row>
    <row r="141" s="2" customFormat="1" ht="21.0566" customHeight="1">
      <c r="A141" s="35"/>
      <c r="B141" s="36"/>
      <c r="C141" s="235" t="s">
        <v>452</v>
      </c>
      <c r="D141" s="235" t="s">
        <v>382</v>
      </c>
      <c r="E141" s="236" t="s">
        <v>1068</v>
      </c>
      <c r="F141" s="237" t="s">
        <v>1069</v>
      </c>
      <c r="G141" s="238" t="s">
        <v>430</v>
      </c>
      <c r="H141" s="239">
        <v>10.560000000000001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3609</v>
      </c>
    </row>
    <row r="142" s="2" customFormat="1" ht="36.72453" customHeight="1">
      <c r="A142" s="35"/>
      <c r="B142" s="36"/>
      <c r="C142" s="235" t="s">
        <v>456</v>
      </c>
      <c r="D142" s="235" t="s">
        <v>382</v>
      </c>
      <c r="E142" s="236" t="s">
        <v>741</v>
      </c>
      <c r="F142" s="237" t="s">
        <v>742</v>
      </c>
      <c r="G142" s="238" t="s">
        <v>430</v>
      </c>
      <c r="H142" s="239">
        <v>3.1680000000000001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3610</v>
      </c>
    </row>
    <row r="143" s="2" customFormat="1" ht="36.72453" customHeight="1">
      <c r="A143" s="35"/>
      <c r="B143" s="36"/>
      <c r="C143" s="235" t="s">
        <v>461</v>
      </c>
      <c r="D143" s="235" t="s">
        <v>382</v>
      </c>
      <c r="E143" s="236" t="s">
        <v>3039</v>
      </c>
      <c r="F143" s="237" t="s">
        <v>437</v>
      </c>
      <c r="G143" s="238" t="s">
        <v>430</v>
      </c>
      <c r="H143" s="239">
        <v>75.213999999999999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3611</v>
      </c>
    </row>
    <row r="144" s="2" customFormat="1" ht="23.4566" customHeight="1">
      <c r="A144" s="35"/>
      <c r="B144" s="36"/>
      <c r="C144" s="235" t="s">
        <v>466</v>
      </c>
      <c r="D144" s="235" t="s">
        <v>382</v>
      </c>
      <c r="E144" s="236" t="s">
        <v>3137</v>
      </c>
      <c r="F144" s="237" t="s">
        <v>3138</v>
      </c>
      <c r="G144" s="238" t="s">
        <v>430</v>
      </c>
      <c r="H144" s="239">
        <v>225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3612</v>
      </c>
    </row>
    <row r="145" s="2" customFormat="1" ht="21.0566" customHeight="1">
      <c r="A145" s="35"/>
      <c r="B145" s="36"/>
      <c r="C145" s="235" t="s">
        <v>470</v>
      </c>
      <c r="D145" s="235" t="s">
        <v>382</v>
      </c>
      <c r="E145" s="236" t="s">
        <v>750</v>
      </c>
      <c r="F145" s="237" t="s">
        <v>445</v>
      </c>
      <c r="G145" s="238" t="s">
        <v>430</v>
      </c>
      <c r="H145" s="239">
        <v>75.213999999999999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3613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1083</v>
      </c>
      <c r="F146" s="237" t="s">
        <v>449</v>
      </c>
      <c r="G146" s="238" t="s">
        <v>450</v>
      </c>
      <c r="H146" s="239">
        <v>142.90700000000001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3614</v>
      </c>
    </row>
    <row r="147" s="2" customFormat="1" ht="23.4566" customHeight="1">
      <c r="A147" s="35"/>
      <c r="B147" s="36"/>
      <c r="C147" s="235" t="s">
        <v>479</v>
      </c>
      <c r="D147" s="235" t="s">
        <v>382</v>
      </c>
      <c r="E147" s="236" t="s">
        <v>453</v>
      </c>
      <c r="F147" s="237" t="s">
        <v>454</v>
      </c>
      <c r="G147" s="238" t="s">
        <v>430</v>
      </c>
      <c r="H147" s="239">
        <v>48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3615</v>
      </c>
    </row>
    <row r="148" s="2" customFormat="1" ht="23.4566" customHeight="1">
      <c r="A148" s="35"/>
      <c r="B148" s="36"/>
      <c r="C148" s="235" t="s">
        <v>483</v>
      </c>
      <c r="D148" s="235" t="s">
        <v>382</v>
      </c>
      <c r="E148" s="236" t="s">
        <v>2464</v>
      </c>
      <c r="F148" s="237" t="s">
        <v>2465</v>
      </c>
      <c r="G148" s="238" t="s">
        <v>419</v>
      </c>
      <c r="H148" s="239">
        <v>20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3616</v>
      </c>
    </row>
    <row r="149" s="2" customFormat="1" ht="16.30189" customHeight="1">
      <c r="A149" s="35"/>
      <c r="B149" s="36"/>
      <c r="C149" s="254" t="s">
        <v>487</v>
      </c>
      <c r="D149" s="254" t="s">
        <v>457</v>
      </c>
      <c r="E149" s="255" t="s">
        <v>1270</v>
      </c>
      <c r="F149" s="256" t="s">
        <v>1271</v>
      </c>
      <c r="G149" s="257" t="s">
        <v>1102</v>
      </c>
      <c r="H149" s="258">
        <v>0.61799999999999999</v>
      </c>
      <c r="I149" s="259"/>
      <c r="J149" s="260">
        <f>ROUND(I149*H149,2)</f>
        <v>0</v>
      </c>
      <c r="K149" s="261"/>
      <c r="L149" s="262"/>
      <c r="M149" s="263" t="s">
        <v>1</v>
      </c>
      <c r="N149" s="264" t="s">
        <v>42</v>
      </c>
      <c r="O149" s="94"/>
      <c r="P149" s="245">
        <f>O149*H149</f>
        <v>0</v>
      </c>
      <c r="Q149" s="245">
        <v>0.001</v>
      </c>
      <c r="R149" s="245">
        <f>Q149*H149</f>
        <v>0.00061800000000000006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443</v>
      </c>
      <c r="AT149" s="247" t="s">
        <v>457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3617</v>
      </c>
    </row>
    <row r="150" s="2" customFormat="1" ht="21.0566" customHeight="1">
      <c r="A150" s="35"/>
      <c r="B150" s="36"/>
      <c r="C150" s="235" t="s">
        <v>491</v>
      </c>
      <c r="D150" s="235" t="s">
        <v>382</v>
      </c>
      <c r="E150" s="236" t="s">
        <v>3145</v>
      </c>
      <c r="F150" s="237" t="s">
        <v>3146</v>
      </c>
      <c r="G150" s="238" t="s">
        <v>419</v>
      </c>
      <c r="H150" s="239">
        <v>63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3618</v>
      </c>
    </row>
    <row r="151" s="2" customFormat="1" ht="16.30189" customHeight="1">
      <c r="A151" s="35"/>
      <c r="B151" s="36"/>
      <c r="C151" s="235" t="s">
        <v>7</v>
      </c>
      <c r="D151" s="235" t="s">
        <v>382</v>
      </c>
      <c r="E151" s="236" t="s">
        <v>2470</v>
      </c>
      <c r="F151" s="237" t="s">
        <v>2471</v>
      </c>
      <c r="G151" s="238" t="s">
        <v>419</v>
      </c>
      <c r="H151" s="239">
        <v>20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0</v>
      </c>
      <c r="R151" s="245">
        <f>Q151*H151</f>
        <v>0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3619</v>
      </c>
    </row>
    <row r="152" s="2" customFormat="1" ht="31.92453" customHeight="1">
      <c r="A152" s="35"/>
      <c r="B152" s="36"/>
      <c r="C152" s="235" t="s">
        <v>499</v>
      </c>
      <c r="D152" s="235" t="s">
        <v>382</v>
      </c>
      <c r="E152" s="236" t="s">
        <v>1631</v>
      </c>
      <c r="F152" s="237" t="s">
        <v>1632</v>
      </c>
      <c r="G152" s="238" t="s">
        <v>419</v>
      </c>
      <c r="H152" s="239">
        <v>20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3620</v>
      </c>
    </row>
    <row r="153" s="12" customFormat="1" ht="22.8" customHeight="1">
      <c r="A153" s="12"/>
      <c r="B153" s="219"/>
      <c r="C153" s="220"/>
      <c r="D153" s="221" t="s">
        <v>75</v>
      </c>
      <c r="E153" s="233" t="s">
        <v>92</v>
      </c>
      <c r="F153" s="233" t="s">
        <v>759</v>
      </c>
      <c r="G153" s="220"/>
      <c r="H153" s="220"/>
      <c r="I153" s="223"/>
      <c r="J153" s="234">
        <f>BK153</f>
        <v>0</v>
      </c>
      <c r="K153" s="220"/>
      <c r="L153" s="225"/>
      <c r="M153" s="226"/>
      <c r="N153" s="227"/>
      <c r="O153" s="227"/>
      <c r="P153" s="228">
        <f>SUM(P154:P161)</f>
        <v>0</v>
      </c>
      <c r="Q153" s="227"/>
      <c r="R153" s="228">
        <f>SUM(R154:R161)</f>
        <v>10.786441258150003</v>
      </c>
      <c r="S153" s="227"/>
      <c r="T153" s="229">
        <f>SUM(T154:T161)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84</v>
      </c>
      <c r="AT153" s="231" t="s">
        <v>75</v>
      </c>
      <c r="AU153" s="231" t="s">
        <v>84</v>
      </c>
      <c r="AY153" s="230" t="s">
        <v>379</v>
      </c>
      <c r="BK153" s="232">
        <f>SUM(BK154:BK161)</f>
        <v>0</v>
      </c>
    </row>
    <row r="154" s="2" customFormat="1" ht="23.4566" customHeight="1">
      <c r="A154" s="35"/>
      <c r="B154" s="36"/>
      <c r="C154" s="235" t="s">
        <v>504</v>
      </c>
      <c r="D154" s="235" t="s">
        <v>382</v>
      </c>
      <c r="E154" s="236" t="s">
        <v>3150</v>
      </c>
      <c r="F154" s="237" t="s">
        <v>3151</v>
      </c>
      <c r="G154" s="238" t="s">
        <v>419</v>
      </c>
      <c r="H154" s="239">
        <v>60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0.00014999999999999999</v>
      </c>
      <c r="R154" s="245">
        <f>Q154*H154</f>
        <v>0.0089999999999999993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3621</v>
      </c>
    </row>
    <row r="155" s="2" customFormat="1" ht="23.4566" customHeight="1">
      <c r="A155" s="35"/>
      <c r="B155" s="36"/>
      <c r="C155" s="235" t="s">
        <v>508</v>
      </c>
      <c r="D155" s="235" t="s">
        <v>382</v>
      </c>
      <c r="E155" s="236" t="s">
        <v>3153</v>
      </c>
      <c r="F155" s="237" t="s">
        <v>3154</v>
      </c>
      <c r="G155" s="238" t="s">
        <v>419</v>
      </c>
      <c r="H155" s="239">
        <v>60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0</v>
      </c>
      <c r="R155" s="245">
        <f>Q155*H155</f>
        <v>0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3622</v>
      </c>
    </row>
    <row r="156" s="2" customFormat="1" ht="23.4566" customHeight="1">
      <c r="A156" s="35"/>
      <c r="B156" s="36"/>
      <c r="C156" s="254" t="s">
        <v>512</v>
      </c>
      <c r="D156" s="254" t="s">
        <v>457</v>
      </c>
      <c r="E156" s="255" t="s">
        <v>3156</v>
      </c>
      <c r="F156" s="256" t="s">
        <v>3157</v>
      </c>
      <c r="G156" s="257" t="s">
        <v>450</v>
      </c>
      <c r="H156" s="258">
        <v>9.3000000000000007</v>
      </c>
      <c r="I156" s="259"/>
      <c r="J156" s="260">
        <f>ROUND(I156*H156,2)</f>
        <v>0</v>
      </c>
      <c r="K156" s="261"/>
      <c r="L156" s="262"/>
      <c r="M156" s="263" t="s">
        <v>1</v>
      </c>
      <c r="N156" s="264" t="s">
        <v>42</v>
      </c>
      <c r="O156" s="94"/>
      <c r="P156" s="245">
        <f>O156*H156</f>
        <v>0</v>
      </c>
      <c r="Q156" s="245">
        <v>1</v>
      </c>
      <c r="R156" s="245">
        <f>Q156*H156</f>
        <v>9.3000000000000007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443</v>
      </c>
      <c r="AT156" s="247" t="s">
        <v>457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3623</v>
      </c>
    </row>
    <row r="157" s="2" customFormat="1" ht="23.4566" customHeight="1">
      <c r="A157" s="35"/>
      <c r="B157" s="36"/>
      <c r="C157" s="235" t="s">
        <v>516</v>
      </c>
      <c r="D157" s="235" t="s">
        <v>382</v>
      </c>
      <c r="E157" s="236" t="s">
        <v>3159</v>
      </c>
      <c r="F157" s="237" t="s">
        <v>3160</v>
      </c>
      <c r="G157" s="238" t="s">
        <v>419</v>
      </c>
      <c r="H157" s="239">
        <v>60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3624</v>
      </c>
    </row>
    <row r="158" s="2" customFormat="1" ht="36.72453" customHeight="1">
      <c r="A158" s="35"/>
      <c r="B158" s="36"/>
      <c r="C158" s="235" t="s">
        <v>520</v>
      </c>
      <c r="D158" s="235" t="s">
        <v>382</v>
      </c>
      <c r="E158" s="236" t="s">
        <v>3165</v>
      </c>
      <c r="F158" s="237" t="s">
        <v>3166</v>
      </c>
      <c r="G158" s="238" t="s">
        <v>1817</v>
      </c>
      <c r="H158" s="239">
        <v>2016</v>
      </c>
      <c r="I158" s="240"/>
      <c r="J158" s="241">
        <f>ROUND(I158*H158,2)</f>
        <v>0</v>
      </c>
      <c r="K158" s="242"/>
      <c r="L158" s="41"/>
      <c r="M158" s="243" t="s">
        <v>1</v>
      </c>
      <c r="N158" s="244" t="s">
        <v>42</v>
      </c>
      <c r="O158" s="94"/>
      <c r="P158" s="245">
        <f>O158*H158</f>
        <v>0</v>
      </c>
      <c r="Q158" s="245">
        <v>2.89984E-05</v>
      </c>
      <c r="R158" s="245">
        <f>Q158*H158</f>
        <v>0.058460774399999998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396</v>
      </c>
      <c r="AT158" s="247" t="s">
        <v>382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3625</v>
      </c>
    </row>
    <row r="159" s="2" customFormat="1" ht="16.30189" customHeight="1">
      <c r="A159" s="35"/>
      <c r="B159" s="36"/>
      <c r="C159" s="235" t="s">
        <v>524</v>
      </c>
      <c r="D159" s="235" t="s">
        <v>382</v>
      </c>
      <c r="E159" s="236" t="s">
        <v>3168</v>
      </c>
      <c r="F159" s="237" t="s">
        <v>3169</v>
      </c>
      <c r="G159" s="238" t="s">
        <v>430</v>
      </c>
      <c r="H159" s="239">
        <v>0.625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2.2354352039999998</v>
      </c>
      <c r="R159" s="245">
        <f>Q159*H159</f>
        <v>1.3971470024999999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3626</v>
      </c>
    </row>
    <row r="160" s="2" customFormat="1" ht="21.0566" customHeight="1">
      <c r="A160" s="35"/>
      <c r="B160" s="36"/>
      <c r="C160" s="235" t="s">
        <v>528</v>
      </c>
      <c r="D160" s="235" t="s">
        <v>382</v>
      </c>
      <c r="E160" s="236" t="s">
        <v>3171</v>
      </c>
      <c r="F160" s="237" t="s">
        <v>3172</v>
      </c>
      <c r="G160" s="238" t="s">
        <v>419</v>
      </c>
      <c r="H160" s="239">
        <v>2.5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0.0087333924999999993</v>
      </c>
      <c r="R160" s="245">
        <f>Q160*H160</f>
        <v>0.021833481249999998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3627</v>
      </c>
    </row>
    <row r="161" s="2" customFormat="1" ht="21.0566" customHeight="1">
      <c r="A161" s="35"/>
      <c r="B161" s="36"/>
      <c r="C161" s="235" t="s">
        <v>532</v>
      </c>
      <c r="D161" s="235" t="s">
        <v>382</v>
      </c>
      <c r="E161" s="236" t="s">
        <v>3174</v>
      </c>
      <c r="F161" s="237" t="s">
        <v>3175</v>
      </c>
      <c r="G161" s="238" t="s">
        <v>419</v>
      </c>
      <c r="H161" s="239">
        <v>2.5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0</v>
      </c>
      <c r="R161" s="245">
        <f>Q161*H161</f>
        <v>0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3628</v>
      </c>
    </row>
    <row r="162" s="12" customFormat="1" ht="22.8" customHeight="1">
      <c r="A162" s="12"/>
      <c r="B162" s="219"/>
      <c r="C162" s="220"/>
      <c r="D162" s="221" t="s">
        <v>75</v>
      </c>
      <c r="E162" s="233" t="s">
        <v>102</v>
      </c>
      <c r="F162" s="233" t="s">
        <v>1087</v>
      </c>
      <c r="G162" s="220"/>
      <c r="H162" s="220"/>
      <c r="I162" s="223"/>
      <c r="J162" s="234">
        <f>BK162</f>
        <v>0</v>
      </c>
      <c r="K162" s="220"/>
      <c r="L162" s="225"/>
      <c r="M162" s="226"/>
      <c r="N162" s="227"/>
      <c r="O162" s="227"/>
      <c r="P162" s="228">
        <f>SUM(P163:P171)</f>
        <v>0</v>
      </c>
      <c r="Q162" s="227"/>
      <c r="R162" s="228">
        <f>SUM(R163:R171)</f>
        <v>16.625646132656197</v>
      </c>
      <c r="S162" s="227"/>
      <c r="T162" s="229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84</v>
      </c>
      <c r="AT162" s="231" t="s">
        <v>75</v>
      </c>
      <c r="AU162" s="231" t="s">
        <v>84</v>
      </c>
      <c r="AY162" s="230" t="s">
        <v>379</v>
      </c>
      <c r="BK162" s="232">
        <f>SUM(BK163:BK171)</f>
        <v>0</v>
      </c>
    </row>
    <row r="163" s="2" customFormat="1" ht="21.0566" customHeight="1">
      <c r="A163" s="35"/>
      <c r="B163" s="36"/>
      <c r="C163" s="235" t="s">
        <v>536</v>
      </c>
      <c r="D163" s="235" t="s">
        <v>382</v>
      </c>
      <c r="E163" s="236" t="s">
        <v>1088</v>
      </c>
      <c r="F163" s="237" t="s">
        <v>1089</v>
      </c>
      <c r="G163" s="238" t="s">
        <v>430</v>
      </c>
      <c r="H163" s="239">
        <v>2.8109999999999999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2.3855499999999998</v>
      </c>
      <c r="R163" s="245">
        <f>Q163*H163</f>
        <v>6.7057810499999997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3629</v>
      </c>
    </row>
    <row r="164" s="2" customFormat="1" ht="21.0566" customHeight="1">
      <c r="A164" s="35"/>
      <c r="B164" s="36"/>
      <c r="C164" s="235" t="s">
        <v>540</v>
      </c>
      <c r="D164" s="235" t="s">
        <v>382</v>
      </c>
      <c r="E164" s="236" t="s">
        <v>1091</v>
      </c>
      <c r="F164" s="237" t="s">
        <v>1092</v>
      </c>
      <c r="G164" s="238" t="s">
        <v>419</v>
      </c>
      <c r="H164" s="239">
        <v>7.7590000000000003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0.049827999999999997</v>
      </c>
      <c r="R164" s="245">
        <f>Q164*H164</f>
        <v>0.38661545199999997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3630</v>
      </c>
    </row>
    <row r="165" s="2" customFormat="1" ht="21.0566" customHeight="1">
      <c r="A165" s="35"/>
      <c r="B165" s="36"/>
      <c r="C165" s="235" t="s">
        <v>544</v>
      </c>
      <c r="D165" s="235" t="s">
        <v>382</v>
      </c>
      <c r="E165" s="236" t="s">
        <v>1094</v>
      </c>
      <c r="F165" s="237" t="s">
        <v>1095</v>
      </c>
      <c r="G165" s="238" t="s">
        <v>419</v>
      </c>
      <c r="H165" s="239">
        <v>7.7590000000000003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1.5E-05</v>
      </c>
      <c r="R165" s="245">
        <f>Q165*H165</f>
        <v>0.00011638500000000001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3631</v>
      </c>
    </row>
    <row r="166" s="2" customFormat="1" ht="21.0566" customHeight="1">
      <c r="A166" s="35"/>
      <c r="B166" s="36"/>
      <c r="C166" s="235" t="s">
        <v>548</v>
      </c>
      <c r="D166" s="235" t="s">
        <v>382</v>
      </c>
      <c r="E166" s="236" t="s">
        <v>1097</v>
      </c>
      <c r="F166" s="237" t="s">
        <v>1098</v>
      </c>
      <c r="G166" s="238" t="s">
        <v>450</v>
      </c>
      <c r="H166" s="239">
        <v>0.70699999999999996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1.0370397</v>
      </c>
      <c r="R166" s="245">
        <f>Q166*H166</f>
        <v>0.73318706789999999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3632</v>
      </c>
    </row>
    <row r="167" s="2" customFormat="1" ht="23.4566" customHeight="1">
      <c r="A167" s="35"/>
      <c r="B167" s="36"/>
      <c r="C167" s="235" t="s">
        <v>552</v>
      </c>
      <c r="D167" s="235" t="s">
        <v>382</v>
      </c>
      <c r="E167" s="236" t="s">
        <v>3187</v>
      </c>
      <c r="F167" s="237" t="s">
        <v>3188</v>
      </c>
      <c r="G167" s="238" t="s">
        <v>430</v>
      </c>
      <c r="H167" s="239">
        <v>3.7530000000000001</v>
      </c>
      <c r="I167" s="240"/>
      <c r="J167" s="241">
        <f>ROUND(I167*H167,2)</f>
        <v>0</v>
      </c>
      <c r="K167" s="242"/>
      <c r="L167" s="41"/>
      <c r="M167" s="243" t="s">
        <v>1</v>
      </c>
      <c r="N167" s="244" t="s">
        <v>42</v>
      </c>
      <c r="O167" s="94"/>
      <c r="P167" s="245">
        <f>O167*H167</f>
        <v>0</v>
      </c>
      <c r="Q167" s="245">
        <v>2.3225634999999998</v>
      </c>
      <c r="R167" s="245">
        <f>Q167*H167</f>
        <v>8.7165808154999986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396</v>
      </c>
      <c r="AT167" s="247" t="s">
        <v>382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3633</v>
      </c>
    </row>
    <row r="168" s="2" customFormat="1" ht="23.4566" customHeight="1">
      <c r="A168" s="35"/>
      <c r="B168" s="36"/>
      <c r="C168" s="235" t="s">
        <v>556</v>
      </c>
      <c r="D168" s="235" t="s">
        <v>382</v>
      </c>
      <c r="E168" s="236" t="s">
        <v>3190</v>
      </c>
      <c r="F168" s="237" t="s">
        <v>3191</v>
      </c>
      <c r="G168" s="238" t="s">
        <v>419</v>
      </c>
      <c r="H168" s="239">
        <v>16.710999999999999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0.0045821741999999997</v>
      </c>
      <c r="R168" s="245">
        <f>Q168*H168</f>
        <v>0.07657271305619999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3634</v>
      </c>
    </row>
    <row r="169" s="2" customFormat="1" ht="23.4566" customHeight="1">
      <c r="A169" s="35"/>
      <c r="B169" s="36"/>
      <c r="C169" s="235" t="s">
        <v>561</v>
      </c>
      <c r="D169" s="235" t="s">
        <v>382</v>
      </c>
      <c r="E169" s="236" t="s">
        <v>3193</v>
      </c>
      <c r="F169" s="237" t="s">
        <v>3194</v>
      </c>
      <c r="G169" s="238" t="s">
        <v>419</v>
      </c>
      <c r="H169" s="239">
        <v>16.710999999999999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3.7200000000000003E-05</v>
      </c>
      <c r="R169" s="245">
        <f>Q169*H169</f>
        <v>0.00062164920000000001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3635</v>
      </c>
    </row>
    <row r="170" s="2" customFormat="1" ht="23.4566" customHeight="1">
      <c r="A170" s="35"/>
      <c r="B170" s="36"/>
      <c r="C170" s="235" t="s">
        <v>565</v>
      </c>
      <c r="D170" s="235" t="s">
        <v>382</v>
      </c>
      <c r="E170" s="236" t="s">
        <v>3468</v>
      </c>
      <c r="F170" s="237" t="s">
        <v>3469</v>
      </c>
      <c r="G170" s="238" t="s">
        <v>426</v>
      </c>
      <c r="H170" s="239">
        <v>18.699999999999999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0.00033</v>
      </c>
      <c r="R170" s="245">
        <f>Q170*H170</f>
        <v>0.0061709999999999994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3636</v>
      </c>
    </row>
    <row r="171" s="2" customFormat="1" ht="23.4566" customHeight="1">
      <c r="A171" s="35"/>
      <c r="B171" s="36"/>
      <c r="C171" s="254" t="s">
        <v>569</v>
      </c>
      <c r="D171" s="254" t="s">
        <v>457</v>
      </c>
      <c r="E171" s="255" t="s">
        <v>3298</v>
      </c>
      <c r="F171" s="256" t="s">
        <v>3637</v>
      </c>
      <c r="G171" s="257" t="s">
        <v>426</v>
      </c>
      <c r="H171" s="258">
        <v>18.699999999999999</v>
      </c>
      <c r="I171" s="259"/>
      <c r="J171" s="260">
        <f>ROUND(I171*H171,2)</f>
        <v>0</v>
      </c>
      <c r="K171" s="261"/>
      <c r="L171" s="262"/>
      <c r="M171" s="263" t="s">
        <v>1</v>
      </c>
      <c r="N171" s="264" t="s">
        <v>42</v>
      </c>
      <c r="O171" s="94"/>
      <c r="P171" s="245">
        <f>O171*H171</f>
        <v>0</v>
      </c>
      <c r="Q171" s="245">
        <v>0</v>
      </c>
      <c r="R171" s="245">
        <f>Q171*H171</f>
        <v>0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443</v>
      </c>
      <c r="AT171" s="247" t="s">
        <v>457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3638</v>
      </c>
    </row>
    <row r="172" s="12" customFormat="1" ht="22.8" customHeight="1">
      <c r="A172" s="12"/>
      <c r="B172" s="219"/>
      <c r="C172" s="220"/>
      <c r="D172" s="221" t="s">
        <v>75</v>
      </c>
      <c r="E172" s="233" t="s">
        <v>396</v>
      </c>
      <c r="F172" s="233" t="s">
        <v>465</v>
      </c>
      <c r="G172" s="220"/>
      <c r="H172" s="220"/>
      <c r="I172" s="223"/>
      <c r="J172" s="234">
        <f>BK172</f>
        <v>0</v>
      </c>
      <c r="K172" s="220"/>
      <c r="L172" s="225"/>
      <c r="M172" s="226"/>
      <c r="N172" s="227"/>
      <c r="O172" s="227"/>
      <c r="P172" s="228">
        <f>SUM(P173:P186)</f>
        <v>0</v>
      </c>
      <c r="Q172" s="227"/>
      <c r="R172" s="228">
        <f>SUM(R173:R186)</f>
        <v>518.82947000709999</v>
      </c>
      <c r="S172" s="227"/>
      <c r="T172" s="229">
        <f>SUM(T173:T186)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84</v>
      </c>
      <c r="AT172" s="231" t="s">
        <v>75</v>
      </c>
      <c r="AU172" s="231" t="s">
        <v>84</v>
      </c>
      <c r="AY172" s="230" t="s">
        <v>379</v>
      </c>
      <c r="BK172" s="232">
        <f>SUM(BK173:BK186)</f>
        <v>0</v>
      </c>
    </row>
    <row r="173" s="2" customFormat="1" ht="23.4566" customHeight="1">
      <c r="A173" s="35"/>
      <c r="B173" s="36"/>
      <c r="C173" s="235" t="s">
        <v>573</v>
      </c>
      <c r="D173" s="235" t="s">
        <v>382</v>
      </c>
      <c r="E173" s="236" t="s">
        <v>2790</v>
      </c>
      <c r="F173" s="237" t="s">
        <v>2791</v>
      </c>
      <c r="G173" s="238" t="s">
        <v>430</v>
      </c>
      <c r="H173" s="239">
        <v>28.172000000000001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2.345669</v>
      </c>
      <c r="R173" s="245">
        <f>Q173*H173</f>
        <v>66.082187067999996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3639</v>
      </c>
    </row>
    <row r="174" s="2" customFormat="1" ht="23.4566" customHeight="1">
      <c r="A174" s="35"/>
      <c r="B174" s="36"/>
      <c r="C174" s="235" t="s">
        <v>577</v>
      </c>
      <c r="D174" s="235" t="s">
        <v>382</v>
      </c>
      <c r="E174" s="236" t="s">
        <v>3197</v>
      </c>
      <c r="F174" s="237" t="s">
        <v>3198</v>
      </c>
      <c r="G174" s="238" t="s">
        <v>419</v>
      </c>
      <c r="H174" s="239">
        <v>2.2440000000000002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0.017190400000000002</v>
      </c>
      <c r="R174" s="245">
        <f>Q174*H174</f>
        <v>0.03857525760000001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3640</v>
      </c>
    </row>
    <row r="175" s="2" customFormat="1" ht="23.4566" customHeight="1">
      <c r="A175" s="35"/>
      <c r="B175" s="36"/>
      <c r="C175" s="235" t="s">
        <v>581</v>
      </c>
      <c r="D175" s="235" t="s">
        <v>382</v>
      </c>
      <c r="E175" s="236" t="s">
        <v>3200</v>
      </c>
      <c r="F175" s="237" t="s">
        <v>3201</v>
      </c>
      <c r="G175" s="238" t="s">
        <v>419</v>
      </c>
      <c r="H175" s="239">
        <v>30.521000000000001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0.0180325</v>
      </c>
      <c r="R175" s="245">
        <f>Q175*H175</f>
        <v>0.55036993249999999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3641</v>
      </c>
    </row>
    <row r="176" s="2" customFormat="1" ht="23.4566" customHeight="1">
      <c r="A176" s="35"/>
      <c r="B176" s="36"/>
      <c r="C176" s="235" t="s">
        <v>585</v>
      </c>
      <c r="D176" s="235" t="s">
        <v>382</v>
      </c>
      <c r="E176" s="236" t="s">
        <v>3203</v>
      </c>
      <c r="F176" s="237" t="s">
        <v>3204</v>
      </c>
      <c r="G176" s="238" t="s">
        <v>419</v>
      </c>
      <c r="H176" s="239">
        <v>2.2440000000000002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3642</v>
      </c>
    </row>
    <row r="177" s="2" customFormat="1" ht="23.4566" customHeight="1">
      <c r="A177" s="35"/>
      <c r="B177" s="36"/>
      <c r="C177" s="235" t="s">
        <v>589</v>
      </c>
      <c r="D177" s="235" t="s">
        <v>382</v>
      </c>
      <c r="E177" s="236" t="s">
        <v>3206</v>
      </c>
      <c r="F177" s="237" t="s">
        <v>3207</v>
      </c>
      <c r="G177" s="238" t="s">
        <v>419</v>
      </c>
      <c r="H177" s="239">
        <v>30.521000000000001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</v>
      </c>
      <c r="R177" s="245">
        <f>Q177*H177</f>
        <v>0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3643</v>
      </c>
    </row>
    <row r="178" s="2" customFormat="1" ht="23.4566" customHeight="1">
      <c r="A178" s="35"/>
      <c r="B178" s="36"/>
      <c r="C178" s="235" t="s">
        <v>593</v>
      </c>
      <c r="D178" s="235" t="s">
        <v>382</v>
      </c>
      <c r="E178" s="236" t="s">
        <v>3209</v>
      </c>
      <c r="F178" s="237" t="s">
        <v>3210</v>
      </c>
      <c r="G178" s="238" t="s">
        <v>450</v>
      </c>
      <c r="H178" s="239">
        <v>5.8689999999999998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1.0491010000000001</v>
      </c>
      <c r="R178" s="245">
        <f>Q178*H178</f>
        <v>6.1571737689999999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3644</v>
      </c>
    </row>
    <row r="179" s="2" customFormat="1" ht="23.4566" customHeight="1">
      <c r="A179" s="35"/>
      <c r="B179" s="36"/>
      <c r="C179" s="235" t="s">
        <v>597</v>
      </c>
      <c r="D179" s="235" t="s">
        <v>382</v>
      </c>
      <c r="E179" s="236" t="s">
        <v>3225</v>
      </c>
      <c r="F179" s="237" t="s">
        <v>3226</v>
      </c>
      <c r="G179" s="238" t="s">
        <v>419</v>
      </c>
      <c r="H179" s="239">
        <v>126.214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0.33048749999999999</v>
      </c>
      <c r="R179" s="245">
        <f>Q179*H179</f>
        <v>41.712149324999999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3645</v>
      </c>
    </row>
    <row r="180" s="2" customFormat="1" ht="23.4566" customHeight="1">
      <c r="A180" s="35"/>
      <c r="B180" s="36"/>
      <c r="C180" s="235" t="s">
        <v>601</v>
      </c>
      <c r="D180" s="235" t="s">
        <v>382</v>
      </c>
      <c r="E180" s="236" t="s">
        <v>3231</v>
      </c>
      <c r="F180" s="237" t="s">
        <v>3232</v>
      </c>
      <c r="G180" s="238" t="s">
        <v>419</v>
      </c>
      <c r="H180" s="239">
        <v>126.214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0.31879000000000002</v>
      </c>
      <c r="R180" s="245">
        <f>Q180*H180</f>
        <v>40.235761060000002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3646</v>
      </c>
    </row>
    <row r="181" s="2" customFormat="1" ht="31.92453" customHeight="1">
      <c r="A181" s="35"/>
      <c r="B181" s="36"/>
      <c r="C181" s="235" t="s">
        <v>605</v>
      </c>
      <c r="D181" s="235" t="s">
        <v>382</v>
      </c>
      <c r="E181" s="236" t="s">
        <v>1123</v>
      </c>
      <c r="F181" s="237" t="s">
        <v>1124</v>
      </c>
      <c r="G181" s="238" t="s">
        <v>430</v>
      </c>
      <c r="H181" s="239">
        <v>10.560000000000001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2.2632490000000001</v>
      </c>
      <c r="R181" s="245">
        <f>Q181*H181</f>
        <v>23.899909440000002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3647</v>
      </c>
    </row>
    <row r="182" s="2" customFormat="1" ht="23.4566" customHeight="1">
      <c r="A182" s="35"/>
      <c r="B182" s="36"/>
      <c r="C182" s="235" t="s">
        <v>609</v>
      </c>
      <c r="D182" s="235" t="s">
        <v>382</v>
      </c>
      <c r="E182" s="236" t="s">
        <v>1126</v>
      </c>
      <c r="F182" s="237" t="s">
        <v>1127</v>
      </c>
      <c r="G182" s="238" t="s">
        <v>419</v>
      </c>
      <c r="H182" s="239">
        <v>0.625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0.022655000000000002</v>
      </c>
      <c r="R182" s="245">
        <f>Q182*H182</f>
        <v>0.014159375000000002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3648</v>
      </c>
    </row>
    <row r="183" s="2" customFormat="1" ht="31.92453" customHeight="1">
      <c r="A183" s="35"/>
      <c r="B183" s="36"/>
      <c r="C183" s="235" t="s">
        <v>613</v>
      </c>
      <c r="D183" s="235" t="s">
        <v>382</v>
      </c>
      <c r="E183" s="236" t="s">
        <v>3649</v>
      </c>
      <c r="F183" s="237" t="s">
        <v>3650</v>
      </c>
      <c r="G183" s="238" t="s">
        <v>419</v>
      </c>
      <c r="H183" s="239">
        <v>68.977999999999994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0.15451000000000001</v>
      </c>
      <c r="R183" s="245">
        <f>Q183*H183</f>
        <v>10.657790779999999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3651</v>
      </c>
    </row>
    <row r="184" s="2" customFormat="1" ht="23.4566" customHeight="1">
      <c r="A184" s="35"/>
      <c r="B184" s="36"/>
      <c r="C184" s="235" t="s">
        <v>617</v>
      </c>
      <c r="D184" s="235" t="s">
        <v>382</v>
      </c>
      <c r="E184" s="236" t="s">
        <v>3236</v>
      </c>
      <c r="F184" s="237" t="s">
        <v>3237</v>
      </c>
      <c r="G184" s="238" t="s">
        <v>430</v>
      </c>
      <c r="H184" s="239">
        <v>75.599999999999994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2.4292980000000002</v>
      </c>
      <c r="R184" s="245">
        <f>Q184*H184</f>
        <v>183.65492879999999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3652</v>
      </c>
    </row>
    <row r="185" s="2" customFormat="1" ht="31.92453" customHeight="1">
      <c r="A185" s="35"/>
      <c r="B185" s="36"/>
      <c r="C185" s="235" t="s">
        <v>621</v>
      </c>
      <c r="D185" s="235" t="s">
        <v>382</v>
      </c>
      <c r="E185" s="236" t="s">
        <v>3239</v>
      </c>
      <c r="F185" s="237" t="s">
        <v>3240</v>
      </c>
      <c r="G185" s="238" t="s">
        <v>430</v>
      </c>
      <c r="H185" s="239">
        <v>20.399999999999999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2.0841599999999998</v>
      </c>
      <c r="R185" s="245">
        <f>Q185*H185</f>
        <v>42.516863999999991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3653</v>
      </c>
    </row>
    <row r="186" s="2" customFormat="1" ht="31.92453" customHeight="1">
      <c r="A186" s="35"/>
      <c r="B186" s="36"/>
      <c r="C186" s="235" t="s">
        <v>625</v>
      </c>
      <c r="D186" s="235" t="s">
        <v>382</v>
      </c>
      <c r="E186" s="236" t="s">
        <v>3242</v>
      </c>
      <c r="F186" s="237" t="s">
        <v>3243</v>
      </c>
      <c r="G186" s="238" t="s">
        <v>419</v>
      </c>
      <c r="H186" s="239">
        <v>114.74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0.90037999999999996</v>
      </c>
      <c r="R186" s="245">
        <f>Q186*H186</f>
        <v>103.30960119999999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3654</v>
      </c>
    </row>
    <row r="187" s="12" customFormat="1" ht="22.8" customHeight="1">
      <c r="A187" s="12"/>
      <c r="B187" s="219"/>
      <c r="C187" s="220"/>
      <c r="D187" s="221" t="s">
        <v>75</v>
      </c>
      <c r="E187" s="233" t="s">
        <v>378</v>
      </c>
      <c r="F187" s="233" t="s">
        <v>474</v>
      </c>
      <c r="G187" s="220"/>
      <c r="H187" s="220"/>
      <c r="I187" s="223"/>
      <c r="J187" s="234">
        <f>BK187</f>
        <v>0</v>
      </c>
      <c r="K187" s="220"/>
      <c r="L187" s="225"/>
      <c r="M187" s="226"/>
      <c r="N187" s="227"/>
      <c r="O187" s="227"/>
      <c r="P187" s="228">
        <f>SUM(P188:P199)</f>
        <v>0</v>
      </c>
      <c r="Q187" s="227"/>
      <c r="R187" s="228">
        <f>SUM(R188:R199)</f>
        <v>384.89045466999994</v>
      </c>
      <c r="S187" s="227"/>
      <c r="T187" s="229">
        <f>SUM(T188:T199)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84</v>
      </c>
      <c r="AT187" s="231" t="s">
        <v>75</v>
      </c>
      <c r="AU187" s="231" t="s">
        <v>84</v>
      </c>
      <c r="AY187" s="230" t="s">
        <v>379</v>
      </c>
      <c r="BK187" s="232">
        <f>SUM(BK188:BK199)</f>
        <v>0</v>
      </c>
    </row>
    <row r="188" s="2" customFormat="1" ht="31.92453" customHeight="1">
      <c r="A188" s="35"/>
      <c r="B188" s="36"/>
      <c r="C188" s="235" t="s">
        <v>629</v>
      </c>
      <c r="D188" s="235" t="s">
        <v>382</v>
      </c>
      <c r="E188" s="236" t="s">
        <v>3655</v>
      </c>
      <c r="F188" s="237" t="s">
        <v>3656</v>
      </c>
      <c r="G188" s="238" t="s">
        <v>419</v>
      </c>
      <c r="H188" s="239">
        <v>534.75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0.38624999999999998</v>
      </c>
      <c r="R188" s="245">
        <f>Q188*H188</f>
        <v>206.54718749999998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3657</v>
      </c>
    </row>
    <row r="189" s="2" customFormat="1" ht="23.4566" customHeight="1">
      <c r="A189" s="35"/>
      <c r="B189" s="36"/>
      <c r="C189" s="235" t="s">
        <v>633</v>
      </c>
      <c r="D189" s="235" t="s">
        <v>382</v>
      </c>
      <c r="E189" s="236" t="s">
        <v>1712</v>
      </c>
      <c r="F189" s="237" t="s">
        <v>1713</v>
      </c>
      <c r="G189" s="238" t="s">
        <v>419</v>
      </c>
      <c r="H189" s="239">
        <v>124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0.46166000000000001</v>
      </c>
      <c r="R189" s="245">
        <f>Q189*H189</f>
        <v>57.245840000000001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3658</v>
      </c>
    </row>
    <row r="190" s="2" customFormat="1" ht="31.92453" customHeight="1">
      <c r="A190" s="35"/>
      <c r="B190" s="36"/>
      <c r="C190" s="235" t="s">
        <v>637</v>
      </c>
      <c r="D190" s="235" t="s">
        <v>382</v>
      </c>
      <c r="E190" s="236" t="s">
        <v>1715</v>
      </c>
      <c r="F190" s="237" t="s">
        <v>1716</v>
      </c>
      <c r="G190" s="238" t="s">
        <v>419</v>
      </c>
      <c r="H190" s="239">
        <v>108.5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0.15826000000000001</v>
      </c>
      <c r="R190" s="245">
        <f>Q190*H190</f>
        <v>17.171210000000002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3659</v>
      </c>
    </row>
    <row r="191" s="2" customFormat="1" ht="36.72453" customHeight="1">
      <c r="A191" s="35"/>
      <c r="B191" s="36"/>
      <c r="C191" s="235" t="s">
        <v>641</v>
      </c>
      <c r="D191" s="235" t="s">
        <v>382</v>
      </c>
      <c r="E191" s="236" t="s">
        <v>1718</v>
      </c>
      <c r="F191" s="237" t="s">
        <v>1719</v>
      </c>
      <c r="G191" s="238" t="s">
        <v>419</v>
      </c>
      <c r="H191" s="239">
        <v>111.59999999999999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0.47117510000000001</v>
      </c>
      <c r="R191" s="245">
        <f>Q191*H191</f>
        <v>52.583141159999997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3660</v>
      </c>
    </row>
    <row r="192" s="2" customFormat="1" ht="36.72453" customHeight="1">
      <c r="A192" s="35"/>
      <c r="B192" s="36"/>
      <c r="C192" s="235" t="s">
        <v>645</v>
      </c>
      <c r="D192" s="235" t="s">
        <v>382</v>
      </c>
      <c r="E192" s="236" t="s">
        <v>3661</v>
      </c>
      <c r="F192" s="237" t="s">
        <v>3662</v>
      </c>
      <c r="G192" s="238" t="s">
        <v>419</v>
      </c>
      <c r="H192" s="239">
        <v>42.625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0.30360999999999999</v>
      </c>
      <c r="R192" s="245">
        <f>Q192*H192</f>
        <v>12.941376249999999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3663</v>
      </c>
    </row>
    <row r="193" s="2" customFormat="1" ht="23.4566" customHeight="1">
      <c r="A193" s="35"/>
      <c r="B193" s="36"/>
      <c r="C193" s="235" t="s">
        <v>649</v>
      </c>
      <c r="D193" s="235" t="s">
        <v>382</v>
      </c>
      <c r="E193" s="236" t="s">
        <v>1646</v>
      </c>
      <c r="F193" s="237" t="s">
        <v>1647</v>
      </c>
      <c r="G193" s="238" t="s">
        <v>430</v>
      </c>
      <c r="H193" s="239">
        <v>16.739999999999998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3664</v>
      </c>
    </row>
    <row r="194" s="2" customFormat="1" ht="31.92453" customHeight="1">
      <c r="A194" s="35"/>
      <c r="B194" s="36"/>
      <c r="C194" s="235" t="s">
        <v>653</v>
      </c>
      <c r="D194" s="235" t="s">
        <v>382</v>
      </c>
      <c r="E194" s="236" t="s">
        <v>3248</v>
      </c>
      <c r="F194" s="237" t="s">
        <v>825</v>
      </c>
      <c r="G194" s="238" t="s">
        <v>419</v>
      </c>
      <c r="H194" s="239">
        <v>108.5</v>
      </c>
      <c r="I194" s="240"/>
      <c r="J194" s="241">
        <f>ROUND(I194*H194,2)</f>
        <v>0</v>
      </c>
      <c r="K194" s="242"/>
      <c r="L194" s="41"/>
      <c r="M194" s="243" t="s">
        <v>1</v>
      </c>
      <c r="N194" s="244" t="s">
        <v>42</v>
      </c>
      <c r="O194" s="94"/>
      <c r="P194" s="245">
        <f>O194*H194</f>
        <v>0</v>
      </c>
      <c r="Q194" s="245">
        <v>0.0056100000000000004</v>
      </c>
      <c r="R194" s="245">
        <f>Q194*H194</f>
        <v>0.60868500000000003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396</v>
      </c>
      <c r="AT194" s="247" t="s">
        <v>382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396</v>
      </c>
      <c r="BM194" s="247" t="s">
        <v>3665</v>
      </c>
    </row>
    <row r="195" s="2" customFormat="1" ht="31.92453" customHeight="1">
      <c r="A195" s="35"/>
      <c r="B195" s="36"/>
      <c r="C195" s="235" t="s">
        <v>657</v>
      </c>
      <c r="D195" s="235" t="s">
        <v>382</v>
      </c>
      <c r="E195" s="236" t="s">
        <v>480</v>
      </c>
      <c r="F195" s="237" t="s">
        <v>481</v>
      </c>
      <c r="G195" s="238" t="s">
        <v>419</v>
      </c>
      <c r="H195" s="239">
        <v>201.5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0.00051000000000000004</v>
      </c>
      <c r="R195" s="245">
        <f>Q195*H195</f>
        <v>0.10276500000000001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3666</v>
      </c>
    </row>
    <row r="196" s="2" customFormat="1" ht="31.92453" customHeight="1">
      <c r="A196" s="35"/>
      <c r="B196" s="36"/>
      <c r="C196" s="235" t="s">
        <v>661</v>
      </c>
      <c r="D196" s="235" t="s">
        <v>382</v>
      </c>
      <c r="E196" s="236" t="s">
        <v>484</v>
      </c>
      <c r="F196" s="237" t="s">
        <v>485</v>
      </c>
      <c r="G196" s="238" t="s">
        <v>419</v>
      </c>
      <c r="H196" s="239">
        <v>100.75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0.10373</v>
      </c>
      <c r="R196" s="245">
        <f>Q196*H196</f>
        <v>10.4507975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3667</v>
      </c>
    </row>
    <row r="197" s="2" customFormat="1" ht="36.72453" customHeight="1">
      <c r="A197" s="35"/>
      <c r="B197" s="36"/>
      <c r="C197" s="235" t="s">
        <v>665</v>
      </c>
      <c r="D197" s="235" t="s">
        <v>382</v>
      </c>
      <c r="E197" s="236" t="s">
        <v>492</v>
      </c>
      <c r="F197" s="237" t="s">
        <v>493</v>
      </c>
      <c r="G197" s="238" t="s">
        <v>419</v>
      </c>
      <c r="H197" s="239">
        <v>102.3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0.15559000000000001</v>
      </c>
      <c r="R197" s="245">
        <f>Q197*H197</f>
        <v>15.916857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3668</v>
      </c>
    </row>
    <row r="198" s="2" customFormat="1" ht="23.4566" customHeight="1">
      <c r="A198" s="35"/>
      <c r="B198" s="36"/>
      <c r="C198" s="235" t="s">
        <v>669</v>
      </c>
      <c r="D198" s="235" t="s">
        <v>382</v>
      </c>
      <c r="E198" s="236" t="s">
        <v>3256</v>
      </c>
      <c r="F198" s="237" t="s">
        <v>3257</v>
      </c>
      <c r="G198" s="238" t="s">
        <v>419</v>
      </c>
      <c r="H198" s="239">
        <v>24.300000000000001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0.46172819999999998</v>
      </c>
      <c r="R198" s="245">
        <f>Q198*H198</f>
        <v>11.219995259999999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3669</v>
      </c>
    </row>
    <row r="199" s="2" customFormat="1" ht="16.30189" customHeight="1">
      <c r="A199" s="35"/>
      <c r="B199" s="36"/>
      <c r="C199" s="235" t="s">
        <v>673</v>
      </c>
      <c r="D199" s="235" t="s">
        <v>382</v>
      </c>
      <c r="E199" s="236" t="s">
        <v>3259</v>
      </c>
      <c r="F199" s="237" t="s">
        <v>3260</v>
      </c>
      <c r="G199" s="238" t="s">
        <v>426</v>
      </c>
      <c r="H199" s="239">
        <v>28.5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0.0035999999999999999</v>
      </c>
      <c r="R199" s="245">
        <f>Q199*H199</f>
        <v>0.1026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3670</v>
      </c>
    </row>
    <row r="200" s="12" customFormat="1" ht="22.8" customHeight="1">
      <c r="A200" s="12"/>
      <c r="B200" s="219"/>
      <c r="C200" s="220"/>
      <c r="D200" s="221" t="s">
        <v>75</v>
      </c>
      <c r="E200" s="233" t="s">
        <v>435</v>
      </c>
      <c r="F200" s="233" t="s">
        <v>1132</v>
      </c>
      <c r="G200" s="220"/>
      <c r="H200" s="220"/>
      <c r="I200" s="223"/>
      <c r="J200" s="234">
        <f>BK200</f>
        <v>0</v>
      </c>
      <c r="K200" s="220"/>
      <c r="L200" s="225"/>
      <c r="M200" s="226"/>
      <c r="N200" s="227"/>
      <c r="O200" s="227"/>
      <c r="P200" s="228">
        <f>SUM(P201:P210)</f>
        <v>0</v>
      </c>
      <c r="Q200" s="227"/>
      <c r="R200" s="228">
        <f>SUM(R201:R210)</f>
        <v>5.639548221000001</v>
      </c>
      <c r="S200" s="227"/>
      <c r="T200" s="229">
        <f>SUM(T201:T210)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30" t="s">
        <v>84</v>
      </c>
      <c r="AT200" s="231" t="s">
        <v>75</v>
      </c>
      <c r="AU200" s="231" t="s">
        <v>84</v>
      </c>
      <c r="AY200" s="230" t="s">
        <v>379</v>
      </c>
      <c r="BK200" s="232">
        <f>SUM(BK201:BK210)</f>
        <v>0</v>
      </c>
    </row>
    <row r="201" s="2" customFormat="1" ht="23.4566" customHeight="1">
      <c r="A201" s="35"/>
      <c r="B201" s="36"/>
      <c r="C201" s="235" t="s">
        <v>677</v>
      </c>
      <c r="D201" s="235" t="s">
        <v>382</v>
      </c>
      <c r="E201" s="236" t="s">
        <v>3262</v>
      </c>
      <c r="F201" s="237" t="s">
        <v>3263</v>
      </c>
      <c r="G201" s="238" t="s">
        <v>419</v>
      </c>
      <c r="H201" s="239">
        <v>22.488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0.00042000000000000002</v>
      </c>
      <c r="R201" s="245">
        <f>Q201*H201</f>
        <v>0.0094449600000000005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3671</v>
      </c>
    </row>
    <row r="202" s="2" customFormat="1" ht="16.30189" customHeight="1">
      <c r="A202" s="35"/>
      <c r="B202" s="36"/>
      <c r="C202" s="235" t="s">
        <v>681</v>
      </c>
      <c r="D202" s="235" t="s">
        <v>382</v>
      </c>
      <c r="E202" s="236" t="s">
        <v>3265</v>
      </c>
      <c r="F202" s="237" t="s">
        <v>3266</v>
      </c>
      <c r="G202" s="238" t="s">
        <v>419</v>
      </c>
      <c r="H202" s="239">
        <v>159.45099999999999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0.00042000000000000002</v>
      </c>
      <c r="R202" s="245">
        <f>Q202*H202</f>
        <v>0.066969420000000002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3672</v>
      </c>
    </row>
    <row r="203" s="2" customFormat="1" ht="23.4566" customHeight="1">
      <c r="A203" s="35"/>
      <c r="B203" s="36"/>
      <c r="C203" s="235" t="s">
        <v>685</v>
      </c>
      <c r="D203" s="235" t="s">
        <v>382</v>
      </c>
      <c r="E203" s="236" t="s">
        <v>1133</v>
      </c>
      <c r="F203" s="237" t="s">
        <v>1134</v>
      </c>
      <c r="G203" s="238" t="s">
        <v>419</v>
      </c>
      <c r="H203" s="239">
        <v>22.488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0.00081999999999999998</v>
      </c>
      <c r="R203" s="245">
        <f>Q203*H203</f>
        <v>0.018440160000000001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3673</v>
      </c>
    </row>
    <row r="204" s="2" customFormat="1" ht="23.4566" customHeight="1">
      <c r="A204" s="35"/>
      <c r="B204" s="36"/>
      <c r="C204" s="235" t="s">
        <v>689</v>
      </c>
      <c r="D204" s="235" t="s">
        <v>382</v>
      </c>
      <c r="E204" s="236" t="s">
        <v>3269</v>
      </c>
      <c r="F204" s="237" t="s">
        <v>3270</v>
      </c>
      <c r="G204" s="238" t="s">
        <v>419</v>
      </c>
      <c r="H204" s="239">
        <v>104.18300000000001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0.000215</v>
      </c>
      <c r="R204" s="245">
        <f>Q204*H204</f>
        <v>0.022399345000000001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3674</v>
      </c>
    </row>
    <row r="205" s="2" customFormat="1" ht="23.4566" customHeight="1">
      <c r="A205" s="35"/>
      <c r="B205" s="36"/>
      <c r="C205" s="235" t="s">
        <v>693</v>
      </c>
      <c r="D205" s="235" t="s">
        <v>382</v>
      </c>
      <c r="E205" s="236" t="s">
        <v>2802</v>
      </c>
      <c r="F205" s="237" t="s">
        <v>2803</v>
      </c>
      <c r="G205" s="238" t="s">
        <v>419</v>
      </c>
      <c r="H205" s="239">
        <v>28.393999999999998</v>
      </c>
      <c r="I205" s="240"/>
      <c r="J205" s="241">
        <f>ROUND(I205*H205,2)</f>
        <v>0</v>
      </c>
      <c r="K205" s="242"/>
      <c r="L205" s="41"/>
      <c r="M205" s="243" t="s">
        <v>1</v>
      </c>
      <c r="N205" s="244" t="s">
        <v>42</v>
      </c>
      <c r="O205" s="94"/>
      <c r="P205" s="245">
        <f>O205*H205</f>
        <v>0</v>
      </c>
      <c r="Q205" s="245">
        <v>0.043650000000000001</v>
      </c>
      <c r="R205" s="245">
        <f>Q205*H205</f>
        <v>1.2393981000000001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396</v>
      </c>
      <c r="AT205" s="247" t="s">
        <v>382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3675</v>
      </c>
    </row>
    <row r="206" s="2" customFormat="1" ht="23.4566" customHeight="1">
      <c r="A206" s="35"/>
      <c r="B206" s="36"/>
      <c r="C206" s="235" t="s">
        <v>697</v>
      </c>
      <c r="D206" s="235" t="s">
        <v>382</v>
      </c>
      <c r="E206" s="236" t="s">
        <v>3273</v>
      </c>
      <c r="F206" s="237" t="s">
        <v>3274</v>
      </c>
      <c r="G206" s="238" t="s">
        <v>419</v>
      </c>
      <c r="H206" s="239">
        <v>12.169000000000001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0.094350000000000003</v>
      </c>
      <c r="R206" s="245">
        <f>Q206*H206</f>
        <v>1.1481451500000002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3676</v>
      </c>
    </row>
    <row r="207" s="2" customFormat="1" ht="21.0566" customHeight="1">
      <c r="A207" s="35"/>
      <c r="B207" s="36"/>
      <c r="C207" s="235" t="s">
        <v>701</v>
      </c>
      <c r="D207" s="235" t="s">
        <v>382</v>
      </c>
      <c r="E207" s="236" t="s">
        <v>1139</v>
      </c>
      <c r="F207" s="237" t="s">
        <v>1140</v>
      </c>
      <c r="G207" s="238" t="s">
        <v>419</v>
      </c>
      <c r="H207" s="239">
        <v>37.960999999999999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0.041350999999999999</v>
      </c>
      <c r="R207" s="245">
        <f>Q207*H207</f>
        <v>1.5697253109999998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396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3677</v>
      </c>
    </row>
    <row r="208" s="2" customFormat="1" ht="21.0566" customHeight="1">
      <c r="A208" s="35"/>
      <c r="B208" s="36"/>
      <c r="C208" s="235" t="s">
        <v>705</v>
      </c>
      <c r="D208" s="235" t="s">
        <v>382</v>
      </c>
      <c r="E208" s="236" t="s">
        <v>3277</v>
      </c>
      <c r="F208" s="237" t="s">
        <v>3278</v>
      </c>
      <c r="G208" s="238" t="s">
        <v>419</v>
      </c>
      <c r="H208" s="239">
        <v>16.268999999999998</v>
      </c>
      <c r="I208" s="240"/>
      <c r="J208" s="241">
        <f>ROUND(I208*H208,2)</f>
        <v>0</v>
      </c>
      <c r="K208" s="242"/>
      <c r="L208" s="41"/>
      <c r="M208" s="243" t="s">
        <v>1</v>
      </c>
      <c r="N208" s="244" t="s">
        <v>42</v>
      </c>
      <c r="O208" s="94"/>
      <c r="P208" s="245">
        <f>O208*H208</f>
        <v>0</v>
      </c>
      <c r="Q208" s="245">
        <v>0.094350000000000003</v>
      </c>
      <c r="R208" s="245">
        <f>Q208*H208</f>
        <v>1.53498015</v>
      </c>
      <c r="S208" s="245">
        <v>0</v>
      </c>
      <c r="T208" s="246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7" t="s">
        <v>396</v>
      </c>
      <c r="AT208" s="247" t="s">
        <v>382</v>
      </c>
      <c r="AU208" s="247" t="s">
        <v>92</v>
      </c>
      <c r="AY208" s="14" t="s">
        <v>379</v>
      </c>
      <c r="BE208" s="248">
        <f>IF(N208="základná",J208,0)</f>
        <v>0</v>
      </c>
      <c r="BF208" s="248">
        <f>IF(N208="znížená",J208,0)</f>
        <v>0</v>
      </c>
      <c r="BG208" s="248">
        <f>IF(N208="zákl. prenesená",J208,0)</f>
        <v>0</v>
      </c>
      <c r="BH208" s="248">
        <f>IF(N208="zníž. prenesená",J208,0)</f>
        <v>0</v>
      </c>
      <c r="BI208" s="248">
        <f>IF(N208="nulová",J208,0)</f>
        <v>0</v>
      </c>
      <c r="BJ208" s="14" t="s">
        <v>92</v>
      </c>
      <c r="BK208" s="248">
        <f>ROUND(I208*H208,2)</f>
        <v>0</v>
      </c>
      <c r="BL208" s="14" t="s">
        <v>396</v>
      </c>
      <c r="BM208" s="247" t="s">
        <v>3678</v>
      </c>
    </row>
    <row r="209" s="2" customFormat="1" ht="23.4566" customHeight="1">
      <c r="A209" s="35"/>
      <c r="B209" s="36"/>
      <c r="C209" s="235" t="s">
        <v>709</v>
      </c>
      <c r="D209" s="235" t="s">
        <v>382</v>
      </c>
      <c r="E209" s="236" t="s">
        <v>2430</v>
      </c>
      <c r="F209" s="237" t="s">
        <v>2431</v>
      </c>
      <c r="G209" s="238" t="s">
        <v>419</v>
      </c>
      <c r="H209" s="239">
        <v>6.0839999999999996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0.0021800000000000001</v>
      </c>
      <c r="R209" s="245">
        <f>Q209*H209</f>
        <v>0.01326312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396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3679</v>
      </c>
    </row>
    <row r="210" s="2" customFormat="1" ht="23.4566" customHeight="1">
      <c r="A210" s="35"/>
      <c r="B210" s="36"/>
      <c r="C210" s="235" t="s">
        <v>713</v>
      </c>
      <c r="D210" s="235" t="s">
        <v>382</v>
      </c>
      <c r="E210" s="236" t="s">
        <v>3281</v>
      </c>
      <c r="F210" s="237" t="s">
        <v>3282</v>
      </c>
      <c r="G210" s="238" t="s">
        <v>419</v>
      </c>
      <c r="H210" s="239">
        <v>8.1349999999999998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0.0020630000000000002</v>
      </c>
      <c r="R210" s="245">
        <f>Q210*H210</f>
        <v>0.016782505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3680</v>
      </c>
    </row>
    <row r="211" s="12" customFormat="1" ht="22.8" customHeight="1">
      <c r="A211" s="12"/>
      <c r="B211" s="219"/>
      <c r="C211" s="220"/>
      <c r="D211" s="221" t="s">
        <v>75</v>
      </c>
      <c r="E211" s="233" t="s">
        <v>443</v>
      </c>
      <c r="F211" s="233" t="s">
        <v>495</v>
      </c>
      <c r="G211" s="220"/>
      <c r="H211" s="220"/>
      <c r="I211" s="223"/>
      <c r="J211" s="234">
        <f>BK211</f>
        <v>0</v>
      </c>
      <c r="K211" s="220"/>
      <c r="L211" s="225"/>
      <c r="M211" s="226"/>
      <c r="N211" s="227"/>
      <c r="O211" s="227"/>
      <c r="P211" s="228">
        <f>SUM(P212:P216)</f>
        <v>0</v>
      </c>
      <c r="Q211" s="227"/>
      <c r="R211" s="228">
        <f>SUM(R212:R216)</f>
        <v>4.786742499999999</v>
      </c>
      <c r="S211" s="227"/>
      <c r="T211" s="229">
        <f>SUM(T212:T216)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84</v>
      </c>
      <c r="AT211" s="231" t="s">
        <v>75</v>
      </c>
      <c r="AU211" s="231" t="s">
        <v>84</v>
      </c>
      <c r="AY211" s="230" t="s">
        <v>379</v>
      </c>
      <c r="BK211" s="232">
        <f>SUM(BK212:BK216)</f>
        <v>0</v>
      </c>
    </row>
    <row r="212" s="2" customFormat="1" ht="31.92453" customHeight="1">
      <c r="A212" s="35"/>
      <c r="B212" s="36"/>
      <c r="C212" s="235" t="s">
        <v>717</v>
      </c>
      <c r="D212" s="235" t="s">
        <v>382</v>
      </c>
      <c r="E212" s="236" t="s">
        <v>2924</v>
      </c>
      <c r="F212" s="237" t="s">
        <v>2925</v>
      </c>
      <c r="G212" s="238" t="s">
        <v>426</v>
      </c>
      <c r="H212" s="239">
        <v>29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</v>
      </c>
      <c r="R212" s="245">
        <f>Q212*H212</f>
        <v>0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3681</v>
      </c>
    </row>
    <row r="213" s="2" customFormat="1" ht="21.0566" customHeight="1">
      <c r="A213" s="35"/>
      <c r="B213" s="36"/>
      <c r="C213" s="254" t="s">
        <v>723</v>
      </c>
      <c r="D213" s="254" t="s">
        <v>457</v>
      </c>
      <c r="E213" s="255" t="s">
        <v>3285</v>
      </c>
      <c r="F213" s="256" t="s">
        <v>3286</v>
      </c>
      <c r="G213" s="257" t="s">
        <v>426</v>
      </c>
      <c r="H213" s="258">
        <v>29</v>
      </c>
      <c r="I213" s="259"/>
      <c r="J213" s="260">
        <f>ROUND(I213*H213,2)</f>
        <v>0</v>
      </c>
      <c r="K213" s="261"/>
      <c r="L213" s="262"/>
      <c r="M213" s="263" t="s">
        <v>1</v>
      </c>
      <c r="N213" s="264" t="s">
        <v>42</v>
      </c>
      <c r="O213" s="94"/>
      <c r="P213" s="245">
        <f>O213*H213</f>
        <v>0</v>
      </c>
      <c r="Q213" s="245">
        <v>0.00097999999999999997</v>
      </c>
      <c r="R213" s="245">
        <f>Q213*H213</f>
        <v>0.028420000000000001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443</v>
      </c>
      <c r="AT213" s="247" t="s">
        <v>457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3682</v>
      </c>
    </row>
    <row r="214" s="2" customFormat="1" ht="23.4566" customHeight="1">
      <c r="A214" s="35"/>
      <c r="B214" s="36"/>
      <c r="C214" s="235" t="s">
        <v>869</v>
      </c>
      <c r="D214" s="235" t="s">
        <v>382</v>
      </c>
      <c r="E214" s="236" t="s">
        <v>3288</v>
      </c>
      <c r="F214" s="237" t="s">
        <v>3289</v>
      </c>
      <c r="G214" s="238" t="s">
        <v>426</v>
      </c>
      <c r="H214" s="239">
        <v>25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0.18732489999999999</v>
      </c>
      <c r="R214" s="245">
        <f>Q214*H214</f>
        <v>4.6831224999999996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3683</v>
      </c>
    </row>
    <row r="215" s="2" customFormat="1" ht="16.30189" customHeight="1">
      <c r="A215" s="35"/>
      <c r="B215" s="36"/>
      <c r="C215" s="235" t="s">
        <v>873</v>
      </c>
      <c r="D215" s="235" t="s">
        <v>382</v>
      </c>
      <c r="E215" s="236" t="s">
        <v>3291</v>
      </c>
      <c r="F215" s="237" t="s">
        <v>3292</v>
      </c>
      <c r="G215" s="238" t="s">
        <v>426</v>
      </c>
      <c r="H215" s="239">
        <v>4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0.00033</v>
      </c>
      <c r="R215" s="245">
        <f>Q215*H215</f>
        <v>0.00132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3684</v>
      </c>
    </row>
    <row r="216" s="2" customFormat="1" ht="23.4566" customHeight="1">
      <c r="A216" s="35"/>
      <c r="B216" s="36"/>
      <c r="C216" s="254" t="s">
        <v>877</v>
      </c>
      <c r="D216" s="254" t="s">
        <v>457</v>
      </c>
      <c r="E216" s="255" t="s">
        <v>3294</v>
      </c>
      <c r="F216" s="256" t="s">
        <v>3295</v>
      </c>
      <c r="G216" s="257" t="s">
        <v>426</v>
      </c>
      <c r="H216" s="258">
        <v>4</v>
      </c>
      <c r="I216" s="259"/>
      <c r="J216" s="260">
        <f>ROUND(I216*H216,2)</f>
        <v>0</v>
      </c>
      <c r="K216" s="261"/>
      <c r="L216" s="262"/>
      <c r="M216" s="263" t="s">
        <v>1</v>
      </c>
      <c r="N216" s="264" t="s">
        <v>42</v>
      </c>
      <c r="O216" s="94"/>
      <c r="P216" s="245">
        <f>O216*H216</f>
        <v>0</v>
      </c>
      <c r="Q216" s="245">
        <v>0.01847</v>
      </c>
      <c r="R216" s="245">
        <f>Q216*H216</f>
        <v>0.073880000000000001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443</v>
      </c>
      <c r="AT216" s="247" t="s">
        <v>457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3685</v>
      </c>
    </row>
    <row r="217" s="12" customFormat="1" ht="22.8" customHeight="1">
      <c r="A217" s="12"/>
      <c r="B217" s="219"/>
      <c r="C217" s="220"/>
      <c r="D217" s="221" t="s">
        <v>75</v>
      </c>
      <c r="E217" s="233" t="s">
        <v>447</v>
      </c>
      <c r="F217" s="233" t="s">
        <v>560</v>
      </c>
      <c r="G217" s="220"/>
      <c r="H217" s="220"/>
      <c r="I217" s="223"/>
      <c r="J217" s="234">
        <f>BK217</f>
        <v>0</v>
      </c>
      <c r="K217" s="220"/>
      <c r="L217" s="225"/>
      <c r="M217" s="226"/>
      <c r="N217" s="227"/>
      <c r="O217" s="227"/>
      <c r="P217" s="228">
        <f>SUM(P218:P239)</f>
        <v>0</v>
      </c>
      <c r="Q217" s="227"/>
      <c r="R217" s="228">
        <f>SUM(R218:R239)</f>
        <v>13.657400917376</v>
      </c>
      <c r="S217" s="227"/>
      <c r="T217" s="229">
        <f>SUM(T218:T239)</f>
        <v>80.163899999999984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30" t="s">
        <v>84</v>
      </c>
      <c r="AT217" s="231" t="s">
        <v>75</v>
      </c>
      <c r="AU217" s="231" t="s">
        <v>84</v>
      </c>
      <c r="AY217" s="230" t="s">
        <v>379</v>
      </c>
      <c r="BK217" s="232">
        <f>SUM(BK218:BK239)</f>
        <v>0</v>
      </c>
    </row>
    <row r="218" s="2" customFormat="1" ht="16.30189" customHeight="1">
      <c r="A218" s="35"/>
      <c r="B218" s="36"/>
      <c r="C218" s="235" t="s">
        <v>881</v>
      </c>
      <c r="D218" s="235" t="s">
        <v>382</v>
      </c>
      <c r="E218" s="236" t="s">
        <v>562</v>
      </c>
      <c r="F218" s="237" t="s">
        <v>3306</v>
      </c>
      <c r="G218" s="238" t="s">
        <v>3307</v>
      </c>
      <c r="H218" s="239">
        <v>1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0.22684000000000001</v>
      </c>
      <c r="R218" s="245">
        <f>Q218*H218</f>
        <v>0.22684000000000001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3686</v>
      </c>
    </row>
    <row r="219" s="2" customFormat="1" ht="16.30189" customHeight="1">
      <c r="A219" s="35"/>
      <c r="B219" s="36"/>
      <c r="C219" s="235" t="s">
        <v>885</v>
      </c>
      <c r="D219" s="235" t="s">
        <v>382</v>
      </c>
      <c r="E219" s="236" t="s">
        <v>1151</v>
      </c>
      <c r="F219" s="237" t="s">
        <v>1152</v>
      </c>
      <c r="G219" s="238" t="s">
        <v>502</v>
      </c>
      <c r="H219" s="239">
        <v>2</v>
      </c>
      <c r="I219" s="240"/>
      <c r="J219" s="241">
        <f>ROUND(I219*H219,2)</f>
        <v>0</v>
      </c>
      <c r="K219" s="242"/>
      <c r="L219" s="41"/>
      <c r="M219" s="243" t="s">
        <v>1</v>
      </c>
      <c r="N219" s="244" t="s">
        <v>42</v>
      </c>
      <c r="O219" s="94"/>
      <c r="P219" s="245">
        <f>O219*H219</f>
        <v>0</v>
      </c>
      <c r="Q219" s="245">
        <v>0.077673000000000006</v>
      </c>
      <c r="R219" s="245">
        <f>Q219*H219</f>
        <v>0.15534600000000001</v>
      </c>
      <c r="S219" s="245">
        <v>0</v>
      </c>
      <c r="T219" s="246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7" t="s">
        <v>396</v>
      </c>
      <c r="AT219" s="247" t="s">
        <v>382</v>
      </c>
      <c r="AU219" s="247" t="s">
        <v>92</v>
      </c>
      <c r="AY219" s="14" t="s">
        <v>379</v>
      </c>
      <c r="BE219" s="248">
        <f>IF(N219="základná",J219,0)</f>
        <v>0</v>
      </c>
      <c r="BF219" s="248">
        <f>IF(N219="znížená",J219,0)</f>
        <v>0</v>
      </c>
      <c r="BG219" s="248">
        <f>IF(N219="zákl. prenesená",J219,0)</f>
        <v>0</v>
      </c>
      <c r="BH219" s="248">
        <f>IF(N219="zníž. prenesená",J219,0)</f>
        <v>0</v>
      </c>
      <c r="BI219" s="248">
        <f>IF(N219="nulová",J219,0)</f>
        <v>0</v>
      </c>
      <c r="BJ219" s="14" t="s">
        <v>92</v>
      </c>
      <c r="BK219" s="248">
        <f>ROUND(I219*H219,2)</f>
        <v>0</v>
      </c>
      <c r="BL219" s="14" t="s">
        <v>396</v>
      </c>
      <c r="BM219" s="247" t="s">
        <v>3687</v>
      </c>
    </row>
    <row r="220" s="2" customFormat="1" ht="31.92453" customHeight="1">
      <c r="A220" s="35"/>
      <c r="B220" s="36"/>
      <c r="C220" s="235" t="s">
        <v>886</v>
      </c>
      <c r="D220" s="235" t="s">
        <v>382</v>
      </c>
      <c r="E220" s="236" t="s">
        <v>3313</v>
      </c>
      <c r="F220" s="237" t="s">
        <v>3314</v>
      </c>
      <c r="G220" s="238" t="s">
        <v>426</v>
      </c>
      <c r="H220" s="239">
        <v>82.5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0.12662000000000001</v>
      </c>
      <c r="R220" s="245">
        <f>Q220*H220</f>
        <v>10.446150000000001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3688</v>
      </c>
    </row>
    <row r="221" s="2" customFormat="1" ht="21.0566" customHeight="1">
      <c r="A221" s="35"/>
      <c r="B221" s="36"/>
      <c r="C221" s="254" t="s">
        <v>888</v>
      </c>
      <c r="D221" s="254" t="s">
        <v>457</v>
      </c>
      <c r="E221" s="255" t="s">
        <v>3316</v>
      </c>
      <c r="F221" s="256" t="s">
        <v>3317</v>
      </c>
      <c r="G221" s="257" t="s">
        <v>502</v>
      </c>
      <c r="H221" s="258">
        <v>83.325000000000003</v>
      </c>
      <c r="I221" s="259"/>
      <c r="J221" s="260">
        <f>ROUND(I221*H221,2)</f>
        <v>0</v>
      </c>
      <c r="K221" s="261"/>
      <c r="L221" s="262"/>
      <c r="M221" s="263" t="s">
        <v>1</v>
      </c>
      <c r="N221" s="264" t="s">
        <v>42</v>
      </c>
      <c r="O221" s="94"/>
      <c r="P221" s="245">
        <f>O221*H221</f>
        <v>0</v>
      </c>
      <c r="Q221" s="245">
        <v>0.023</v>
      </c>
      <c r="R221" s="245">
        <f>Q221*H221</f>
        <v>1.9164749999999999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443</v>
      </c>
      <c r="AT221" s="247" t="s">
        <v>457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3689</v>
      </c>
    </row>
    <row r="222" s="2" customFormat="1" ht="16.30189" customHeight="1">
      <c r="A222" s="35"/>
      <c r="B222" s="36"/>
      <c r="C222" s="235" t="s">
        <v>890</v>
      </c>
      <c r="D222" s="235" t="s">
        <v>382</v>
      </c>
      <c r="E222" s="236" t="s">
        <v>3319</v>
      </c>
      <c r="F222" s="237" t="s">
        <v>3320</v>
      </c>
      <c r="G222" s="238" t="s">
        <v>426</v>
      </c>
      <c r="H222" s="239">
        <v>37.799999999999997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2.0000000000000002E-05</v>
      </c>
      <c r="R222" s="245">
        <f>Q222*H222</f>
        <v>0.00075600000000000005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3690</v>
      </c>
    </row>
    <row r="223" s="2" customFormat="1" ht="23.4566" customHeight="1">
      <c r="A223" s="35"/>
      <c r="B223" s="36"/>
      <c r="C223" s="235" t="s">
        <v>894</v>
      </c>
      <c r="D223" s="235" t="s">
        <v>382</v>
      </c>
      <c r="E223" s="236" t="s">
        <v>3328</v>
      </c>
      <c r="F223" s="237" t="s">
        <v>3329</v>
      </c>
      <c r="G223" s="238" t="s">
        <v>419</v>
      </c>
      <c r="H223" s="239">
        <v>23.931999999999999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0.00063000000000000003</v>
      </c>
      <c r="R223" s="245">
        <f>Q223*H223</f>
        <v>0.015077159999999999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3691</v>
      </c>
    </row>
    <row r="224" s="2" customFormat="1" ht="23.4566" customHeight="1">
      <c r="A224" s="35"/>
      <c r="B224" s="36"/>
      <c r="C224" s="235" t="s">
        <v>896</v>
      </c>
      <c r="D224" s="235" t="s">
        <v>382</v>
      </c>
      <c r="E224" s="236" t="s">
        <v>3331</v>
      </c>
      <c r="F224" s="237" t="s">
        <v>3332</v>
      </c>
      <c r="G224" s="238" t="s">
        <v>426</v>
      </c>
      <c r="H224" s="239">
        <v>3.3999999999999999</v>
      </c>
      <c r="I224" s="240"/>
      <c r="J224" s="241">
        <f>ROUND(I224*H224,2)</f>
        <v>0</v>
      </c>
      <c r="K224" s="242"/>
      <c r="L224" s="41"/>
      <c r="M224" s="243" t="s">
        <v>1</v>
      </c>
      <c r="N224" s="244" t="s">
        <v>42</v>
      </c>
      <c r="O224" s="94"/>
      <c r="P224" s="245">
        <f>O224*H224</f>
        <v>0</v>
      </c>
      <c r="Q224" s="245">
        <v>0.000464</v>
      </c>
      <c r="R224" s="245">
        <f>Q224*H224</f>
        <v>0.0015776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396</v>
      </c>
      <c r="AT224" s="247" t="s">
        <v>382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3692</v>
      </c>
    </row>
    <row r="225" s="2" customFormat="1" ht="23.4566" customHeight="1">
      <c r="A225" s="35"/>
      <c r="B225" s="36"/>
      <c r="C225" s="235" t="s">
        <v>900</v>
      </c>
      <c r="D225" s="235" t="s">
        <v>382</v>
      </c>
      <c r="E225" s="236" t="s">
        <v>3334</v>
      </c>
      <c r="F225" s="237" t="s">
        <v>3335</v>
      </c>
      <c r="G225" s="238" t="s">
        <v>426</v>
      </c>
      <c r="H225" s="239">
        <v>3.3999999999999999</v>
      </c>
      <c r="I225" s="240"/>
      <c r="J225" s="241">
        <f>ROUND(I225*H225,2)</f>
        <v>0</v>
      </c>
      <c r="K225" s="242"/>
      <c r="L225" s="41"/>
      <c r="M225" s="243" t="s">
        <v>1</v>
      </c>
      <c r="N225" s="244" t="s">
        <v>42</v>
      </c>
      <c r="O225" s="94"/>
      <c r="P225" s="245">
        <f>O225*H225</f>
        <v>0</v>
      </c>
      <c r="Q225" s="245">
        <v>1.1E-05</v>
      </c>
      <c r="R225" s="245">
        <f>Q225*H225</f>
        <v>3.7400000000000001E-05</v>
      </c>
      <c r="S225" s="245">
        <v>0</v>
      </c>
      <c r="T225" s="246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7" t="s">
        <v>396</v>
      </c>
      <c r="AT225" s="247" t="s">
        <v>382</v>
      </c>
      <c r="AU225" s="247" t="s">
        <v>92</v>
      </c>
      <c r="AY225" s="14" t="s">
        <v>379</v>
      </c>
      <c r="BE225" s="248">
        <f>IF(N225="základná",J225,0)</f>
        <v>0</v>
      </c>
      <c r="BF225" s="248">
        <f>IF(N225="znížená",J225,0)</f>
        <v>0</v>
      </c>
      <c r="BG225" s="248">
        <f>IF(N225="zákl. prenesená",J225,0)</f>
        <v>0</v>
      </c>
      <c r="BH225" s="248">
        <f>IF(N225="zníž. prenesená",J225,0)</f>
        <v>0</v>
      </c>
      <c r="BI225" s="248">
        <f>IF(N225="nulová",J225,0)</f>
        <v>0</v>
      </c>
      <c r="BJ225" s="14" t="s">
        <v>92</v>
      </c>
      <c r="BK225" s="248">
        <f>ROUND(I225*H225,2)</f>
        <v>0</v>
      </c>
      <c r="BL225" s="14" t="s">
        <v>396</v>
      </c>
      <c r="BM225" s="247" t="s">
        <v>3693</v>
      </c>
    </row>
    <row r="226" s="2" customFormat="1" ht="23.4566" customHeight="1">
      <c r="A226" s="35"/>
      <c r="B226" s="36"/>
      <c r="C226" s="235" t="s">
        <v>904</v>
      </c>
      <c r="D226" s="235" t="s">
        <v>382</v>
      </c>
      <c r="E226" s="236" t="s">
        <v>2026</v>
      </c>
      <c r="F226" s="237" t="s">
        <v>2027</v>
      </c>
      <c r="G226" s="238" t="s">
        <v>419</v>
      </c>
      <c r="H226" s="239">
        <v>66.355000000000004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</v>
      </c>
      <c r="R226" s="245">
        <f>Q226*H226</f>
        <v>0</v>
      </c>
      <c r="S226" s="245">
        <v>0.021999999999999999</v>
      </c>
      <c r="T226" s="246">
        <f>S226*H226</f>
        <v>1.4598100000000001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3694</v>
      </c>
    </row>
    <row r="227" s="2" customFormat="1" ht="23.4566" customHeight="1">
      <c r="A227" s="35"/>
      <c r="B227" s="36"/>
      <c r="C227" s="235" t="s">
        <v>908</v>
      </c>
      <c r="D227" s="235" t="s">
        <v>382</v>
      </c>
      <c r="E227" s="236" t="s">
        <v>3338</v>
      </c>
      <c r="F227" s="237" t="s">
        <v>3339</v>
      </c>
      <c r="G227" s="238" t="s">
        <v>419</v>
      </c>
      <c r="H227" s="239">
        <v>28.437999999999999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</v>
      </c>
      <c r="R227" s="245">
        <f>Q227*H227</f>
        <v>0</v>
      </c>
      <c r="S227" s="245">
        <v>0.055</v>
      </c>
      <c r="T227" s="246">
        <f>S227*H227</f>
        <v>1.56409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3695</v>
      </c>
    </row>
    <row r="228" s="2" customFormat="1" ht="23.4566" customHeight="1">
      <c r="A228" s="35"/>
      <c r="B228" s="36"/>
      <c r="C228" s="235" t="s">
        <v>912</v>
      </c>
      <c r="D228" s="235" t="s">
        <v>382</v>
      </c>
      <c r="E228" s="236" t="s">
        <v>3341</v>
      </c>
      <c r="F228" s="237" t="s">
        <v>3342</v>
      </c>
      <c r="G228" s="238" t="s">
        <v>419</v>
      </c>
      <c r="H228" s="239">
        <v>87.530000000000001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</v>
      </c>
      <c r="R228" s="245">
        <f>Q228*H228</f>
        <v>0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3696</v>
      </c>
    </row>
    <row r="229" s="2" customFormat="1" ht="23.4566" customHeight="1">
      <c r="A229" s="35"/>
      <c r="B229" s="36"/>
      <c r="C229" s="235" t="s">
        <v>914</v>
      </c>
      <c r="D229" s="235" t="s">
        <v>382</v>
      </c>
      <c r="E229" s="236" t="s">
        <v>3344</v>
      </c>
      <c r="F229" s="237" t="s">
        <v>3345</v>
      </c>
      <c r="G229" s="238" t="s">
        <v>419</v>
      </c>
      <c r="H229" s="239">
        <v>40.563000000000002</v>
      </c>
      <c r="I229" s="240"/>
      <c r="J229" s="241">
        <f>ROUND(I229*H229,2)</f>
        <v>0</v>
      </c>
      <c r="K229" s="242"/>
      <c r="L229" s="41"/>
      <c r="M229" s="243" t="s">
        <v>1</v>
      </c>
      <c r="N229" s="244" t="s">
        <v>42</v>
      </c>
      <c r="O229" s="94"/>
      <c r="P229" s="245">
        <f>O229*H229</f>
        <v>0</v>
      </c>
      <c r="Q229" s="245">
        <v>0</v>
      </c>
      <c r="R229" s="245">
        <f>Q229*H229</f>
        <v>0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396</v>
      </c>
      <c r="AT229" s="247" t="s">
        <v>382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3697</v>
      </c>
    </row>
    <row r="230" s="2" customFormat="1" ht="23.4566" customHeight="1">
      <c r="A230" s="35"/>
      <c r="B230" s="36"/>
      <c r="C230" s="235" t="s">
        <v>918</v>
      </c>
      <c r="D230" s="235" t="s">
        <v>382</v>
      </c>
      <c r="E230" s="236" t="s">
        <v>3347</v>
      </c>
      <c r="F230" s="237" t="s">
        <v>3348</v>
      </c>
      <c r="G230" s="238" t="s">
        <v>419</v>
      </c>
      <c r="H230" s="239">
        <v>63.619999999999997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</v>
      </c>
      <c r="R230" s="245">
        <f>Q230*H230</f>
        <v>0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3698</v>
      </c>
    </row>
    <row r="231" s="2" customFormat="1" ht="23.4566" customHeight="1">
      <c r="A231" s="35"/>
      <c r="B231" s="36"/>
      <c r="C231" s="235" t="s">
        <v>920</v>
      </c>
      <c r="D231" s="235" t="s">
        <v>382</v>
      </c>
      <c r="E231" s="236" t="s">
        <v>3350</v>
      </c>
      <c r="F231" s="237" t="s">
        <v>3351</v>
      </c>
      <c r="G231" s="238" t="s">
        <v>419</v>
      </c>
      <c r="H231" s="239">
        <v>81.305000000000007</v>
      </c>
      <c r="I231" s="240"/>
      <c r="J231" s="241">
        <f>ROUND(I231*H231,2)</f>
        <v>0</v>
      </c>
      <c r="K231" s="242"/>
      <c r="L231" s="41"/>
      <c r="M231" s="243" t="s">
        <v>1</v>
      </c>
      <c r="N231" s="244" t="s">
        <v>42</v>
      </c>
      <c r="O231" s="94"/>
      <c r="P231" s="245">
        <f>O231*H231</f>
        <v>0</v>
      </c>
      <c r="Q231" s="245">
        <v>0</v>
      </c>
      <c r="R231" s="245">
        <f>Q231*H231</f>
        <v>0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396</v>
      </c>
      <c r="AT231" s="247" t="s">
        <v>382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3699</v>
      </c>
    </row>
    <row r="232" s="2" customFormat="1" ht="31.92453" customHeight="1">
      <c r="A232" s="35"/>
      <c r="B232" s="36"/>
      <c r="C232" s="235" t="s">
        <v>922</v>
      </c>
      <c r="D232" s="235" t="s">
        <v>382</v>
      </c>
      <c r="E232" s="236" t="s">
        <v>3353</v>
      </c>
      <c r="F232" s="237" t="s">
        <v>3354</v>
      </c>
      <c r="G232" s="238" t="s">
        <v>426</v>
      </c>
      <c r="H232" s="239">
        <v>30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0.027144450000000001</v>
      </c>
      <c r="R232" s="245">
        <f>Q232*H232</f>
        <v>0.81433350000000004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3700</v>
      </c>
    </row>
    <row r="233" s="2" customFormat="1" ht="36.72453" customHeight="1">
      <c r="A233" s="35"/>
      <c r="B233" s="36"/>
      <c r="C233" s="235" t="s">
        <v>924</v>
      </c>
      <c r="D233" s="235" t="s">
        <v>382</v>
      </c>
      <c r="E233" s="236" t="s">
        <v>3356</v>
      </c>
      <c r="F233" s="237" t="s">
        <v>3357</v>
      </c>
      <c r="G233" s="238" t="s">
        <v>502</v>
      </c>
      <c r="H233" s="239">
        <v>40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0.00020494999999999999</v>
      </c>
      <c r="R233" s="245">
        <f>Q233*H233</f>
        <v>0.0081980000000000004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3701</v>
      </c>
    </row>
    <row r="234" s="2" customFormat="1" ht="31.92453" customHeight="1">
      <c r="A234" s="35"/>
      <c r="B234" s="36"/>
      <c r="C234" s="235" t="s">
        <v>928</v>
      </c>
      <c r="D234" s="235" t="s">
        <v>382</v>
      </c>
      <c r="E234" s="236" t="s">
        <v>1175</v>
      </c>
      <c r="F234" s="237" t="s">
        <v>1176</v>
      </c>
      <c r="G234" s="238" t="s">
        <v>430</v>
      </c>
      <c r="H234" s="239">
        <v>31.609999999999999</v>
      </c>
      <c r="I234" s="240"/>
      <c r="J234" s="241">
        <f>ROUND(I234*H234,2)</f>
        <v>0</v>
      </c>
      <c r="K234" s="242"/>
      <c r="L234" s="41"/>
      <c r="M234" s="243" t="s">
        <v>1</v>
      </c>
      <c r="N234" s="244" t="s">
        <v>42</v>
      </c>
      <c r="O234" s="94"/>
      <c r="P234" s="245">
        <f>O234*H234</f>
        <v>0</v>
      </c>
      <c r="Q234" s="245">
        <v>0.0017262816000000001</v>
      </c>
      <c r="R234" s="245">
        <f>Q234*H234</f>
        <v>0.054567761376000001</v>
      </c>
      <c r="S234" s="245">
        <v>2.3999999999999999</v>
      </c>
      <c r="T234" s="246">
        <f>S234*H234</f>
        <v>75.86399999999999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396</v>
      </c>
      <c r="AT234" s="247" t="s">
        <v>382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3702</v>
      </c>
    </row>
    <row r="235" s="2" customFormat="1" ht="23.4566" customHeight="1">
      <c r="A235" s="35"/>
      <c r="B235" s="36"/>
      <c r="C235" s="235" t="s">
        <v>932</v>
      </c>
      <c r="D235" s="235" t="s">
        <v>382</v>
      </c>
      <c r="E235" s="236" t="s">
        <v>3363</v>
      </c>
      <c r="F235" s="237" t="s">
        <v>3364</v>
      </c>
      <c r="G235" s="238" t="s">
        <v>426</v>
      </c>
      <c r="H235" s="239">
        <v>18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0.00029999999999999997</v>
      </c>
      <c r="R235" s="245">
        <f>Q235*H235</f>
        <v>0.0053999999999999994</v>
      </c>
      <c r="S235" s="245">
        <v>0.053999999999999999</v>
      </c>
      <c r="T235" s="246">
        <f>S235*H235</f>
        <v>0.97199999999999998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3703</v>
      </c>
    </row>
    <row r="236" s="2" customFormat="1" ht="23.4566" customHeight="1">
      <c r="A236" s="35"/>
      <c r="B236" s="36"/>
      <c r="C236" s="235" t="s">
        <v>934</v>
      </c>
      <c r="D236" s="235" t="s">
        <v>382</v>
      </c>
      <c r="E236" s="236" t="s">
        <v>1824</v>
      </c>
      <c r="F236" s="237" t="s">
        <v>1825</v>
      </c>
      <c r="G236" s="238" t="s">
        <v>1817</v>
      </c>
      <c r="H236" s="239">
        <v>320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3.9507800000000001E-05</v>
      </c>
      <c r="R236" s="245">
        <f>Q236*H236</f>
        <v>0.012642496</v>
      </c>
      <c r="S236" s="245">
        <v>0.00095</v>
      </c>
      <c r="T236" s="246">
        <f>S236*H236</f>
        <v>0.30399999999999999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3704</v>
      </c>
    </row>
    <row r="237" s="2" customFormat="1" ht="23.4566" customHeight="1">
      <c r="A237" s="35"/>
      <c r="B237" s="36"/>
      <c r="C237" s="235" t="s">
        <v>721</v>
      </c>
      <c r="D237" s="235" t="s">
        <v>382</v>
      </c>
      <c r="E237" s="236" t="s">
        <v>3367</v>
      </c>
      <c r="F237" s="237" t="s">
        <v>1179</v>
      </c>
      <c r="G237" s="238" t="s">
        <v>450</v>
      </c>
      <c r="H237" s="239">
        <v>181.429</v>
      </c>
      <c r="I237" s="240"/>
      <c r="J237" s="241">
        <f>ROUND(I237*H237,2)</f>
        <v>0</v>
      </c>
      <c r="K237" s="242"/>
      <c r="L237" s="41"/>
      <c r="M237" s="243" t="s">
        <v>1</v>
      </c>
      <c r="N237" s="244" t="s">
        <v>42</v>
      </c>
      <c r="O237" s="94"/>
      <c r="P237" s="245">
        <f>O237*H237</f>
        <v>0</v>
      </c>
      <c r="Q237" s="245">
        <v>0</v>
      </c>
      <c r="R237" s="245">
        <f>Q237*H237</f>
        <v>0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3705</v>
      </c>
    </row>
    <row r="238" s="2" customFormat="1" ht="31.92453" customHeight="1">
      <c r="A238" s="35"/>
      <c r="B238" s="36"/>
      <c r="C238" s="235" t="s">
        <v>941</v>
      </c>
      <c r="D238" s="235" t="s">
        <v>382</v>
      </c>
      <c r="E238" s="236" t="s">
        <v>3369</v>
      </c>
      <c r="F238" s="237" t="s">
        <v>1182</v>
      </c>
      <c r="G238" s="238" t="s">
        <v>450</v>
      </c>
      <c r="H238" s="239">
        <v>1632.8610000000001</v>
      </c>
      <c r="I238" s="240"/>
      <c r="J238" s="241">
        <f>ROUND(I238*H238,2)</f>
        <v>0</v>
      </c>
      <c r="K238" s="242"/>
      <c r="L238" s="41"/>
      <c r="M238" s="243" t="s">
        <v>1</v>
      </c>
      <c r="N238" s="244" t="s">
        <v>42</v>
      </c>
      <c r="O238" s="94"/>
      <c r="P238" s="245">
        <f>O238*H238</f>
        <v>0</v>
      </c>
      <c r="Q238" s="245">
        <v>0</v>
      </c>
      <c r="R238" s="245">
        <f>Q238*H238</f>
        <v>0</v>
      </c>
      <c r="S238" s="245">
        <v>0</v>
      </c>
      <c r="T238" s="246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396</v>
      </c>
      <c r="AT238" s="247" t="s">
        <v>382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3706</v>
      </c>
    </row>
    <row r="239" s="2" customFormat="1" ht="23.4566" customHeight="1">
      <c r="A239" s="35"/>
      <c r="B239" s="36"/>
      <c r="C239" s="235" t="s">
        <v>945</v>
      </c>
      <c r="D239" s="235" t="s">
        <v>382</v>
      </c>
      <c r="E239" s="236" t="s">
        <v>718</v>
      </c>
      <c r="F239" s="237" t="s">
        <v>719</v>
      </c>
      <c r="G239" s="238" t="s">
        <v>450</v>
      </c>
      <c r="H239" s="239">
        <v>130.851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</v>
      </c>
      <c r="R239" s="245">
        <f>Q239*H239</f>
        <v>0</v>
      </c>
      <c r="S239" s="245">
        <v>0</v>
      </c>
      <c r="T239" s="246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3707</v>
      </c>
    </row>
    <row r="240" s="12" customFormat="1" ht="22.8" customHeight="1">
      <c r="A240" s="12"/>
      <c r="B240" s="219"/>
      <c r="C240" s="220"/>
      <c r="D240" s="221" t="s">
        <v>75</v>
      </c>
      <c r="E240" s="233" t="s">
        <v>721</v>
      </c>
      <c r="F240" s="233" t="s">
        <v>722</v>
      </c>
      <c r="G240" s="220"/>
      <c r="H240" s="220"/>
      <c r="I240" s="223"/>
      <c r="J240" s="234">
        <f>BK240</f>
        <v>0</v>
      </c>
      <c r="K240" s="220"/>
      <c r="L240" s="225"/>
      <c r="M240" s="226"/>
      <c r="N240" s="227"/>
      <c r="O240" s="227"/>
      <c r="P240" s="228">
        <f>P241</f>
        <v>0</v>
      </c>
      <c r="Q240" s="227"/>
      <c r="R240" s="228">
        <f>R241</f>
        <v>0</v>
      </c>
      <c r="S240" s="227"/>
      <c r="T240" s="229">
        <f>T241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0" t="s">
        <v>84</v>
      </c>
      <c r="AT240" s="231" t="s">
        <v>75</v>
      </c>
      <c r="AU240" s="231" t="s">
        <v>84</v>
      </c>
      <c r="AY240" s="230" t="s">
        <v>379</v>
      </c>
      <c r="BK240" s="232">
        <f>BK241</f>
        <v>0</v>
      </c>
    </row>
    <row r="241" s="2" customFormat="1" ht="23.4566" customHeight="1">
      <c r="A241" s="35"/>
      <c r="B241" s="36"/>
      <c r="C241" s="235" t="s">
        <v>949</v>
      </c>
      <c r="D241" s="235" t="s">
        <v>382</v>
      </c>
      <c r="E241" s="236" t="s">
        <v>3372</v>
      </c>
      <c r="F241" s="237" t="s">
        <v>3373</v>
      </c>
      <c r="G241" s="238" t="s">
        <v>450</v>
      </c>
      <c r="H241" s="239">
        <v>956.45399999999995</v>
      </c>
      <c r="I241" s="240"/>
      <c r="J241" s="241">
        <f>ROUND(I241*H241,2)</f>
        <v>0</v>
      </c>
      <c r="K241" s="242"/>
      <c r="L241" s="41"/>
      <c r="M241" s="243" t="s">
        <v>1</v>
      </c>
      <c r="N241" s="244" t="s">
        <v>42</v>
      </c>
      <c r="O241" s="94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396</v>
      </c>
      <c r="AT241" s="247" t="s">
        <v>382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3708</v>
      </c>
    </row>
    <row r="242" s="12" customFormat="1" ht="25.92" customHeight="1">
      <c r="A242" s="12"/>
      <c r="B242" s="219"/>
      <c r="C242" s="220"/>
      <c r="D242" s="221" t="s">
        <v>75</v>
      </c>
      <c r="E242" s="222" t="s">
        <v>1040</v>
      </c>
      <c r="F242" s="222" t="s">
        <v>1041</v>
      </c>
      <c r="G242" s="220"/>
      <c r="H242" s="220"/>
      <c r="I242" s="223"/>
      <c r="J242" s="224">
        <f>BK242</f>
        <v>0</v>
      </c>
      <c r="K242" s="220"/>
      <c r="L242" s="225"/>
      <c r="M242" s="226"/>
      <c r="N242" s="227"/>
      <c r="O242" s="227"/>
      <c r="P242" s="228">
        <f>P243</f>
        <v>0</v>
      </c>
      <c r="Q242" s="227"/>
      <c r="R242" s="228">
        <f>R243</f>
        <v>1.4343727133600002</v>
      </c>
      <c r="S242" s="227"/>
      <c r="T242" s="229">
        <f>T243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30" t="s">
        <v>92</v>
      </c>
      <c r="AT242" s="231" t="s">
        <v>75</v>
      </c>
      <c r="AU242" s="231" t="s">
        <v>76</v>
      </c>
      <c r="AY242" s="230" t="s">
        <v>379</v>
      </c>
      <c r="BK242" s="232">
        <f>BK243</f>
        <v>0</v>
      </c>
    </row>
    <row r="243" s="12" customFormat="1" ht="22.8" customHeight="1">
      <c r="A243" s="12"/>
      <c r="B243" s="219"/>
      <c r="C243" s="220"/>
      <c r="D243" s="221" t="s">
        <v>75</v>
      </c>
      <c r="E243" s="233" t="s">
        <v>1042</v>
      </c>
      <c r="F243" s="233" t="s">
        <v>1043</v>
      </c>
      <c r="G243" s="220"/>
      <c r="H243" s="220"/>
      <c r="I243" s="223"/>
      <c r="J243" s="234">
        <f>BK243</f>
        <v>0</v>
      </c>
      <c r="K243" s="220"/>
      <c r="L243" s="225"/>
      <c r="M243" s="226"/>
      <c r="N243" s="227"/>
      <c r="O243" s="227"/>
      <c r="P243" s="228">
        <f>SUM(P244:P256)</f>
        <v>0</v>
      </c>
      <c r="Q243" s="227"/>
      <c r="R243" s="228">
        <f>SUM(R244:R256)</f>
        <v>1.4343727133600002</v>
      </c>
      <c r="S243" s="227"/>
      <c r="T243" s="229">
        <f>SUM(T244:T256)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30" t="s">
        <v>92</v>
      </c>
      <c r="AT243" s="231" t="s">
        <v>75</v>
      </c>
      <c r="AU243" s="231" t="s">
        <v>84</v>
      </c>
      <c r="AY243" s="230" t="s">
        <v>379</v>
      </c>
      <c r="BK243" s="232">
        <f>SUM(BK244:BK256)</f>
        <v>0</v>
      </c>
    </row>
    <row r="244" s="2" customFormat="1" ht="23.4566" customHeight="1">
      <c r="A244" s="35"/>
      <c r="B244" s="36"/>
      <c r="C244" s="235" t="s">
        <v>953</v>
      </c>
      <c r="D244" s="235" t="s">
        <v>382</v>
      </c>
      <c r="E244" s="236" t="s">
        <v>1045</v>
      </c>
      <c r="F244" s="237" t="s">
        <v>1046</v>
      </c>
      <c r="G244" s="238" t="s">
        <v>419</v>
      </c>
      <c r="H244" s="239">
        <v>17.728000000000002</v>
      </c>
      <c r="I244" s="240"/>
      <c r="J244" s="241">
        <f>ROUND(I244*H244,2)</f>
        <v>0</v>
      </c>
      <c r="K244" s="242"/>
      <c r="L244" s="41"/>
      <c r="M244" s="243" t="s">
        <v>1</v>
      </c>
      <c r="N244" s="244" t="s">
        <v>42</v>
      </c>
      <c r="O244" s="94"/>
      <c r="P244" s="245">
        <f>O244*H244</f>
        <v>0</v>
      </c>
      <c r="Q244" s="245">
        <v>0</v>
      </c>
      <c r="R244" s="245">
        <f>Q244*H244</f>
        <v>0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479</v>
      </c>
      <c r="AT244" s="247" t="s">
        <v>382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479</v>
      </c>
      <c r="BM244" s="247" t="s">
        <v>3709</v>
      </c>
    </row>
    <row r="245" s="2" customFormat="1" ht="16.30189" customHeight="1">
      <c r="A245" s="35"/>
      <c r="B245" s="36"/>
      <c r="C245" s="254" t="s">
        <v>957</v>
      </c>
      <c r="D245" s="254" t="s">
        <v>457</v>
      </c>
      <c r="E245" s="255" t="s">
        <v>1191</v>
      </c>
      <c r="F245" s="256" t="s">
        <v>1192</v>
      </c>
      <c r="G245" s="257" t="s">
        <v>450</v>
      </c>
      <c r="H245" s="258">
        <v>0.0060000000000000001</v>
      </c>
      <c r="I245" s="259"/>
      <c r="J245" s="260">
        <f>ROUND(I245*H245,2)</f>
        <v>0</v>
      </c>
      <c r="K245" s="261"/>
      <c r="L245" s="262"/>
      <c r="M245" s="263" t="s">
        <v>1</v>
      </c>
      <c r="N245" s="264" t="s">
        <v>42</v>
      </c>
      <c r="O245" s="94"/>
      <c r="P245" s="245">
        <f>O245*H245</f>
        <v>0</v>
      </c>
      <c r="Q245" s="245">
        <v>1</v>
      </c>
      <c r="R245" s="245">
        <f>Q245*H245</f>
        <v>0.0060000000000000001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544</v>
      </c>
      <c r="AT245" s="247" t="s">
        <v>457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479</v>
      </c>
      <c r="BM245" s="247" t="s">
        <v>3710</v>
      </c>
    </row>
    <row r="246" s="2" customFormat="1" ht="23.4566" customHeight="1">
      <c r="A246" s="35"/>
      <c r="B246" s="36"/>
      <c r="C246" s="235" t="s">
        <v>961</v>
      </c>
      <c r="D246" s="235" t="s">
        <v>382</v>
      </c>
      <c r="E246" s="236" t="s">
        <v>1053</v>
      </c>
      <c r="F246" s="237" t="s">
        <v>1054</v>
      </c>
      <c r="G246" s="238" t="s">
        <v>419</v>
      </c>
      <c r="H246" s="239">
        <v>25.917000000000002</v>
      </c>
      <c r="I246" s="240"/>
      <c r="J246" s="241">
        <f>ROUND(I246*H246,2)</f>
        <v>0</v>
      </c>
      <c r="K246" s="242"/>
      <c r="L246" s="41"/>
      <c r="M246" s="243" t="s">
        <v>1</v>
      </c>
      <c r="N246" s="244" t="s">
        <v>42</v>
      </c>
      <c r="O246" s="94"/>
      <c r="P246" s="245">
        <f>O246*H246</f>
        <v>0</v>
      </c>
      <c r="Q246" s="245">
        <v>0.00026259999999999999</v>
      </c>
      <c r="R246" s="245">
        <f>Q246*H246</f>
        <v>0.0068058042000000004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479</v>
      </c>
      <c r="AT246" s="247" t="s">
        <v>382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479</v>
      </c>
      <c r="BM246" s="247" t="s">
        <v>3711</v>
      </c>
    </row>
    <row r="247" s="2" customFormat="1" ht="16.30189" customHeight="1">
      <c r="A247" s="35"/>
      <c r="B247" s="36"/>
      <c r="C247" s="254" t="s">
        <v>963</v>
      </c>
      <c r="D247" s="254" t="s">
        <v>457</v>
      </c>
      <c r="E247" s="255" t="s">
        <v>3378</v>
      </c>
      <c r="F247" s="256" t="s">
        <v>3379</v>
      </c>
      <c r="G247" s="257" t="s">
        <v>450</v>
      </c>
      <c r="H247" s="258">
        <v>0.043999999999999997</v>
      </c>
      <c r="I247" s="259"/>
      <c r="J247" s="260">
        <f>ROUND(I247*H247,2)</f>
        <v>0</v>
      </c>
      <c r="K247" s="261"/>
      <c r="L247" s="262"/>
      <c r="M247" s="263" t="s">
        <v>1</v>
      </c>
      <c r="N247" s="264" t="s">
        <v>42</v>
      </c>
      <c r="O247" s="94"/>
      <c r="P247" s="245">
        <f>O247*H247</f>
        <v>0</v>
      </c>
      <c r="Q247" s="245">
        <v>1</v>
      </c>
      <c r="R247" s="245">
        <f>Q247*H247</f>
        <v>0.043999999999999997</v>
      </c>
      <c r="S247" s="245">
        <v>0</v>
      </c>
      <c r="T247" s="246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544</v>
      </c>
      <c r="AT247" s="247" t="s">
        <v>457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479</v>
      </c>
      <c r="BM247" s="247" t="s">
        <v>3712</v>
      </c>
    </row>
    <row r="248" s="2" customFormat="1" ht="23.4566" customHeight="1">
      <c r="A248" s="35"/>
      <c r="B248" s="36"/>
      <c r="C248" s="235" t="s">
        <v>965</v>
      </c>
      <c r="D248" s="235" t="s">
        <v>382</v>
      </c>
      <c r="E248" s="236" t="s">
        <v>3381</v>
      </c>
      <c r="F248" s="237" t="s">
        <v>3382</v>
      </c>
      <c r="G248" s="238" t="s">
        <v>419</v>
      </c>
      <c r="H248" s="239">
        <v>47.039000000000001</v>
      </c>
      <c r="I248" s="240"/>
      <c r="J248" s="241">
        <f>ROUND(I248*H248,2)</f>
        <v>0</v>
      </c>
      <c r="K248" s="242"/>
      <c r="L248" s="41"/>
      <c r="M248" s="243" t="s">
        <v>1</v>
      </c>
      <c r="N248" s="244" t="s">
        <v>42</v>
      </c>
      <c r="O248" s="94"/>
      <c r="P248" s="245">
        <f>O248*H248</f>
        <v>0</v>
      </c>
      <c r="Q248" s="245">
        <v>0</v>
      </c>
      <c r="R248" s="245">
        <f>Q248*H248</f>
        <v>0</v>
      </c>
      <c r="S248" s="245">
        <v>0</v>
      </c>
      <c r="T248" s="246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479</v>
      </c>
      <c r="AT248" s="247" t="s">
        <v>382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479</v>
      </c>
      <c r="BM248" s="247" t="s">
        <v>3713</v>
      </c>
    </row>
    <row r="249" s="2" customFormat="1" ht="23.4566" customHeight="1">
      <c r="A249" s="35"/>
      <c r="B249" s="36"/>
      <c r="C249" s="254" t="s">
        <v>969</v>
      </c>
      <c r="D249" s="254" t="s">
        <v>457</v>
      </c>
      <c r="E249" s="255" t="s">
        <v>3384</v>
      </c>
      <c r="F249" s="256" t="s">
        <v>3385</v>
      </c>
      <c r="G249" s="257" t="s">
        <v>419</v>
      </c>
      <c r="H249" s="258">
        <v>54.094999999999999</v>
      </c>
      <c r="I249" s="259"/>
      <c r="J249" s="260">
        <f>ROUND(I249*H249,2)</f>
        <v>0</v>
      </c>
      <c r="K249" s="261"/>
      <c r="L249" s="262"/>
      <c r="M249" s="263" t="s">
        <v>1</v>
      </c>
      <c r="N249" s="264" t="s">
        <v>42</v>
      </c>
      <c r="O249" s="94"/>
      <c r="P249" s="245">
        <f>O249*H249</f>
        <v>0</v>
      </c>
      <c r="Q249" s="245">
        <v>0.0044999999999999997</v>
      </c>
      <c r="R249" s="245">
        <f>Q249*H249</f>
        <v>0.24342749999999996</v>
      </c>
      <c r="S249" s="245">
        <v>0</v>
      </c>
      <c r="T249" s="246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544</v>
      </c>
      <c r="AT249" s="247" t="s">
        <v>457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479</v>
      </c>
      <c r="BM249" s="247" t="s">
        <v>3714</v>
      </c>
    </row>
    <row r="250" s="2" customFormat="1" ht="23.4566" customHeight="1">
      <c r="A250" s="35"/>
      <c r="B250" s="36"/>
      <c r="C250" s="235" t="s">
        <v>971</v>
      </c>
      <c r="D250" s="235" t="s">
        <v>382</v>
      </c>
      <c r="E250" s="236" t="s">
        <v>3387</v>
      </c>
      <c r="F250" s="237" t="s">
        <v>3388</v>
      </c>
      <c r="G250" s="238" t="s">
        <v>419</v>
      </c>
      <c r="H250" s="239">
        <v>75.900000000000006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0.00060300000000000002</v>
      </c>
      <c r="R250" s="245">
        <f>Q250*H250</f>
        <v>0.045767700000000008</v>
      </c>
      <c r="S250" s="245">
        <v>0</v>
      </c>
      <c r="T250" s="24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479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479</v>
      </c>
      <c r="BM250" s="247" t="s">
        <v>3715</v>
      </c>
    </row>
    <row r="251" s="2" customFormat="1" ht="21.0566" customHeight="1">
      <c r="A251" s="35"/>
      <c r="B251" s="36"/>
      <c r="C251" s="235" t="s">
        <v>973</v>
      </c>
      <c r="D251" s="235" t="s">
        <v>382</v>
      </c>
      <c r="E251" s="236" t="s">
        <v>3390</v>
      </c>
      <c r="F251" s="237" t="s">
        <v>3391</v>
      </c>
      <c r="G251" s="238" t="s">
        <v>419</v>
      </c>
      <c r="H251" s="239">
        <v>25.300000000000001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0.00085300000000000003</v>
      </c>
      <c r="R251" s="245">
        <f>Q251*H251</f>
        <v>0.0215809</v>
      </c>
      <c r="S251" s="245">
        <v>0</v>
      </c>
      <c r="T251" s="24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479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479</v>
      </c>
      <c r="BM251" s="247" t="s">
        <v>3716</v>
      </c>
    </row>
    <row r="252" s="2" customFormat="1" ht="36.72453" customHeight="1">
      <c r="A252" s="35"/>
      <c r="B252" s="36"/>
      <c r="C252" s="235" t="s">
        <v>974</v>
      </c>
      <c r="D252" s="235" t="s">
        <v>382</v>
      </c>
      <c r="E252" s="236" t="s">
        <v>3393</v>
      </c>
      <c r="F252" s="237" t="s">
        <v>3394</v>
      </c>
      <c r="G252" s="238" t="s">
        <v>419</v>
      </c>
      <c r="H252" s="239">
        <v>87.530000000000001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0.0025000000000000001</v>
      </c>
      <c r="R252" s="245">
        <f>Q252*H252</f>
        <v>0.21882500000000002</v>
      </c>
      <c r="S252" s="245">
        <v>0</v>
      </c>
      <c r="T252" s="24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479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479</v>
      </c>
      <c r="BM252" s="247" t="s">
        <v>3717</v>
      </c>
    </row>
    <row r="253" s="2" customFormat="1" ht="16.30189" customHeight="1">
      <c r="A253" s="35"/>
      <c r="B253" s="36"/>
      <c r="C253" s="254" t="s">
        <v>978</v>
      </c>
      <c r="D253" s="254" t="s">
        <v>457</v>
      </c>
      <c r="E253" s="255" t="s">
        <v>3396</v>
      </c>
      <c r="F253" s="256" t="s">
        <v>3397</v>
      </c>
      <c r="G253" s="257" t="s">
        <v>1102</v>
      </c>
      <c r="H253" s="258">
        <v>43.765000000000001</v>
      </c>
      <c r="I253" s="259"/>
      <c r="J253" s="260">
        <f>ROUND(I253*H253,2)</f>
        <v>0</v>
      </c>
      <c r="K253" s="261"/>
      <c r="L253" s="262"/>
      <c r="M253" s="263" t="s">
        <v>1</v>
      </c>
      <c r="N253" s="264" t="s">
        <v>42</v>
      </c>
      <c r="O253" s="94"/>
      <c r="P253" s="245">
        <f>O253*H253</f>
        <v>0</v>
      </c>
      <c r="Q253" s="245">
        <v>0.001</v>
      </c>
      <c r="R253" s="245">
        <f>Q253*H253</f>
        <v>0.043764999999999998</v>
      </c>
      <c r="S253" s="245">
        <v>0</v>
      </c>
      <c r="T253" s="246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7" t="s">
        <v>544</v>
      </c>
      <c r="AT253" s="247" t="s">
        <v>457</v>
      </c>
      <c r="AU253" s="247" t="s">
        <v>92</v>
      </c>
      <c r="AY253" s="14" t="s">
        <v>379</v>
      </c>
      <c r="BE253" s="248">
        <f>IF(N253="základná",J253,0)</f>
        <v>0</v>
      </c>
      <c r="BF253" s="248">
        <f>IF(N253="znížená",J253,0)</f>
        <v>0</v>
      </c>
      <c r="BG253" s="248">
        <f>IF(N253="zákl. prenesená",J253,0)</f>
        <v>0</v>
      </c>
      <c r="BH253" s="248">
        <f>IF(N253="zníž. prenesená",J253,0)</f>
        <v>0</v>
      </c>
      <c r="BI253" s="248">
        <f>IF(N253="nulová",J253,0)</f>
        <v>0</v>
      </c>
      <c r="BJ253" s="14" t="s">
        <v>92</v>
      </c>
      <c r="BK253" s="248">
        <f>ROUND(I253*H253,2)</f>
        <v>0</v>
      </c>
      <c r="BL253" s="14" t="s">
        <v>479</v>
      </c>
      <c r="BM253" s="247" t="s">
        <v>3718</v>
      </c>
    </row>
    <row r="254" s="2" customFormat="1" ht="21.0566" customHeight="1">
      <c r="A254" s="35"/>
      <c r="B254" s="36"/>
      <c r="C254" s="235" t="s">
        <v>979</v>
      </c>
      <c r="D254" s="235" t="s">
        <v>382</v>
      </c>
      <c r="E254" s="236" t="s">
        <v>3399</v>
      </c>
      <c r="F254" s="237" t="s">
        <v>3400</v>
      </c>
      <c r="G254" s="238" t="s">
        <v>419</v>
      </c>
      <c r="H254" s="239">
        <v>89.066000000000002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0.00054226000000000003</v>
      </c>
      <c r="R254" s="245">
        <f>Q254*H254</f>
        <v>0.048296929160000002</v>
      </c>
      <c r="S254" s="245">
        <v>0</v>
      </c>
      <c r="T254" s="24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479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479</v>
      </c>
      <c r="BM254" s="247" t="s">
        <v>3719</v>
      </c>
    </row>
    <row r="255" s="2" customFormat="1" ht="31.92453" customHeight="1">
      <c r="A255" s="35"/>
      <c r="B255" s="36"/>
      <c r="C255" s="254" t="s">
        <v>980</v>
      </c>
      <c r="D255" s="254" t="s">
        <v>457</v>
      </c>
      <c r="E255" s="255" t="s">
        <v>3402</v>
      </c>
      <c r="F255" s="256" t="s">
        <v>3403</v>
      </c>
      <c r="G255" s="257" t="s">
        <v>419</v>
      </c>
      <c r="H255" s="258">
        <v>102.426</v>
      </c>
      <c r="I255" s="259"/>
      <c r="J255" s="260">
        <f>ROUND(I255*H255,2)</f>
        <v>0</v>
      </c>
      <c r="K255" s="261"/>
      <c r="L255" s="262"/>
      <c r="M255" s="263" t="s">
        <v>1</v>
      </c>
      <c r="N255" s="264" t="s">
        <v>42</v>
      </c>
      <c r="O255" s="94"/>
      <c r="P255" s="245">
        <f>O255*H255</f>
        <v>0</v>
      </c>
      <c r="Q255" s="245">
        <v>0.0073800000000000003</v>
      </c>
      <c r="R255" s="245">
        <f>Q255*H255</f>
        <v>0.75590388000000008</v>
      </c>
      <c r="S255" s="245">
        <v>0</v>
      </c>
      <c r="T255" s="246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7" t="s">
        <v>544</v>
      </c>
      <c r="AT255" s="247" t="s">
        <v>457</v>
      </c>
      <c r="AU255" s="247" t="s">
        <v>92</v>
      </c>
      <c r="AY255" s="14" t="s">
        <v>379</v>
      </c>
      <c r="BE255" s="248">
        <f>IF(N255="základná",J255,0)</f>
        <v>0</v>
      </c>
      <c r="BF255" s="248">
        <f>IF(N255="znížená",J255,0)</f>
        <v>0</v>
      </c>
      <c r="BG255" s="248">
        <f>IF(N255="zákl. prenesená",J255,0)</f>
        <v>0</v>
      </c>
      <c r="BH255" s="248">
        <f>IF(N255="zníž. prenesená",J255,0)</f>
        <v>0</v>
      </c>
      <c r="BI255" s="248">
        <f>IF(N255="nulová",J255,0)</f>
        <v>0</v>
      </c>
      <c r="BJ255" s="14" t="s">
        <v>92</v>
      </c>
      <c r="BK255" s="248">
        <f>ROUND(I255*H255,2)</f>
        <v>0</v>
      </c>
      <c r="BL255" s="14" t="s">
        <v>479</v>
      </c>
      <c r="BM255" s="247" t="s">
        <v>3720</v>
      </c>
    </row>
    <row r="256" s="2" customFormat="1" ht="23.4566" customHeight="1">
      <c r="A256" s="35"/>
      <c r="B256" s="36"/>
      <c r="C256" s="235" t="s">
        <v>981</v>
      </c>
      <c r="D256" s="235" t="s">
        <v>382</v>
      </c>
      <c r="E256" s="236" t="s">
        <v>3405</v>
      </c>
      <c r="F256" s="237" t="s">
        <v>1201</v>
      </c>
      <c r="G256" s="238" t="s">
        <v>1501</v>
      </c>
      <c r="H256" s="268"/>
      <c r="I256" s="240"/>
      <c r="J256" s="241">
        <f>ROUND(I256*H256,2)</f>
        <v>0</v>
      </c>
      <c r="K256" s="242"/>
      <c r="L256" s="41"/>
      <c r="M256" s="243" t="s">
        <v>1</v>
      </c>
      <c r="N256" s="244" t="s">
        <v>42</v>
      </c>
      <c r="O256" s="94"/>
      <c r="P256" s="245">
        <f>O256*H256</f>
        <v>0</v>
      </c>
      <c r="Q256" s="245">
        <v>0</v>
      </c>
      <c r="R256" s="245">
        <f>Q256*H256</f>
        <v>0</v>
      </c>
      <c r="S256" s="245">
        <v>0</v>
      </c>
      <c r="T256" s="246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7" t="s">
        <v>479</v>
      </c>
      <c r="AT256" s="247" t="s">
        <v>382</v>
      </c>
      <c r="AU256" s="247" t="s">
        <v>92</v>
      </c>
      <c r="AY256" s="14" t="s">
        <v>379</v>
      </c>
      <c r="BE256" s="248">
        <f>IF(N256="základná",J256,0)</f>
        <v>0</v>
      </c>
      <c r="BF256" s="248">
        <f>IF(N256="znížená",J256,0)</f>
        <v>0</v>
      </c>
      <c r="BG256" s="248">
        <f>IF(N256="zákl. prenesená",J256,0)</f>
        <v>0</v>
      </c>
      <c r="BH256" s="248">
        <f>IF(N256="zníž. prenesená",J256,0)</f>
        <v>0</v>
      </c>
      <c r="BI256" s="248">
        <f>IF(N256="nulová",J256,0)</f>
        <v>0</v>
      </c>
      <c r="BJ256" s="14" t="s">
        <v>92</v>
      </c>
      <c r="BK256" s="248">
        <f>ROUND(I256*H256,2)</f>
        <v>0</v>
      </c>
      <c r="BL256" s="14" t="s">
        <v>479</v>
      </c>
      <c r="BM256" s="247" t="s">
        <v>3721</v>
      </c>
    </row>
    <row r="257" s="12" customFormat="1" ht="25.92" customHeight="1">
      <c r="A257" s="12"/>
      <c r="B257" s="219"/>
      <c r="C257" s="220"/>
      <c r="D257" s="221" t="s">
        <v>75</v>
      </c>
      <c r="E257" s="222" t="s">
        <v>376</v>
      </c>
      <c r="F257" s="222" t="s">
        <v>377</v>
      </c>
      <c r="G257" s="220"/>
      <c r="H257" s="220"/>
      <c r="I257" s="223"/>
      <c r="J257" s="224">
        <f>BK257</f>
        <v>0</v>
      </c>
      <c r="K257" s="220"/>
      <c r="L257" s="225"/>
      <c r="M257" s="226"/>
      <c r="N257" s="227"/>
      <c r="O257" s="227"/>
      <c r="P257" s="228">
        <f>SUM(P258:P266)</f>
        <v>0</v>
      </c>
      <c r="Q257" s="227"/>
      <c r="R257" s="228">
        <f>SUM(R258:R266)</f>
        <v>0</v>
      </c>
      <c r="S257" s="227"/>
      <c r="T257" s="229">
        <f>SUM(T258:T266)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30" t="s">
        <v>378</v>
      </c>
      <c r="AT257" s="231" t="s">
        <v>75</v>
      </c>
      <c r="AU257" s="231" t="s">
        <v>76</v>
      </c>
      <c r="AY257" s="230" t="s">
        <v>379</v>
      </c>
      <c r="BK257" s="232">
        <f>SUM(BK258:BK266)</f>
        <v>0</v>
      </c>
    </row>
    <row r="258" s="2" customFormat="1" ht="31.92453" customHeight="1">
      <c r="A258" s="35"/>
      <c r="B258" s="36"/>
      <c r="C258" s="235" t="s">
        <v>982</v>
      </c>
      <c r="D258" s="235" t="s">
        <v>382</v>
      </c>
      <c r="E258" s="236" t="s">
        <v>3407</v>
      </c>
      <c r="F258" s="237" t="s">
        <v>384</v>
      </c>
      <c r="G258" s="238" t="s">
        <v>385</v>
      </c>
      <c r="H258" s="239">
        <v>1</v>
      </c>
      <c r="I258" s="240"/>
      <c r="J258" s="241">
        <f>ROUND(I258*H258,2)</f>
        <v>0</v>
      </c>
      <c r="K258" s="242"/>
      <c r="L258" s="41"/>
      <c r="M258" s="243" t="s">
        <v>1</v>
      </c>
      <c r="N258" s="244" t="s">
        <v>42</v>
      </c>
      <c r="O258" s="94"/>
      <c r="P258" s="245">
        <f>O258*H258</f>
        <v>0</v>
      </c>
      <c r="Q258" s="245">
        <v>0</v>
      </c>
      <c r="R258" s="245">
        <f>Q258*H258</f>
        <v>0</v>
      </c>
      <c r="S258" s="245">
        <v>0</v>
      </c>
      <c r="T258" s="24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386</v>
      </c>
      <c r="AT258" s="247" t="s">
        <v>382</v>
      </c>
      <c r="AU258" s="247" t="s">
        <v>84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386</v>
      </c>
      <c r="BM258" s="247" t="s">
        <v>3722</v>
      </c>
    </row>
    <row r="259" s="2" customFormat="1" ht="23.4566" customHeight="1">
      <c r="A259" s="35"/>
      <c r="B259" s="36"/>
      <c r="C259" s="235" t="s">
        <v>983</v>
      </c>
      <c r="D259" s="235" t="s">
        <v>382</v>
      </c>
      <c r="E259" s="236" t="s">
        <v>3409</v>
      </c>
      <c r="F259" s="237" t="s">
        <v>389</v>
      </c>
      <c r="G259" s="238" t="s">
        <v>385</v>
      </c>
      <c r="H259" s="239">
        <v>1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</v>
      </c>
      <c r="R259" s="245">
        <f>Q259*H259</f>
        <v>0</v>
      </c>
      <c r="S259" s="245">
        <v>0</v>
      </c>
      <c r="T259" s="24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386</v>
      </c>
      <c r="AT259" s="247" t="s">
        <v>382</v>
      </c>
      <c r="AU259" s="247" t="s">
        <v>84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386</v>
      </c>
      <c r="BM259" s="247" t="s">
        <v>3723</v>
      </c>
    </row>
    <row r="260" s="2" customFormat="1" ht="23.4566" customHeight="1">
      <c r="A260" s="35"/>
      <c r="B260" s="36"/>
      <c r="C260" s="235" t="s">
        <v>984</v>
      </c>
      <c r="D260" s="235" t="s">
        <v>382</v>
      </c>
      <c r="E260" s="236" t="s">
        <v>3411</v>
      </c>
      <c r="F260" s="237" t="s">
        <v>392</v>
      </c>
      <c r="G260" s="238" t="s">
        <v>385</v>
      </c>
      <c r="H260" s="239">
        <v>1</v>
      </c>
      <c r="I260" s="240"/>
      <c r="J260" s="241">
        <f>ROUND(I260*H260,2)</f>
        <v>0</v>
      </c>
      <c r="K260" s="242"/>
      <c r="L260" s="41"/>
      <c r="M260" s="243" t="s">
        <v>1</v>
      </c>
      <c r="N260" s="244" t="s">
        <v>42</v>
      </c>
      <c r="O260" s="94"/>
      <c r="P260" s="245">
        <f>O260*H260</f>
        <v>0</v>
      </c>
      <c r="Q260" s="245">
        <v>0</v>
      </c>
      <c r="R260" s="245">
        <f>Q260*H260</f>
        <v>0</v>
      </c>
      <c r="S260" s="245">
        <v>0</v>
      </c>
      <c r="T260" s="24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386</v>
      </c>
      <c r="AT260" s="247" t="s">
        <v>382</v>
      </c>
      <c r="AU260" s="247" t="s">
        <v>84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386</v>
      </c>
      <c r="BM260" s="247" t="s">
        <v>3724</v>
      </c>
    </row>
    <row r="261" s="2" customFormat="1" ht="42.79245" customHeight="1">
      <c r="A261" s="35"/>
      <c r="B261" s="36"/>
      <c r="C261" s="235" t="s">
        <v>985</v>
      </c>
      <c r="D261" s="235" t="s">
        <v>382</v>
      </c>
      <c r="E261" s="236" t="s">
        <v>397</v>
      </c>
      <c r="F261" s="237" t="s">
        <v>398</v>
      </c>
      <c r="G261" s="238" t="s">
        <v>385</v>
      </c>
      <c r="H261" s="239">
        <v>1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386</v>
      </c>
      <c r="AT261" s="247" t="s">
        <v>382</v>
      </c>
      <c r="AU261" s="247" t="s">
        <v>84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386</v>
      </c>
      <c r="BM261" s="247" t="s">
        <v>3725</v>
      </c>
    </row>
    <row r="262" s="2" customFormat="1" ht="42.79245" customHeight="1">
      <c r="A262" s="35"/>
      <c r="B262" s="36"/>
      <c r="C262" s="235" t="s">
        <v>986</v>
      </c>
      <c r="D262" s="235" t="s">
        <v>382</v>
      </c>
      <c r="E262" s="236" t="s">
        <v>3414</v>
      </c>
      <c r="F262" s="237" t="s">
        <v>3415</v>
      </c>
      <c r="G262" s="238" t="s">
        <v>385</v>
      </c>
      <c r="H262" s="239">
        <v>1</v>
      </c>
      <c r="I262" s="240"/>
      <c r="J262" s="241">
        <f>ROUND(I262*H262,2)</f>
        <v>0</v>
      </c>
      <c r="K262" s="242"/>
      <c r="L262" s="41"/>
      <c r="M262" s="243" t="s">
        <v>1</v>
      </c>
      <c r="N262" s="244" t="s">
        <v>42</v>
      </c>
      <c r="O262" s="94"/>
      <c r="P262" s="245">
        <f>O262*H262</f>
        <v>0</v>
      </c>
      <c r="Q262" s="245">
        <v>0</v>
      </c>
      <c r="R262" s="245">
        <f>Q262*H262</f>
        <v>0</v>
      </c>
      <c r="S262" s="245">
        <v>0</v>
      </c>
      <c r="T262" s="24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386</v>
      </c>
      <c r="AT262" s="247" t="s">
        <v>382</v>
      </c>
      <c r="AU262" s="247" t="s">
        <v>84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386</v>
      </c>
      <c r="BM262" s="247" t="s">
        <v>3726</v>
      </c>
    </row>
    <row r="263" s="2" customFormat="1" ht="31.92453" customHeight="1">
      <c r="A263" s="35"/>
      <c r="B263" s="36"/>
      <c r="C263" s="235" t="s">
        <v>990</v>
      </c>
      <c r="D263" s="235" t="s">
        <v>382</v>
      </c>
      <c r="E263" s="236" t="s">
        <v>3417</v>
      </c>
      <c r="F263" s="237" t="s">
        <v>3418</v>
      </c>
      <c r="G263" s="238" t="s">
        <v>385</v>
      </c>
      <c r="H263" s="239">
        <v>1</v>
      </c>
      <c r="I263" s="240"/>
      <c r="J263" s="241">
        <f>ROUND(I263*H263,2)</f>
        <v>0</v>
      </c>
      <c r="K263" s="242"/>
      <c r="L263" s="41"/>
      <c r="M263" s="243" t="s">
        <v>1</v>
      </c>
      <c r="N263" s="244" t="s">
        <v>42</v>
      </c>
      <c r="O263" s="94"/>
      <c r="P263" s="245">
        <f>O263*H263</f>
        <v>0</v>
      </c>
      <c r="Q263" s="245">
        <v>0</v>
      </c>
      <c r="R263" s="245">
        <f>Q263*H263</f>
        <v>0</v>
      </c>
      <c r="S263" s="245">
        <v>0</v>
      </c>
      <c r="T263" s="24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386</v>
      </c>
      <c r="AT263" s="247" t="s">
        <v>382</v>
      </c>
      <c r="AU263" s="247" t="s">
        <v>84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386</v>
      </c>
      <c r="BM263" s="247" t="s">
        <v>3727</v>
      </c>
    </row>
    <row r="264" s="2" customFormat="1" ht="16.30189" customHeight="1">
      <c r="A264" s="35"/>
      <c r="B264" s="36"/>
      <c r="C264" s="235" t="s">
        <v>994</v>
      </c>
      <c r="D264" s="235" t="s">
        <v>382</v>
      </c>
      <c r="E264" s="236" t="s">
        <v>3420</v>
      </c>
      <c r="F264" s="237" t="s">
        <v>3421</v>
      </c>
      <c r="G264" s="238" t="s">
        <v>385</v>
      </c>
      <c r="H264" s="239">
        <v>1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</v>
      </c>
      <c r="R264" s="245">
        <f>Q264*H264</f>
        <v>0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386</v>
      </c>
      <c r="AT264" s="247" t="s">
        <v>382</v>
      </c>
      <c r="AU264" s="247" t="s">
        <v>84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386</v>
      </c>
      <c r="BM264" s="247" t="s">
        <v>3728</v>
      </c>
    </row>
    <row r="265" s="2" customFormat="1" ht="16.30189" customHeight="1">
      <c r="A265" s="35"/>
      <c r="B265" s="36"/>
      <c r="C265" s="235" t="s">
        <v>995</v>
      </c>
      <c r="D265" s="235" t="s">
        <v>382</v>
      </c>
      <c r="E265" s="236" t="s">
        <v>3423</v>
      </c>
      <c r="F265" s="237" t="s">
        <v>3424</v>
      </c>
      <c r="G265" s="238" t="s">
        <v>3425</v>
      </c>
      <c r="H265" s="239">
        <v>6</v>
      </c>
      <c r="I265" s="240"/>
      <c r="J265" s="241">
        <f>ROUND(I265*H265,2)</f>
        <v>0</v>
      </c>
      <c r="K265" s="242"/>
      <c r="L265" s="41"/>
      <c r="M265" s="243" t="s">
        <v>1</v>
      </c>
      <c r="N265" s="244" t="s">
        <v>42</v>
      </c>
      <c r="O265" s="94"/>
      <c r="P265" s="245">
        <f>O265*H265</f>
        <v>0</v>
      </c>
      <c r="Q265" s="245">
        <v>0</v>
      </c>
      <c r="R265" s="245">
        <f>Q265*H265</f>
        <v>0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386</v>
      </c>
      <c r="AT265" s="247" t="s">
        <v>382</v>
      </c>
      <c r="AU265" s="247" t="s">
        <v>84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386</v>
      </c>
      <c r="BM265" s="247" t="s">
        <v>3729</v>
      </c>
    </row>
    <row r="266" s="2" customFormat="1" ht="16.30189" customHeight="1">
      <c r="A266" s="35"/>
      <c r="B266" s="36"/>
      <c r="C266" s="235" t="s">
        <v>996</v>
      </c>
      <c r="D266" s="235" t="s">
        <v>382</v>
      </c>
      <c r="E266" s="236" t="s">
        <v>3427</v>
      </c>
      <c r="F266" s="237" t="s">
        <v>3428</v>
      </c>
      <c r="G266" s="238" t="s">
        <v>385</v>
      </c>
      <c r="H266" s="239">
        <v>1</v>
      </c>
      <c r="I266" s="240"/>
      <c r="J266" s="241">
        <f>ROUND(I266*H266,2)</f>
        <v>0</v>
      </c>
      <c r="K266" s="242"/>
      <c r="L266" s="41"/>
      <c r="M266" s="249" t="s">
        <v>1</v>
      </c>
      <c r="N266" s="250" t="s">
        <v>42</v>
      </c>
      <c r="O266" s="251"/>
      <c r="P266" s="252">
        <f>O266*H266</f>
        <v>0</v>
      </c>
      <c r="Q266" s="252">
        <v>0</v>
      </c>
      <c r="R266" s="252">
        <f>Q266*H266</f>
        <v>0</v>
      </c>
      <c r="S266" s="252">
        <v>0</v>
      </c>
      <c r="T266" s="25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386</v>
      </c>
      <c r="AT266" s="247" t="s">
        <v>382</v>
      </c>
      <c r="AU266" s="247" t="s">
        <v>84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386</v>
      </c>
      <c r="BM266" s="247" t="s">
        <v>3730</v>
      </c>
    </row>
    <row r="267" s="2" customFormat="1" ht="6.96" customHeight="1">
      <c r="A267" s="35"/>
      <c r="B267" s="69"/>
      <c r="C267" s="70"/>
      <c r="D267" s="70"/>
      <c r="E267" s="70"/>
      <c r="F267" s="70"/>
      <c r="G267" s="70"/>
      <c r="H267" s="70"/>
      <c r="I267" s="70"/>
      <c r="J267" s="70"/>
      <c r="K267" s="70"/>
      <c r="L267" s="41"/>
      <c r="M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</row>
  </sheetData>
  <sheetProtection sheet="1" autoFilter="0" formatColumns="0" formatRows="0" objects="1" scenarios="1" spinCount="100000" saltValue="c1RY0CnHX7hy2b+xNQ7NNmvX0p7qEr2cwLfjOacMIWlCkXomOmAk+TCyFDzw3W/vmnnpfhMyVSs4USZqvzx9ow==" hashValue="mmz/2mLcPtTZXv1cNboldZLKAeaK+zmZvHuhkHBy3i6KqKljMVLigVNfYlOmjMB+xnGuDps+PWCKZLAjqx3GjA==" algorithmName="SHA-512" password="CC35"/>
  <autoFilter ref="C128:K266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351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353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30189" customHeight="1">
      <c r="A9" s="35"/>
      <c r="B9" s="41"/>
      <c r="C9" s="35"/>
      <c r="D9" s="35"/>
      <c r="E9" s="156" t="s">
        <v>3731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17</v>
      </c>
      <c r="E11" s="35"/>
      <c r="F11" s="144" t="s">
        <v>1</v>
      </c>
      <c r="G11" s="35"/>
      <c r="H11" s="35"/>
      <c r="I11" s="154" t="s">
        <v>18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19</v>
      </c>
      <c r="E12" s="35"/>
      <c r="F12" s="144" t="s">
        <v>20</v>
      </c>
      <c r="G12" s="35"/>
      <c r="H12" s="35"/>
      <c r="I12" s="154" t="s">
        <v>21</v>
      </c>
      <c r="J12" s="157" t="str">
        <f>'Rekapitulácia stavby'!AN8</f>
        <v>30. 12. 2020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23</v>
      </c>
      <c r="E14" s="35"/>
      <c r="F14" s="35"/>
      <c r="G14" s="35"/>
      <c r="H14" s="35"/>
      <c r="I14" s="154" t="s">
        <v>24</v>
      </c>
      <c r="J14" s="144" t="s">
        <v>1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24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24</v>
      </c>
      <c r="J20" s="144" t="s">
        <v>30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31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24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34</v>
      </c>
      <c r="F24" s="35"/>
      <c r="G24" s="35"/>
      <c r="H24" s="35"/>
      <c r="I24" s="154" t="s">
        <v>26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35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30189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36</v>
      </c>
      <c r="E30" s="35"/>
      <c r="F30" s="35"/>
      <c r="G30" s="35"/>
      <c r="H30" s="35"/>
      <c r="I30" s="35"/>
      <c r="J30" s="164">
        <f>ROUND(J129,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38</v>
      </c>
      <c r="G32" s="35"/>
      <c r="H32" s="35"/>
      <c r="I32" s="165" t="s">
        <v>37</v>
      </c>
      <c r="J32" s="165" t="s">
        <v>39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40</v>
      </c>
      <c r="E33" s="167" t="s">
        <v>41</v>
      </c>
      <c r="F33" s="168">
        <f>ROUND((SUM(BE129:BE279)),  2)</f>
        <v>0</v>
      </c>
      <c r="G33" s="169"/>
      <c r="H33" s="169"/>
      <c r="I33" s="170">
        <v>0.20000000000000001</v>
      </c>
      <c r="J33" s="168">
        <f>ROUND(((SUM(BE129:BE279))*I33),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42</v>
      </c>
      <c r="F34" s="168">
        <f>ROUND((SUM(BF129:BF279)),  2)</f>
        <v>0</v>
      </c>
      <c r="G34" s="169"/>
      <c r="H34" s="169"/>
      <c r="I34" s="170">
        <v>0.20000000000000001</v>
      </c>
      <c r="J34" s="168">
        <f>ROUND(((SUM(BF129:BF279))*I34),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43</v>
      </c>
      <c r="F35" s="171">
        <f>ROUND((SUM(BG129:BG279)),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44</v>
      </c>
      <c r="F36" s="171">
        <f>ROUND((SUM(BH129:BH279)),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45</v>
      </c>
      <c r="F37" s="168">
        <f>ROUND((SUM(BI129:BI279)),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46</v>
      </c>
      <c r="E39" s="175"/>
      <c r="F39" s="175"/>
      <c r="G39" s="176" t="s">
        <v>47</v>
      </c>
      <c r="H39" s="177" t="s">
        <v>48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353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30189" customHeight="1">
      <c r="A87" s="35"/>
      <c r="B87" s="36"/>
      <c r="C87" s="37"/>
      <c r="D87" s="37"/>
      <c r="E87" s="79" t="str">
        <f>E9</f>
        <v>204-00 - 204-00 Most ev. č.591-008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19</v>
      </c>
      <c r="D89" s="37"/>
      <c r="E89" s="37"/>
      <c r="F89" s="24" t="str">
        <f>F12</f>
        <v>k. ú. Banská Bystrica</v>
      </c>
      <c r="G89" s="37"/>
      <c r="H89" s="37"/>
      <c r="I89" s="29" t="s">
        <v>21</v>
      </c>
      <c r="J89" s="82" t="str">
        <f>IF(J12="","",J12)</f>
        <v>30. 12. 2020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24.81509" customHeight="1">
      <c r="A91" s="35"/>
      <c r="B91" s="36"/>
      <c r="C91" s="29" t="s">
        <v>23</v>
      </c>
      <c r="D91" s="37"/>
      <c r="E91" s="37"/>
      <c r="F91" s="24" t="str">
        <f>E15</f>
        <v xml:space="preserve">BANSKOBYSTRICKÝ SAMOSPRÁVNY KRAJ </v>
      </c>
      <c r="G91" s="37"/>
      <c r="H91" s="37"/>
      <c r="I91" s="29" t="s">
        <v>29</v>
      </c>
      <c r="J91" s="33" t="str">
        <f>E21</f>
        <v>ISPO spol.s r.o. , Prešov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30566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Ing. Čurlík ján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357</v>
      </c>
      <c r="D94" s="193"/>
      <c r="E94" s="193"/>
      <c r="F94" s="193"/>
      <c r="G94" s="193"/>
      <c r="H94" s="193"/>
      <c r="I94" s="193"/>
      <c r="J94" s="194" t="s">
        <v>358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359</v>
      </c>
      <c r="D96" s="37"/>
      <c r="E96" s="37"/>
      <c r="F96" s="37"/>
      <c r="G96" s="37"/>
      <c r="H96" s="37"/>
      <c r="I96" s="37"/>
      <c r="J96" s="113">
        <f>J129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360</v>
      </c>
    </row>
    <row r="97" s="9" customFormat="1" ht="24.96" customHeight="1">
      <c r="A97" s="9"/>
      <c r="B97" s="196"/>
      <c r="C97" s="197"/>
      <c r="D97" s="198" t="s">
        <v>407</v>
      </c>
      <c r="E97" s="199"/>
      <c r="F97" s="199"/>
      <c r="G97" s="199"/>
      <c r="H97" s="199"/>
      <c r="I97" s="199"/>
      <c r="J97" s="200">
        <f>J130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408</v>
      </c>
      <c r="E98" s="204"/>
      <c r="F98" s="204"/>
      <c r="G98" s="204"/>
      <c r="H98" s="204"/>
      <c r="I98" s="204"/>
      <c r="J98" s="205">
        <f>J131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728</v>
      </c>
      <c r="E99" s="204"/>
      <c r="F99" s="204"/>
      <c r="G99" s="204"/>
      <c r="H99" s="204"/>
      <c r="I99" s="204"/>
      <c r="J99" s="205">
        <f>J155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1063</v>
      </c>
      <c r="E100" s="204"/>
      <c r="F100" s="204"/>
      <c r="G100" s="204"/>
      <c r="H100" s="204"/>
      <c r="I100" s="204"/>
      <c r="J100" s="205">
        <f>J165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409</v>
      </c>
      <c r="E101" s="204"/>
      <c r="F101" s="204"/>
      <c r="G101" s="204"/>
      <c r="H101" s="204"/>
      <c r="I101" s="204"/>
      <c r="J101" s="205">
        <f>J178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410</v>
      </c>
      <c r="E102" s="204"/>
      <c r="F102" s="204"/>
      <c r="G102" s="204"/>
      <c r="H102" s="204"/>
      <c r="I102" s="204"/>
      <c r="J102" s="205">
        <f>J194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1064</v>
      </c>
      <c r="E103" s="204"/>
      <c r="F103" s="204"/>
      <c r="G103" s="204"/>
      <c r="H103" s="204"/>
      <c r="I103" s="204"/>
      <c r="J103" s="205">
        <f>J208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411</v>
      </c>
      <c r="E104" s="204"/>
      <c r="F104" s="204"/>
      <c r="G104" s="204"/>
      <c r="H104" s="204"/>
      <c r="I104" s="204"/>
      <c r="J104" s="205">
        <f>J219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412</v>
      </c>
      <c r="E105" s="204"/>
      <c r="F105" s="204"/>
      <c r="G105" s="204"/>
      <c r="H105" s="204"/>
      <c r="I105" s="204"/>
      <c r="J105" s="205">
        <f>J225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413</v>
      </c>
      <c r="E106" s="204"/>
      <c r="F106" s="204"/>
      <c r="G106" s="204"/>
      <c r="H106" s="204"/>
      <c r="I106" s="204"/>
      <c r="J106" s="205">
        <f>J253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730</v>
      </c>
      <c r="E107" s="199"/>
      <c r="F107" s="199"/>
      <c r="G107" s="199"/>
      <c r="H107" s="199"/>
      <c r="I107" s="199"/>
      <c r="J107" s="200">
        <f>J255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02"/>
      <c r="C108" s="136"/>
      <c r="D108" s="203" t="s">
        <v>731</v>
      </c>
      <c r="E108" s="204"/>
      <c r="F108" s="204"/>
      <c r="G108" s="204"/>
      <c r="H108" s="204"/>
      <c r="I108" s="204"/>
      <c r="J108" s="205">
        <f>J256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361</v>
      </c>
      <c r="E109" s="199"/>
      <c r="F109" s="199"/>
      <c r="G109" s="199"/>
      <c r="H109" s="199"/>
      <c r="I109" s="199"/>
      <c r="J109" s="200">
        <f>J270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364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15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7.84906" customHeight="1">
      <c r="A119" s="35"/>
      <c r="B119" s="36"/>
      <c r="C119" s="37"/>
      <c r="D119" s="37"/>
      <c r="E119" s="191" t="str">
        <f>E7</f>
        <v>Rekonštrukcia cesty a mostov II/591 Banská Bystrica - hr. okr. BB/ZV - Zvolenská Slatina , I. etapa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353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30189" customHeight="1">
      <c r="A121" s="35"/>
      <c r="B121" s="36"/>
      <c r="C121" s="37"/>
      <c r="D121" s="37"/>
      <c r="E121" s="79" t="str">
        <f>E9</f>
        <v>204-00 - 204-00 Most ev. č.591-008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F12</f>
        <v>k. ú. Banská Bystrica</v>
      </c>
      <c r="G123" s="37"/>
      <c r="H123" s="37"/>
      <c r="I123" s="29" t="s">
        <v>21</v>
      </c>
      <c r="J123" s="82" t="str">
        <f>IF(J12="","",J12)</f>
        <v>30. 12. 2020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81509" customHeight="1">
      <c r="A125" s="35"/>
      <c r="B125" s="36"/>
      <c r="C125" s="29" t="s">
        <v>23</v>
      </c>
      <c r="D125" s="37"/>
      <c r="E125" s="37"/>
      <c r="F125" s="24" t="str">
        <f>E15</f>
        <v xml:space="preserve">BANSKOBYSTRICKÝ SAMOSPRÁVNY KRAJ </v>
      </c>
      <c r="G125" s="37"/>
      <c r="H125" s="37"/>
      <c r="I125" s="29" t="s">
        <v>29</v>
      </c>
      <c r="J125" s="33" t="str">
        <f>E21</f>
        <v>ISPO spol.s r.o. , Prešov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30566" customHeight="1">
      <c r="A126" s="35"/>
      <c r="B126" s="36"/>
      <c r="C126" s="29" t="s">
        <v>27</v>
      </c>
      <c r="D126" s="37"/>
      <c r="E126" s="37"/>
      <c r="F126" s="24" t="str">
        <f>IF(E18="","",E18)</f>
        <v>Vyplň údaj</v>
      </c>
      <c r="G126" s="37"/>
      <c r="H126" s="37"/>
      <c r="I126" s="29" t="s">
        <v>33</v>
      </c>
      <c r="J126" s="33" t="str">
        <f>E24</f>
        <v>Ing. Čurlík ján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365</v>
      </c>
      <c r="D128" s="210" t="s">
        <v>61</v>
      </c>
      <c r="E128" s="210" t="s">
        <v>57</v>
      </c>
      <c r="F128" s="210" t="s">
        <v>58</v>
      </c>
      <c r="G128" s="210" t="s">
        <v>366</v>
      </c>
      <c r="H128" s="210" t="s">
        <v>367</v>
      </c>
      <c r="I128" s="210" t="s">
        <v>368</v>
      </c>
      <c r="J128" s="211" t="s">
        <v>358</v>
      </c>
      <c r="K128" s="212" t="s">
        <v>369</v>
      </c>
      <c r="L128" s="213"/>
      <c r="M128" s="103" t="s">
        <v>1</v>
      </c>
      <c r="N128" s="104" t="s">
        <v>40</v>
      </c>
      <c r="O128" s="104" t="s">
        <v>370</v>
      </c>
      <c r="P128" s="104" t="s">
        <v>371</v>
      </c>
      <c r="Q128" s="104" t="s">
        <v>372</v>
      </c>
      <c r="R128" s="104" t="s">
        <v>373</v>
      </c>
      <c r="S128" s="104" t="s">
        <v>374</v>
      </c>
      <c r="T128" s="105" t="s">
        <v>375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359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P130+P255+P270</f>
        <v>0</v>
      </c>
      <c r="Q129" s="107"/>
      <c r="R129" s="216">
        <f>R130+R255+R270</f>
        <v>552.74629765890393</v>
      </c>
      <c r="S129" s="107"/>
      <c r="T129" s="217">
        <f>T130+T255+T270</f>
        <v>189.76024100000001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75</v>
      </c>
      <c r="AU129" s="14" t="s">
        <v>360</v>
      </c>
      <c r="BK129" s="218">
        <f>BK130+BK255+BK270</f>
        <v>0</v>
      </c>
    </row>
    <row r="130" s="12" customFormat="1" ht="25.92" customHeight="1">
      <c r="A130" s="12"/>
      <c r="B130" s="219"/>
      <c r="C130" s="220"/>
      <c r="D130" s="221" t="s">
        <v>75</v>
      </c>
      <c r="E130" s="222" t="s">
        <v>414</v>
      </c>
      <c r="F130" s="222" t="s">
        <v>415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P131+P155+P165+P178+P194+P208+P219+P225+P253</f>
        <v>0</v>
      </c>
      <c r="Q130" s="227"/>
      <c r="R130" s="228">
        <f>R131+R155+R165+R178+R194+R208+R219+R225+R253</f>
        <v>551.44669182954397</v>
      </c>
      <c r="S130" s="227"/>
      <c r="T130" s="229">
        <f>T131+T155+T165+T178+T194+T208+T219+T225+T253</f>
        <v>189.76024100000001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84</v>
      </c>
      <c r="AT130" s="231" t="s">
        <v>75</v>
      </c>
      <c r="AU130" s="231" t="s">
        <v>76</v>
      </c>
      <c r="AY130" s="230" t="s">
        <v>379</v>
      </c>
      <c r="BK130" s="232">
        <f>BK131+BK155+BK165+BK178+BK194+BK208+BK219+BK225+BK253</f>
        <v>0</v>
      </c>
    </row>
    <row r="131" s="12" customFormat="1" ht="22.8" customHeight="1">
      <c r="A131" s="12"/>
      <c r="B131" s="219"/>
      <c r="C131" s="220"/>
      <c r="D131" s="221" t="s">
        <v>75</v>
      </c>
      <c r="E131" s="233" t="s">
        <v>84</v>
      </c>
      <c r="F131" s="233" t="s">
        <v>416</v>
      </c>
      <c r="G131" s="220"/>
      <c r="H131" s="220"/>
      <c r="I131" s="223"/>
      <c r="J131" s="234">
        <f>BK131</f>
        <v>0</v>
      </c>
      <c r="K131" s="220"/>
      <c r="L131" s="225"/>
      <c r="M131" s="226"/>
      <c r="N131" s="227"/>
      <c r="O131" s="227"/>
      <c r="P131" s="228">
        <f>SUM(P132:P154)</f>
        <v>0</v>
      </c>
      <c r="Q131" s="227"/>
      <c r="R131" s="228">
        <f>SUM(R132:R154)</f>
        <v>2.0797657847359998</v>
      </c>
      <c r="S131" s="227"/>
      <c r="T131" s="229">
        <f>SUM(T132:T154)</f>
        <v>99.384556000000003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84</v>
      </c>
      <c r="AT131" s="231" t="s">
        <v>75</v>
      </c>
      <c r="AU131" s="231" t="s">
        <v>84</v>
      </c>
      <c r="AY131" s="230" t="s">
        <v>379</v>
      </c>
      <c r="BK131" s="232">
        <f>SUM(BK132:BK154)</f>
        <v>0</v>
      </c>
    </row>
    <row r="132" s="2" customFormat="1" ht="23.4566" customHeight="1">
      <c r="A132" s="35"/>
      <c r="B132" s="36"/>
      <c r="C132" s="235" t="s">
        <v>84</v>
      </c>
      <c r="D132" s="235" t="s">
        <v>382</v>
      </c>
      <c r="E132" s="236" t="s">
        <v>3732</v>
      </c>
      <c r="F132" s="237" t="s">
        <v>3733</v>
      </c>
      <c r="G132" s="238" t="s">
        <v>419</v>
      </c>
      <c r="H132" s="239">
        <v>3.5</v>
      </c>
      <c r="I132" s="240"/>
      <c r="J132" s="241">
        <f>ROUND(I132*H132,2)</f>
        <v>0</v>
      </c>
      <c r="K132" s="242"/>
      <c r="L132" s="41"/>
      <c r="M132" s="243" t="s">
        <v>1</v>
      </c>
      <c r="N132" s="244" t="s">
        <v>42</v>
      </c>
      <c r="O132" s="94"/>
      <c r="P132" s="245">
        <f>O132*H132</f>
        <v>0</v>
      </c>
      <c r="Q132" s="245">
        <v>0</v>
      </c>
      <c r="R132" s="245">
        <f>Q132*H132</f>
        <v>0</v>
      </c>
      <c r="S132" s="245">
        <v>0.26000000000000001</v>
      </c>
      <c r="T132" s="246">
        <f>S132*H132</f>
        <v>0.91000000000000003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7" t="s">
        <v>396</v>
      </c>
      <c r="AT132" s="247" t="s">
        <v>382</v>
      </c>
      <c r="AU132" s="247" t="s">
        <v>92</v>
      </c>
      <c r="AY132" s="14" t="s">
        <v>379</v>
      </c>
      <c r="BE132" s="248">
        <f>IF(N132="základná",J132,0)</f>
        <v>0</v>
      </c>
      <c r="BF132" s="248">
        <f>IF(N132="znížená",J132,0)</f>
        <v>0</v>
      </c>
      <c r="BG132" s="248">
        <f>IF(N132="zákl. prenesená",J132,0)</f>
        <v>0</v>
      </c>
      <c r="BH132" s="248">
        <f>IF(N132="zníž. prenesená",J132,0)</f>
        <v>0</v>
      </c>
      <c r="BI132" s="248">
        <f>IF(N132="nulová",J132,0)</f>
        <v>0</v>
      </c>
      <c r="BJ132" s="14" t="s">
        <v>92</v>
      </c>
      <c r="BK132" s="248">
        <f>ROUND(I132*H132,2)</f>
        <v>0</v>
      </c>
      <c r="BL132" s="14" t="s">
        <v>396</v>
      </c>
      <c r="BM132" s="247" t="s">
        <v>3734</v>
      </c>
    </row>
    <row r="133" s="2" customFormat="1" ht="31.92453" customHeight="1">
      <c r="A133" s="35"/>
      <c r="B133" s="36"/>
      <c r="C133" s="235" t="s">
        <v>92</v>
      </c>
      <c r="D133" s="235" t="s">
        <v>382</v>
      </c>
      <c r="E133" s="236" t="s">
        <v>3115</v>
      </c>
      <c r="F133" s="237" t="s">
        <v>3116</v>
      </c>
      <c r="G133" s="238" t="s">
        <v>419</v>
      </c>
      <c r="H133" s="239">
        <v>114.25700000000001</v>
      </c>
      <c r="I133" s="240"/>
      <c r="J133" s="241">
        <f>ROUND(I133*H133,2)</f>
        <v>0</v>
      </c>
      <c r="K133" s="242"/>
      <c r="L133" s="41"/>
      <c r="M133" s="243" t="s">
        <v>1</v>
      </c>
      <c r="N133" s="244" t="s">
        <v>42</v>
      </c>
      <c r="O133" s="94"/>
      <c r="P133" s="245">
        <f>O133*H133</f>
        <v>0</v>
      </c>
      <c r="Q133" s="245">
        <v>0.000457248</v>
      </c>
      <c r="R133" s="245">
        <f>Q133*H133</f>
        <v>0.052243784735999999</v>
      </c>
      <c r="S133" s="245">
        <v>0.50800000000000001</v>
      </c>
      <c r="T133" s="246">
        <f>S133*H133</f>
        <v>58.042556000000005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7" t="s">
        <v>396</v>
      </c>
      <c r="AT133" s="247" t="s">
        <v>382</v>
      </c>
      <c r="AU133" s="247" t="s">
        <v>92</v>
      </c>
      <c r="AY133" s="14" t="s">
        <v>379</v>
      </c>
      <c r="BE133" s="248">
        <f>IF(N133="základná",J133,0)</f>
        <v>0</v>
      </c>
      <c r="BF133" s="248">
        <f>IF(N133="znížená",J133,0)</f>
        <v>0</v>
      </c>
      <c r="BG133" s="248">
        <f>IF(N133="zákl. prenesená",J133,0)</f>
        <v>0</v>
      </c>
      <c r="BH133" s="248">
        <f>IF(N133="zníž. prenesená",J133,0)</f>
        <v>0</v>
      </c>
      <c r="BI133" s="248">
        <f>IF(N133="nulová",J133,0)</f>
        <v>0</v>
      </c>
      <c r="BJ133" s="14" t="s">
        <v>92</v>
      </c>
      <c r="BK133" s="248">
        <f>ROUND(I133*H133,2)</f>
        <v>0</v>
      </c>
      <c r="BL133" s="14" t="s">
        <v>396</v>
      </c>
      <c r="BM133" s="247" t="s">
        <v>3735</v>
      </c>
    </row>
    <row r="134" s="2" customFormat="1" ht="31.92453" customHeight="1">
      <c r="A134" s="35"/>
      <c r="B134" s="36"/>
      <c r="C134" s="235" t="s">
        <v>102</v>
      </c>
      <c r="D134" s="235" t="s">
        <v>382</v>
      </c>
      <c r="E134" s="236" t="s">
        <v>1873</v>
      </c>
      <c r="F134" s="237" t="s">
        <v>1874</v>
      </c>
      <c r="G134" s="238" t="s">
        <v>419</v>
      </c>
      <c r="H134" s="239">
        <v>72.200000000000003</v>
      </c>
      <c r="I134" s="240"/>
      <c r="J134" s="241">
        <f>ROUND(I134*H134,2)</f>
        <v>0</v>
      </c>
      <c r="K134" s="242"/>
      <c r="L134" s="41"/>
      <c r="M134" s="243" t="s">
        <v>1</v>
      </c>
      <c r="N134" s="244" t="s">
        <v>42</v>
      </c>
      <c r="O134" s="94"/>
      <c r="P134" s="245">
        <f>O134*H134</f>
        <v>0</v>
      </c>
      <c r="Q134" s="245">
        <v>0</v>
      </c>
      <c r="R134" s="245">
        <f>Q134*H134</f>
        <v>0</v>
      </c>
      <c r="S134" s="245">
        <v>0.56000000000000005</v>
      </c>
      <c r="T134" s="246">
        <f>S134*H134</f>
        <v>40.432000000000002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7" t="s">
        <v>396</v>
      </c>
      <c r="AT134" s="247" t="s">
        <v>382</v>
      </c>
      <c r="AU134" s="247" t="s">
        <v>92</v>
      </c>
      <c r="AY134" s="14" t="s">
        <v>379</v>
      </c>
      <c r="BE134" s="248">
        <f>IF(N134="základná",J134,0)</f>
        <v>0</v>
      </c>
      <c r="BF134" s="248">
        <f>IF(N134="znížená",J134,0)</f>
        <v>0</v>
      </c>
      <c r="BG134" s="248">
        <f>IF(N134="zákl. prenesená",J134,0)</f>
        <v>0</v>
      </c>
      <c r="BH134" s="248">
        <f>IF(N134="zníž. prenesená",J134,0)</f>
        <v>0</v>
      </c>
      <c r="BI134" s="248">
        <f>IF(N134="nulová",J134,0)</f>
        <v>0</v>
      </c>
      <c r="BJ134" s="14" t="s">
        <v>92</v>
      </c>
      <c r="BK134" s="248">
        <f>ROUND(I134*H134,2)</f>
        <v>0</v>
      </c>
      <c r="BL134" s="14" t="s">
        <v>396</v>
      </c>
      <c r="BM134" s="247" t="s">
        <v>3736</v>
      </c>
    </row>
    <row r="135" s="2" customFormat="1" ht="23.4566" customHeight="1">
      <c r="A135" s="35"/>
      <c r="B135" s="36"/>
      <c r="C135" s="235" t="s">
        <v>396</v>
      </c>
      <c r="D135" s="235" t="s">
        <v>382</v>
      </c>
      <c r="E135" s="236" t="s">
        <v>3119</v>
      </c>
      <c r="F135" s="237" t="s">
        <v>3120</v>
      </c>
      <c r="G135" s="238" t="s">
        <v>426</v>
      </c>
      <c r="H135" s="239">
        <v>60</v>
      </c>
      <c r="I135" s="240"/>
      <c r="J135" s="241">
        <f>ROUND(I135*H135,2)</f>
        <v>0</v>
      </c>
      <c r="K135" s="242"/>
      <c r="L135" s="41"/>
      <c r="M135" s="243" t="s">
        <v>1</v>
      </c>
      <c r="N135" s="244" t="s">
        <v>42</v>
      </c>
      <c r="O135" s="94"/>
      <c r="P135" s="245">
        <f>O135*H135</f>
        <v>0</v>
      </c>
      <c r="Q135" s="245">
        <v>0.019890000000000001</v>
      </c>
      <c r="R135" s="245">
        <f>Q135*H135</f>
        <v>1.1934</v>
      </c>
      <c r="S135" s="245">
        <v>0</v>
      </c>
      <c r="T135" s="246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7" t="s">
        <v>396</v>
      </c>
      <c r="AT135" s="247" t="s">
        <v>382</v>
      </c>
      <c r="AU135" s="247" t="s">
        <v>92</v>
      </c>
      <c r="AY135" s="14" t="s">
        <v>379</v>
      </c>
      <c r="BE135" s="248">
        <f>IF(N135="základná",J135,0)</f>
        <v>0</v>
      </c>
      <c r="BF135" s="248">
        <f>IF(N135="znížená",J135,0)</f>
        <v>0</v>
      </c>
      <c r="BG135" s="248">
        <f>IF(N135="zákl. prenesená",J135,0)</f>
        <v>0</v>
      </c>
      <c r="BH135" s="248">
        <f>IF(N135="zníž. prenesená",J135,0)</f>
        <v>0</v>
      </c>
      <c r="BI135" s="248">
        <f>IF(N135="nulová",J135,0)</f>
        <v>0</v>
      </c>
      <c r="BJ135" s="14" t="s">
        <v>92</v>
      </c>
      <c r="BK135" s="248">
        <f>ROUND(I135*H135,2)</f>
        <v>0</v>
      </c>
      <c r="BL135" s="14" t="s">
        <v>396</v>
      </c>
      <c r="BM135" s="247" t="s">
        <v>3737</v>
      </c>
    </row>
    <row r="136" s="2" customFormat="1" ht="21.0566" customHeight="1">
      <c r="A136" s="35"/>
      <c r="B136" s="36"/>
      <c r="C136" s="235" t="s">
        <v>378</v>
      </c>
      <c r="D136" s="235" t="s">
        <v>382</v>
      </c>
      <c r="E136" s="236" t="s">
        <v>3738</v>
      </c>
      <c r="F136" s="237" t="s">
        <v>3739</v>
      </c>
      <c r="G136" s="238" t="s">
        <v>426</v>
      </c>
      <c r="H136" s="239">
        <v>14</v>
      </c>
      <c r="I136" s="240"/>
      <c r="J136" s="241">
        <f>ROUND(I136*H136,2)</f>
        <v>0</v>
      </c>
      <c r="K136" s="242"/>
      <c r="L136" s="41"/>
      <c r="M136" s="243" t="s">
        <v>1</v>
      </c>
      <c r="N136" s="244" t="s">
        <v>42</v>
      </c>
      <c r="O136" s="94"/>
      <c r="P136" s="245">
        <f>O136*H136</f>
        <v>0</v>
      </c>
      <c r="Q136" s="245">
        <v>0.059540000000000003</v>
      </c>
      <c r="R136" s="245">
        <f>Q136*H136</f>
        <v>0.83356000000000008</v>
      </c>
      <c r="S136" s="245">
        <v>0</v>
      </c>
      <c r="T136" s="246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7" t="s">
        <v>396</v>
      </c>
      <c r="AT136" s="247" t="s">
        <v>382</v>
      </c>
      <c r="AU136" s="247" t="s">
        <v>92</v>
      </c>
      <c r="AY136" s="14" t="s">
        <v>379</v>
      </c>
      <c r="BE136" s="248">
        <f>IF(N136="základná",J136,0)</f>
        <v>0</v>
      </c>
      <c r="BF136" s="248">
        <f>IF(N136="znížená",J136,0)</f>
        <v>0</v>
      </c>
      <c r="BG136" s="248">
        <f>IF(N136="zákl. prenesená",J136,0)</f>
        <v>0</v>
      </c>
      <c r="BH136" s="248">
        <f>IF(N136="zníž. prenesená",J136,0)</f>
        <v>0</v>
      </c>
      <c r="BI136" s="248">
        <f>IF(N136="nulová",J136,0)</f>
        <v>0</v>
      </c>
      <c r="BJ136" s="14" t="s">
        <v>92</v>
      </c>
      <c r="BK136" s="248">
        <f>ROUND(I136*H136,2)</f>
        <v>0</v>
      </c>
      <c r="BL136" s="14" t="s">
        <v>396</v>
      </c>
      <c r="BM136" s="247" t="s">
        <v>3740</v>
      </c>
    </row>
    <row r="137" s="2" customFormat="1" ht="31.92453" customHeight="1">
      <c r="A137" s="35"/>
      <c r="B137" s="36"/>
      <c r="C137" s="235" t="s">
        <v>435</v>
      </c>
      <c r="D137" s="235" t="s">
        <v>382</v>
      </c>
      <c r="E137" s="236" t="s">
        <v>1247</v>
      </c>
      <c r="F137" s="237" t="s">
        <v>1248</v>
      </c>
      <c r="G137" s="238" t="s">
        <v>430</v>
      </c>
      <c r="H137" s="239">
        <v>4.0949999999999998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3741</v>
      </c>
    </row>
    <row r="138" s="2" customFormat="1" ht="16.30189" customHeight="1">
      <c r="A138" s="35"/>
      <c r="B138" s="36"/>
      <c r="C138" s="235" t="s">
        <v>439</v>
      </c>
      <c r="D138" s="235" t="s">
        <v>382</v>
      </c>
      <c r="E138" s="236" t="s">
        <v>3123</v>
      </c>
      <c r="F138" s="237" t="s">
        <v>3124</v>
      </c>
      <c r="G138" s="238" t="s">
        <v>430</v>
      </c>
      <c r="H138" s="239">
        <v>225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3742</v>
      </c>
    </row>
    <row r="139" s="2" customFormat="1" ht="23.4566" customHeight="1">
      <c r="A139" s="35"/>
      <c r="B139" s="36"/>
      <c r="C139" s="235" t="s">
        <v>443</v>
      </c>
      <c r="D139" s="235" t="s">
        <v>382</v>
      </c>
      <c r="E139" s="236" t="s">
        <v>3126</v>
      </c>
      <c r="F139" s="237" t="s">
        <v>3127</v>
      </c>
      <c r="G139" s="238" t="s">
        <v>430</v>
      </c>
      <c r="H139" s="239">
        <v>112.5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3743</v>
      </c>
    </row>
    <row r="140" s="2" customFormat="1" ht="23.4566" customHeight="1">
      <c r="A140" s="35"/>
      <c r="B140" s="36"/>
      <c r="C140" s="235" t="s">
        <v>447</v>
      </c>
      <c r="D140" s="235" t="s">
        <v>382</v>
      </c>
      <c r="E140" s="236" t="s">
        <v>3129</v>
      </c>
      <c r="F140" s="237" t="s">
        <v>3130</v>
      </c>
      <c r="G140" s="238" t="s">
        <v>430</v>
      </c>
      <c r="H140" s="239">
        <v>42.527999999999999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3744</v>
      </c>
    </row>
    <row r="141" s="2" customFormat="1" ht="21.0566" customHeight="1">
      <c r="A141" s="35"/>
      <c r="B141" s="36"/>
      <c r="C141" s="235" t="s">
        <v>452</v>
      </c>
      <c r="D141" s="235" t="s">
        <v>382</v>
      </c>
      <c r="E141" s="236" t="s">
        <v>1334</v>
      </c>
      <c r="F141" s="237" t="s">
        <v>1335</v>
      </c>
      <c r="G141" s="238" t="s">
        <v>430</v>
      </c>
      <c r="H141" s="239">
        <v>36.280000000000001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3745</v>
      </c>
    </row>
    <row r="142" s="2" customFormat="1" ht="23.4566" customHeight="1">
      <c r="A142" s="35"/>
      <c r="B142" s="36"/>
      <c r="C142" s="235" t="s">
        <v>456</v>
      </c>
      <c r="D142" s="235" t="s">
        <v>382</v>
      </c>
      <c r="E142" s="236" t="s">
        <v>1337</v>
      </c>
      <c r="F142" s="237" t="s">
        <v>1338</v>
      </c>
      <c r="G142" s="238" t="s">
        <v>430</v>
      </c>
      <c r="H142" s="239">
        <v>10.884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3746</v>
      </c>
    </row>
    <row r="143" s="2" customFormat="1" ht="21.0566" customHeight="1">
      <c r="A143" s="35"/>
      <c r="B143" s="36"/>
      <c r="C143" s="235" t="s">
        <v>461</v>
      </c>
      <c r="D143" s="235" t="s">
        <v>382</v>
      </c>
      <c r="E143" s="236" t="s">
        <v>1068</v>
      </c>
      <c r="F143" s="237" t="s">
        <v>1069</v>
      </c>
      <c r="G143" s="238" t="s">
        <v>430</v>
      </c>
      <c r="H143" s="239">
        <v>18.16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3747</v>
      </c>
    </row>
    <row r="144" s="2" customFormat="1" ht="36.72453" customHeight="1">
      <c r="A144" s="35"/>
      <c r="B144" s="36"/>
      <c r="C144" s="235" t="s">
        <v>466</v>
      </c>
      <c r="D144" s="235" t="s">
        <v>382</v>
      </c>
      <c r="E144" s="236" t="s">
        <v>741</v>
      </c>
      <c r="F144" s="237" t="s">
        <v>742</v>
      </c>
      <c r="G144" s="238" t="s">
        <v>430</v>
      </c>
      <c r="H144" s="239">
        <v>5.4480000000000004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3748</v>
      </c>
    </row>
    <row r="145" s="2" customFormat="1" ht="36.72453" customHeight="1">
      <c r="A145" s="35"/>
      <c r="B145" s="36"/>
      <c r="C145" s="235" t="s">
        <v>470</v>
      </c>
      <c r="D145" s="235" t="s">
        <v>382</v>
      </c>
      <c r="E145" s="236" t="s">
        <v>3039</v>
      </c>
      <c r="F145" s="237" t="s">
        <v>437</v>
      </c>
      <c r="G145" s="238" t="s">
        <v>430</v>
      </c>
      <c r="H145" s="239">
        <v>83.188000000000002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3749</v>
      </c>
    </row>
    <row r="146" s="2" customFormat="1" ht="23.4566" customHeight="1">
      <c r="A146" s="35"/>
      <c r="B146" s="36"/>
      <c r="C146" s="235" t="s">
        <v>475</v>
      </c>
      <c r="D146" s="235" t="s">
        <v>382</v>
      </c>
      <c r="E146" s="236" t="s">
        <v>3137</v>
      </c>
      <c r="F146" s="237" t="s">
        <v>3138</v>
      </c>
      <c r="G146" s="238" t="s">
        <v>430</v>
      </c>
      <c r="H146" s="239">
        <v>225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3750</v>
      </c>
    </row>
    <row r="147" s="2" customFormat="1" ht="21.0566" customHeight="1">
      <c r="A147" s="35"/>
      <c r="B147" s="36"/>
      <c r="C147" s="235" t="s">
        <v>479</v>
      </c>
      <c r="D147" s="235" t="s">
        <v>382</v>
      </c>
      <c r="E147" s="236" t="s">
        <v>750</v>
      </c>
      <c r="F147" s="237" t="s">
        <v>445</v>
      </c>
      <c r="G147" s="238" t="s">
        <v>430</v>
      </c>
      <c r="H147" s="239">
        <v>83.188000000000002</v>
      </c>
      <c r="I147" s="240"/>
      <c r="J147" s="241">
        <f>ROUND(I147*H147,2)</f>
        <v>0</v>
      </c>
      <c r="K147" s="242"/>
      <c r="L147" s="41"/>
      <c r="M147" s="243" t="s">
        <v>1</v>
      </c>
      <c r="N147" s="244" t="s">
        <v>42</v>
      </c>
      <c r="O147" s="94"/>
      <c r="P147" s="245">
        <f>O147*H147</f>
        <v>0</v>
      </c>
      <c r="Q147" s="245">
        <v>0</v>
      </c>
      <c r="R147" s="245">
        <f>Q147*H147</f>
        <v>0</v>
      </c>
      <c r="S147" s="245">
        <v>0</v>
      </c>
      <c r="T147" s="246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7" t="s">
        <v>396</v>
      </c>
      <c r="AT147" s="247" t="s">
        <v>382</v>
      </c>
      <c r="AU147" s="247" t="s">
        <v>92</v>
      </c>
      <c r="AY147" s="14" t="s">
        <v>379</v>
      </c>
      <c r="BE147" s="248">
        <f>IF(N147="základná",J147,0)</f>
        <v>0</v>
      </c>
      <c r="BF147" s="248">
        <f>IF(N147="znížená",J147,0)</f>
        <v>0</v>
      </c>
      <c r="BG147" s="248">
        <f>IF(N147="zákl. prenesená",J147,0)</f>
        <v>0</v>
      </c>
      <c r="BH147" s="248">
        <f>IF(N147="zníž. prenesená",J147,0)</f>
        <v>0</v>
      </c>
      <c r="BI147" s="248">
        <f>IF(N147="nulová",J147,0)</f>
        <v>0</v>
      </c>
      <c r="BJ147" s="14" t="s">
        <v>92</v>
      </c>
      <c r="BK147" s="248">
        <f>ROUND(I147*H147,2)</f>
        <v>0</v>
      </c>
      <c r="BL147" s="14" t="s">
        <v>396</v>
      </c>
      <c r="BM147" s="247" t="s">
        <v>3751</v>
      </c>
    </row>
    <row r="148" s="2" customFormat="1" ht="23.4566" customHeight="1">
      <c r="A148" s="35"/>
      <c r="B148" s="36"/>
      <c r="C148" s="235" t="s">
        <v>483</v>
      </c>
      <c r="D148" s="235" t="s">
        <v>382</v>
      </c>
      <c r="E148" s="236" t="s">
        <v>1083</v>
      </c>
      <c r="F148" s="237" t="s">
        <v>449</v>
      </c>
      <c r="G148" s="238" t="s">
        <v>450</v>
      </c>
      <c r="H148" s="239">
        <v>158.05699999999999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0</v>
      </c>
      <c r="R148" s="245">
        <f>Q148*H148</f>
        <v>0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3752</v>
      </c>
    </row>
    <row r="149" s="2" customFormat="1" ht="23.4566" customHeight="1">
      <c r="A149" s="35"/>
      <c r="B149" s="36"/>
      <c r="C149" s="235" t="s">
        <v>487</v>
      </c>
      <c r="D149" s="235" t="s">
        <v>382</v>
      </c>
      <c r="E149" s="236" t="s">
        <v>453</v>
      </c>
      <c r="F149" s="237" t="s">
        <v>454</v>
      </c>
      <c r="G149" s="238" t="s">
        <v>430</v>
      </c>
      <c r="H149" s="239">
        <v>13.779999999999999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</v>
      </c>
      <c r="R149" s="245">
        <f>Q149*H149</f>
        <v>0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3753</v>
      </c>
    </row>
    <row r="150" s="2" customFormat="1" ht="23.4566" customHeight="1">
      <c r="A150" s="35"/>
      <c r="B150" s="36"/>
      <c r="C150" s="235" t="s">
        <v>491</v>
      </c>
      <c r="D150" s="235" t="s">
        <v>382</v>
      </c>
      <c r="E150" s="236" t="s">
        <v>2464</v>
      </c>
      <c r="F150" s="237" t="s">
        <v>2465</v>
      </c>
      <c r="G150" s="238" t="s">
        <v>419</v>
      </c>
      <c r="H150" s="239">
        <v>18.199999999999999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0</v>
      </c>
      <c r="R150" s="245">
        <f>Q150*H150</f>
        <v>0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3754</v>
      </c>
    </row>
    <row r="151" s="2" customFormat="1" ht="16.30189" customHeight="1">
      <c r="A151" s="35"/>
      <c r="B151" s="36"/>
      <c r="C151" s="254" t="s">
        <v>7</v>
      </c>
      <c r="D151" s="254" t="s">
        <v>457</v>
      </c>
      <c r="E151" s="255" t="s">
        <v>1270</v>
      </c>
      <c r="F151" s="256" t="s">
        <v>1271</v>
      </c>
      <c r="G151" s="257" t="s">
        <v>1102</v>
      </c>
      <c r="H151" s="258">
        <v>0.56200000000000006</v>
      </c>
      <c r="I151" s="259"/>
      <c r="J151" s="260">
        <f>ROUND(I151*H151,2)</f>
        <v>0</v>
      </c>
      <c r="K151" s="261"/>
      <c r="L151" s="262"/>
      <c r="M151" s="263" t="s">
        <v>1</v>
      </c>
      <c r="N151" s="264" t="s">
        <v>42</v>
      </c>
      <c r="O151" s="94"/>
      <c r="P151" s="245">
        <f>O151*H151</f>
        <v>0</v>
      </c>
      <c r="Q151" s="245">
        <v>0.001</v>
      </c>
      <c r="R151" s="245">
        <f>Q151*H151</f>
        <v>0.00056200000000000011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443</v>
      </c>
      <c r="AT151" s="247" t="s">
        <v>457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3755</v>
      </c>
    </row>
    <row r="152" s="2" customFormat="1" ht="21.0566" customHeight="1">
      <c r="A152" s="35"/>
      <c r="B152" s="36"/>
      <c r="C152" s="235" t="s">
        <v>499</v>
      </c>
      <c r="D152" s="235" t="s">
        <v>382</v>
      </c>
      <c r="E152" s="236" t="s">
        <v>3145</v>
      </c>
      <c r="F152" s="237" t="s">
        <v>3146</v>
      </c>
      <c r="G152" s="238" t="s">
        <v>419</v>
      </c>
      <c r="H152" s="239">
        <v>72.200000000000003</v>
      </c>
      <c r="I152" s="240"/>
      <c r="J152" s="241">
        <f>ROUND(I152*H152,2)</f>
        <v>0</v>
      </c>
      <c r="K152" s="242"/>
      <c r="L152" s="41"/>
      <c r="M152" s="243" t="s">
        <v>1</v>
      </c>
      <c r="N152" s="24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396</v>
      </c>
      <c r="AT152" s="247" t="s">
        <v>382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3756</v>
      </c>
    </row>
    <row r="153" s="2" customFormat="1" ht="16.30189" customHeight="1">
      <c r="A153" s="35"/>
      <c r="B153" s="36"/>
      <c r="C153" s="235" t="s">
        <v>504</v>
      </c>
      <c r="D153" s="235" t="s">
        <v>382</v>
      </c>
      <c r="E153" s="236" t="s">
        <v>2470</v>
      </c>
      <c r="F153" s="237" t="s">
        <v>2471</v>
      </c>
      <c r="G153" s="238" t="s">
        <v>419</v>
      </c>
      <c r="H153" s="239">
        <v>18.199999999999999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0</v>
      </c>
      <c r="R153" s="245">
        <f>Q153*H153</f>
        <v>0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3757</v>
      </c>
    </row>
    <row r="154" s="2" customFormat="1" ht="31.92453" customHeight="1">
      <c r="A154" s="35"/>
      <c r="B154" s="36"/>
      <c r="C154" s="235" t="s">
        <v>508</v>
      </c>
      <c r="D154" s="235" t="s">
        <v>382</v>
      </c>
      <c r="E154" s="236" t="s">
        <v>1631</v>
      </c>
      <c r="F154" s="237" t="s">
        <v>1632</v>
      </c>
      <c r="G154" s="238" t="s">
        <v>419</v>
      </c>
      <c r="H154" s="239">
        <v>18.199999999999999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</v>
      </c>
      <c r="R154" s="245">
        <f>Q154*H154</f>
        <v>0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3758</v>
      </c>
    </row>
    <row r="155" s="12" customFormat="1" ht="22.8" customHeight="1">
      <c r="A155" s="12"/>
      <c r="B155" s="219"/>
      <c r="C155" s="220"/>
      <c r="D155" s="221" t="s">
        <v>75</v>
      </c>
      <c r="E155" s="233" t="s">
        <v>92</v>
      </c>
      <c r="F155" s="233" t="s">
        <v>759</v>
      </c>
      <c r="G155" s="220"/>
      <c r="H155" s="220"/>
      <c r="I155" s="223"/>
      <c r="J155" s="234">
        <f>BK155</f>
        <v>0</v>
      </c>
      <c r="K155" s="220"/>
      <c r="L155" s="225"/>
      <c r="M155" s="226"/>
      <c r="N155" s="227"/>
      <c r="O155" s="227"/>
      <c r="P155" s="228">
        <f>SUM(P156:P164)</f>
        <v>0</v>
      </c>
      <c r="Q155" s="227"/>
      <c r="R155" s="228">
        <f>SUM(R156:R164)</f>
        <v>10.581172178197001</v>
      </c>
      <c r="S155" s="227"/>
      <c r="T155" s="229">
        <f>SUM(T156:T164)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84</v>
      </c>
      <c r="AT155" s="231" t="s">
        <v>75</v>
      </c>
      <c r="AU155" s="231" t="s">
        <v>84</v>
      </c>
      <c r="AY155" s="230" t="s">
        <v>379</v>
      </c>
      <c r="BK155" s="232">
        <f>SUM(BK156:BK164)</f>
        <v>0</v>
      </c>
    </row>
    <row r="156" s="2" customFormat="1" ht="23.4566" customHeight="1">
      <c r="A156" s="35"/>
      <c r="B156" s="36"/>
      <c r="C156" s="235" t="s">
        <v>512</v>
      </c>
      <c r="D156" s="235" t="s">
        <v>382</v>
      </c>
      <c r="E156" s="236" t="s">
        <v>3150</v>
      </c>
      <c r="F156" s="237" t="s">
        <v>3151</v>
      </c>
      <c r="G156" s="238" t="s">
        <v>419</v>
      </c>
      <c r="H156" s="239">
        <v>60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0.00014999999999999999</v>
      </c>
      <c r="R156" s="245">
        <f>Q156*H156</f>
        <v>0.0089999999999999993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3759</v>
      </c>
    </row>
    <row r="157" s="2" customFormat="1" ht="23.4566" customHeight="1">
      <c r="A157" s="35"/>
      <c r="B157" s="36"/>
      <c r="C157" s="235" t="s">
        <v>516</v>
      </c>
      <c r="D157" s="235" t="s">
        <v>382</v>
      </c>
      <c r="E157" s="236" t="s">
        <v>3153</v>
      </c>
      <c r="F157" s="237" t="s">
        <v>3154</v>
      </c>
      <c r="G157" s="238" t="s">
        <v>419</v>
      </c>
      <c r="H157" s="239">
        <v>60</v>
      </c>
      <c r="I157" s="240"/>
      <c r="J157" s="241">
        <f>ROUND(I157*H157,2)</f>
        <v>0</v>
      </c>
      <c r="K157" s="242"/>
      <c r="L157" s="41"/>
      <c r="M157" s="243" t="s">
        <v>1</v>
      </c>
      <c r="N157" s="244" t="s">
        <v>42</v>
      </c>
      <c r="O157" s="94"/>
      <c r="P157" s="245">
        <f>O157*H157</f>
        <v>0</v>
      </c>
      <c r="Q157" s="245">
        <v>0</v>
      </c>
      <c r="R157" s="245">
        <f>Q157*H157</f>
        <v>0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396</v>
      </c>
      <c r="AT157" s="247" t="s">
        <v>382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3760</v>
      </c>
    </row>
    <row r="158" s="2" customFormat="1" ht="23.4566" customHeight="1">
      <c r="A158" s="35"/>
      <c r="B158" s="36"/>
      <c r="C158" s="254" t="s">
        <v>520</v>
      </c>
      <c r="D158" s="254" t="s">
        <v>457</v>
      </c>
      <c r="E158" s="255" t="s">
        <v>3156</v>
      </c>
      <c r="F158" s="256" t="s">
        <v>3157</v>
      </c>
      <c r="G158" s="257" t="s">
        <v>450</v>
      </c>
      <c r="H158" s="258">
        <v>9.3000000000000007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1</v>
      </c>
      <c r="R158" s="245">
        <f>Q158*H158</f>
        <v>9.3000000000000007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3761</v>
      </c>
    </row>
    <row r="159" s="2" customFormat="1" ht="23.4566" customHeight="1">
      <c r="A159" s="35"/>
      <c r="B159" s="36"/>
      <c r="C159" s="235" t="s">
        <v>524</v>
      </c>
      <c r="D159" s="235" t="s">
        <v>382</v>
      </c>
      <c r="E159" s="236" t="s">
        <v>3159</v>
      </c>
      <c r="F159" s="237" t="s">
        <v>3160</v>
      </c>
      <c r="G159" s="238" t="s">
        <v>419</v>
      </c>
      <c r="H159" s="239">
        <v>60</v>
      </c>
      <c r="I159" s="240"/>
      <c r="J159" s="241">
        <f>ROUND(I159*H159,2)</f>
        <v>0</v>
      </c>
      <c r="K159" s="242"/>
      <c r="L159" s="41"/>
      <c r="M159" s="243" t="s">
        <v>1</v>
      </c>
      <c r="N159" s="244" t="s">
        <v>42</v>
      </c>
      <c r="O159" s="94"/>
      <c r="P159" s="245">
        <f>O159*H159</f>
        <v>0</v>
      </c>
      <c r="Q159" s="245">
        <v>0</v>
      </c>
      <c r="R159" s="245">
        <f>Q159*H159</f>
        <v>0</v>
      </c>
      <c r="S159" s="245">
        <v>0</v>
      </c>
      <c r="T159" s="246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7" t="s">
        <v>396</v>
      </c>
      <c r="AT159" s="247" t="s">
        <v>382</v>
      </c>
      <c r="AU159" s="247" t="s">
        <v>92</v>
      </c>
      <c r="AY159" s="14" t="s">
        <v>379</v>
      </c>
      <c r="BE159" s="248">
        <f>IF(N159="základná",J159,0)</f>
        <v>0</v>
      </c>
      <c r="BF159" s="248">
        <f>IF(N159="znížená",J159,0)</f>
        <v>0</v>
      </c>
      <c r="BG159" s="248">
        <f>IF(N159="zákl. prenesená",J159,0)</f>
        <v>0</v>
      </c>
      <c r="BH159" s="248">
        <f>IF(N159="zníž. prenesená",J159,0)</f>
        <v>0</v>
      </c>
      <c r="BI159" s="248">
        <f>IF(N159="nulová",J159,0)</f>
        <v>0</v>
      </c>
      <c r="BJ159" s="14" t="s">
        <v>92</v>
      </c>
      <c r="BK159" s="248">
        <f>ROUND(I159*H159,2)</f>
        <v>0</v>
      </c>
      <c r="BL159" s="14" t="s">
        <v>396</v>
      </c>
      <c r="BM159" s="247" t="s">
        <v>3762</v>
      </c>
    </row>
    <row r="160" s="2" customFormat="1" ht="36.72453" customHeight="1">
      <c r="A160" s="35"/>
      <c r="B160" s="36"/>
      <c r="C160" s="235" t="s">
        <v>528</v>
      </c>
      <c r="D160" s="235" t="s">
        <v>382</v>
      </c>
      <c r="E160" s="236" t="s">
        <v>3162</v>
      </c>
      <c r="F160" s="237" t="s">
        <v>3163</v>
      </c>
      <c r="G160" s="238" t="s">
        <v>1817</v>
      </c>
      <c r="H160" s="239">
        <v>10681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3.0000000000000001E-05</v>
      </c>
      <c r="R160" s="245">
        <f>Q160*H160</f>
        <v>0.32042999999999999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3763</v>
      </c>
    </row>
    <row r="161" s="2" customFormat="1" ht="36.72453" customHeight="1">
      <c r="A161" s="35"/>
      <c r="B161" s="36"/>
      <c r="C161" s="235" t="s">
        <v>532</v>
      </c>
      <c r="D161" s="235" t="s">
        <v>382</v>
      </c>
      <c r="E161" s="236" t="s">
        <v>3165</v>
      </c>
      <c r="F161" s="237" t="s">
        <v>3166</v>
      </c>
      <c r="G161" s="238" t="s">
        <v>1817</v>
      </c>
      <c r="H161" s="239">
        <v>2052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2.89984E-05</v>
      </c>
      <c r="R161" s="245">
        <f>Q161*H161</f>
        <v>0.059504716800000003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3764</v>
      </c>
    </row>
    <row r="162" s="2" customFormat="1" ht="16.30189" customHeight="1">
      <c r="A162" s="35"/>
      <c r="B162" s="36"/>
      <c r="C162" s="235" t="s">
        <v>536</v>
      </c>
      <c r="D162" s="235" t="s">
        <v>382</v>
      </c>
      <c r="E162" s="236" t="s">
        <v>3168</v>
      </c>
      <c r="F162" s="237" t="s">
        <v>3169</v>
      </c>
      <c r="G162" s="238" t="s">
        <v>430</v>
      </c>
      <c r="H162" s="239">
        <v>0.39300000000000002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2.2354352039999998</v>
      </c>
      <c r="R162" s="245">
        <f>Q162*H162</f>
        <v>0.87852603517200001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3765</v>
      </c>
    </row>
    <row r="163" s="2" customFormat="1" ht="21.0566" customHeight="1">
      <c r="A163" s="35"/>
      <c r="B163" s="36"/>
      <c r="C163" s="235" t="s">
        <v>540</v>
      </c>
      <c r="D163" s="235" t="s">
        <v>382</v>
      </c>
      <c r="E163" s="236" t="s">
        <v>3171</v>
      </c>
      <c r="F163" s="237" t="s">
        <v>3172</v>
      </c>
      <c r="G163" s="238" t="s">
        <v>419</v>
      </c>
      <c r="H163" s="239">
        <v>1.5700000000000001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0.0087333924999999993</v>
      </c>
      <c r="R163" s="245">
        <f>Q163*H163</f>
        <v>0.013711426225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3766</v>
      </c>
    </row>
    <row r="164" s="2" customFormat="1" ht="21.0566" customHeight="1">
      <c r="A164" s="35"/>
      <c r="B164" s="36"/>
      <c r="C164" s="235" t="s">
        <v>544</v>
      </c>
      <c r="D164" s="235" t="s">
        <v>382</v>
      </c>
      <c r="E164" s="236" t="s">
        <v>3174</v>
      </c>
      <c r="F164" s="237" t="s">
        <v>3175</v>
      </c>
      <c r="G164" s="238" t="s">
        <v>419</v>
      </c>
      <c r="H164" s="239">
        <v>1.5700000000000001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0</v>
      </c>
      <c r="R164" s="245">
        <f>Q164*H164</f>
        <v>0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3767</v>
      </c>
    </row>
    <row r="165" s="12" customFormat="1" ht="22.8" customHeight="1">
      <c r="A165" s="12"/>
      <c r="B165" s="219"/>
      <c r="C165" s="220"/>
      <c r="D165" s="221" t="s">
        <v>75</v>
      </c>
      <c r="E165" s="233" t="s">
        <v>102</v>
      </c>
      <c r="F165" s="233" t="s">
        <v>1087</v>
      </c>
      <c r="G165" s="220"/>
      <c r="H165" s="220"/>
      <c r="I165" s="223"/>
      <c r="J165" s="234">
        <f>BK165</f>
        <v>0</v>
      </c>
      <c r="K165" s="220"/>
      <c r="L165" s="225"/>
      <c r="M165" s="226"/>
      <c r="N165" s="227"/>
      <c r="O165" s="227"/>
      <c r="P165" s="228">
        <f>SUM(P166:P177)</f>
        <v>0</v>
      </c>
      <c r="Q165" s="227"/>
      <c r="R165" s="228">
        <f>SUM(R166:R177)</f>
        <v>38.493977265425393</v>
      </c>
      <c r="S165" s="227"/>
      <c r="T165" s="229">
        <f>SUM(T166:T177)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84</v>
      </c>
      <c r="AT165" s="231" t="s">
        <v>75</v>
      </c>
      <c r="AU165" s="231" t="s">
        <v>84</v>
      </c>
      <c r="AY165" s="230" t="s">
        <v>379</v>
      </c>
      <c r="BK165" s="232">
        <f>SUM(BK166:BK177)</f>
        <v>0</v>
      </c>
    </row>
    <row r="166" s="2" customFormat="1" ht="23.4566" customHeight="1">
      <c r="A166" s="35"/>
      <c r="B166" s="36"/>
      <c r="C166" s="235" t="s">
        <v>548</v>
      </c>
      <c r="D166" s="235" t="s">
        <v>382</v>
      </c>
      <c r="E166" s="236" t="s">
        <v>3177</v>
      </c>
      <c r="F166" s="237" t="s">
        <v>3178</v>
      </c>
      <c r="G166" s="238" t="s">
        <v>502</v>
      </c>
      <c r="H166" s="239">
        <v>24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0.00088754999999999997</v>
      </c>
      <c r="R166" s="245">
        <f>Q166*H166</f>
        <v>0.021301199999999999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3768</v>
      </c>
    </row>
    <row r="167" s="2" customFormat="1" ht="16.30189" customHeight="1">
      <c r="A167" s="35"/>
      <c r="B167" s="36"/>
      <c r="C167" s="254" t="s">
        <v>552</v>
      </c>
      <c r="D167" s="254" t="s">
        <v>457</v>
      </c>
      <c r="E167" s="255" t="s">
        <v>3180</v>
      </c>
      <c r="F167" s="256" t="s">
        <v>3181</v>
      </c>
      <c r="G167" s="257" t="s">
        <v>502</v>
      </c>
      <c r="H167" s="258">
        <v>24</v>
      </c>
      <c r="I167" s="259"/>
      <c r="J167" s="260">
        <f>ROUND(I167*H167,2)</f>
        <v>0</v>
      </c>
      <c r="K167" s="261"/>
      <c r="L167" s="262"/>
      <c r="M167" s="263" t="s">
        <v>1</v>
      </c>
      <c r="N167" s="264" t="s">
        <v>42</v>
      </c>
      <c r="O167" s="94"/>
      <c r="P167" s="245">
        <f>O167*H167</f>
        <v>0</v>
      </c>
      <c r="Q167" s="245">
        <v>0</v>
      </c>
      <c r="R167" s="245">
        <f>Q167*H167</f>
        <v>0</v>
      </c>
      <c r="S167" s="245">
        <v>0</v>
      </c>
      <c r="T167" s="246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7" t="s">
        <v>443</v>
      </c>
      <c r="AT167" s="247" t="s">
        <v>457</v>
      </c>
      <c r="AU167" s="247" t="s">
        <v>92</v>
      </c>
      <c r="AY167" s="14" t="s">
        <v>379</v>
      </c>
      <c r="BE167" s="248">
        <f>IF(N167="základná",J167,0)</f>
        <v>0</v>
      </c>
      <c r="BF167" s="248">
        <f>IF(N167="znížená",J167,0)</f>
        <v>0</v>
      </c>
      <c r="BG167" s="248">
        <f>IF(N167="zákl. prenesená",J167,0)</f>
        <v>0</v>
      </c>
      <c r="BH167" s="248">
        <f>IF(N167="zníž. prenesená",J167,0)</f>
        <v>0</v>
      </c>
      <c r="BI167" s="248">
        <f>IF(N167="nulová",J167,0)</f>
        <v>0</v>
      </c>
      <c r="BJ167" s="14" t="s">
        <v>92</v>
      </c>
      <c r="BK167" s="248">
        <f>ROUND(I167*H167,2)</f>
        <v>0</v>
      </c>
      <c r="BL167" s="14" t="s">
        <v>396</v>
      </c>
      <c r="BM167" s="247" t="s">
        <v>3769</v>
      </c>
    </row>
    <row r="168" s="2" customFormat="1" ht="21.0566" customHeight="1">
      <c r="A168" s="35"/>
      <c r="B168" s="36"/>
      <c r="C168" s="235" t="s">
        <v>556</v>
      </c>
      <c r="D168" s="235" t="s">
        <v>382</v>
      </c>
      <c r="E168" s="236" t="s">
        <v>1088</v>
      </c>
      <c r="F168" s="237" t="s">
        <v>1089</v>
      </c>
      <c r="G168" s="238" t="s">
        <v>430</v>
      </c>
      <c r="H168" s="239">
        <v>8.0670000000000002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2.3855499999999998</v>
      </c>
      <c r="R168" s="245">
        <f>Q168*H168</f>
        <v>19.244231849999998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3770</v>
      </c>
    </row>
    <row r="169" s="2" customFormat="1" ht="21.0566" customHeight="1">
      <c r="A169" s="35"/>
      <c r="B169" s="36"/>
      <c r="C169" s="235" t="s">
        <v>561</v>
      </c>
      <c r="D169" s="235" t="s">
        <v>382</v>
      </c>
      <c r="E169" s="236" t="s">
        <v>1091</v>
      </c>
      <c r="F169" s="237" t="s">
        <v>1092</v>
      </c>
      <c r="G169" s="238" t="s">
        <v>419</v>
      </c>
      <c r="H169" s="239">
        <v>24.062999999999999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0.049827999999999997</v>
      </c>
      <c r="R169" s="245">
        <f>Q169*H169</f>
        <v>1.1990111639999999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3771</v>
      </c>
    </row>
    <row r="170" s="2" customFormat="1" ht="21.0566" customHeight="1">
      <c r="A170" s="35"/>
      <c r="B170" s="36"/>
      <c r="C170" s="235" t="s">
        <v>565</v>
      </c>
      <c r="D170" s="235" t="s">
        <v>382</v>
      </c>
      <c r="E170" s="236" t="s">
        <v>1094</v>
      </c>
      <c r="F170" s="237" t="s">
        <v>1095</v>
      </c>
      <c r="G170" s="238" t="s">
        <v>419</v>
      </c>
      <c r="H170" s="239">
        <v>24.062999999999999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1.5E-05</v>
      </c>
      <c r="R170" s="245">
        <f>Q170*H170</f>
        <v>0.00036094499999999999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3772</v>
      </c>
    </row>
    <row r="171" s="2" customFormat="1" ht="21.0566" customHeight="1">
      <c r="A171" s="35"/>
      <c r="B171" s="36"/>
      <c r="C171" s="235" t="s">
        <v>569</v>
      </c>
      <c r="D171" s="235" t="s">
        <v>382</v>
      </c>
      <c r="E171" s="236" t="s">
        <v>1097</v>
      </c>
      <c r="F171" s="237" t="s">
        <v>1098</v>
      </c>
      <c r="G171" s="238" t="s">
        <v>450</v>
      </c>
      <c r="H171" s="239">
        <v>1.579</v>
      </c>
      <c r="I171" s="240"/>
      <c r="J171" s="241">
        <f>ROUND(I171*H171,2)</f>
        <v>0</v>
      </c>
      <c r="K171" s="242"/>
      <c r="L171" s="41"/>
      <c r="M171" s="243" t="s">
        <v>1</v>
      </c>
      <c r="N171" s="244" t="s">
        <v>42</v>
      </c>
      <c r="O171" s="94"/>
      <c r="P171" s="245">
        <f>O171*H171</f>
        <v>0</v>
      </c>
      <c r="Q171" s="245">
        <v>1.0370397</v>
      </c>
      <c r="R171" s="245">
        <f>Q171*H171</f>
        <v>1.6374856863</v>
      </c>
      <c r="S171" s="245">
        <v>0</v>
      </c>
      <c r="T171" s="246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7" t="s">
        <v>396</v>
      </c>
      <c r="AT171" s="247" t="s">
        <v>382</v>
      </c>
      <c r="AU171" s="247" t="s">
        <v>92</v>
      </c>
      <c r="AY171" s="14" t="s">
        <v>379</v>
      </c>
      <c r="BE171" s="248">
        <f>IF(N171="základná",J171,0)</f>
        <v>0</v>
      </c>
      <c r="BF171" s="248">
        <f>IF(N171="znížená",J171,0)</f>
        <v>0</v>
      </c>
      <c r="BG171" s="248">
        <f>IF(N171="zákl. prenesená",J171,0)</f>
        <v>0</v>
      </c>
      <c r="BH171" s="248">
        <f>IF(N171="zníž. prenesená",J171,0)</f>
        <v>0</v>
      </c>
      <c r="BI171" s="248">
        <f>IF(N171="nulová",J171,0)</f>
        <v>0</v>
      </c>
      <c r="BJ171" s="14" t="s">
        <v>92</v>
      </c>
      <c r="BK171" s="248">
        <f>ROUND(I171*H171,2)</f>
        <v>0</v>
      </c>
      <c r="BL171" s="14" t="s">
        <v>396</v>
      </c>
      <c r="BM171" s="247" t="s">
        <v>3773</v>
      </c>
    </row>
    <row r="172" s="2" customFormat="1" ht="23.4566" customHeight="1">
      <c r="A172" s="35"/>
      <c r="B172" s="36"/>
      <c r="C172" s="235" t="s">
        <v>573</v>
      </c>
      <c r="D172" s="235" t="s">
        <v>382</v>
      </c>
      <c r="E172" s="236" t="s">
        <v>3187</v>
      </c>
      <c r="F172" s="237" t="s">
        <v>3188</v>
      </c>
      <c r="G172" s="238" t="s">
        <v>430</v>
      </c>
      <c r="H172" s="239">
        <v>7.0140000000000002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2.3225634999999998</v>
      </c>
      <c r="R172" s="245">
        <f>Q172*H172</f>
        <v>16.290460389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3774</v>
      </c>
    </row>
    <row r="173" s="2" customFormat="1" ht="23.4566" customHeight="1">
      <c r="A173" s="35"/>
      <c r="B173" s="36"/>
      <c r="C173" s="235" t="s">
        <v>577</v>
      </c>
      <c r="D173" s="235" t="s">
        <v>382</v>
      </c>
      <c r="E173" s="236" t="s">
        <v>3190</v>
      </c>
      <c r="F173" s="237" t="s">
        <v>3191</v>
      </c>
      <c r="G173" s="238" t="s">
        <v>419</v>
      </c>
      <c r="H173" s="239">
        <v>13.436999999999999</v>
      </c>
      <c r="I173" s="240"/>
      <c r="J173" s="241">
        <f>ROUND(I173*H173,2)</f>
        <v>0</v>
      </c>
      <c r="K173" s="242"/>
      <c r="L173" s="41"/>
      <c r="M173" s="243" t="s">
        <v>1</v>
      </c>
      <c r="N173" s="244" t="s">
        <v>42</v>
      </c>
      <c r="O173" s="94"/>
      <c r="P173" s="245">
        <f>O173*H173</f>
        <v>0</v>
      </c>
      <c r="Q173" s="245">
        <v>0.0045821741999999997</v>
      </c>
      <c r="R173" s="245">
        <f>Q173*H173</f>
        <v>0.061570674725399996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396</v>
      </c>
      <c r="AT173" s="247" t="s">
        <v>382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3775</v>
      </c>
    </row>
    <row r="174" s="2" customFormat="1" ht="23.4566" customHeight="1">
      <c r="A174" s="35"/>
      <c r="B174" s="36"/>
      <c r="C174" s="235" t="s">
        <v>581</v>
      </c>
      <c r="D174" s="235" t="s">
        <v>382</v>
      </c>
      <c r="E174" s="236" t="s">
        <v>3193</v>
      </c>
      <c r="F174" s="237" t="s">
        <v>3194</v>
      </c>
      <c r="G174" s="238" t="s">
        <v>419</v>
      </c>
      <c r="H174" s="239">
        <v>13.436999999999999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3.7200000000000003E-05</v>
      </c>
      <c r="R174" s="245">
        <f>Q174*H174</f>
        <v>0.00049985640000000005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3776</v>
      </c>
    </row>
    <row r="175" s="2" customFormat="1" ht="23.4566" customHeight="1">
      <c r="A175" s="35"/>
      <c r="B175" s="36"/>
      <c r="C175" s="235" t="s">
        <v>585</v>
      </c>
      <c r="D175" s="235" t="s">
        <v>382</v>
      </c>
      <c r="E175" s="236" t="s">
        <v>3468</v>
      </c>
      <c r="F175" s="237" t="s">
        <v>3469</v>
      </c>
      <c r="G175" s="238" t="s">
        <v>426</v>
      </c>
      <c r="H175" s="239">
        <v>20.350000000000001</v>
      </c>
      <c r="I175" s="240"/>
      <c r="J175" s="241">
        <f>ROUND(I175*H175,2)</f>
        <v>0</v>
      </c>
      <c r="K175" s="242"/>
      <c r="L175" s="41"/>
      <c r="M175" s="243" t="s">
        <v>1</v>
      </c>
      <c r="N175" s="244" t="s">
        <v>42</v>
      </c>
      <c r="O175" s="94"/>
      <c r="P175" s="245">
        <f>O175*H175</f>
        <v>0</v>
      </c>
      <c r="Q175" s="245">
        <v>0.00033</v>
      </c>
      <c r="R175" s="245">
        <f>Q175*H175</f>
        <v>0.0067155000000000001</v>
      </c>
      <c r="S175" s="245">
        <v>0</v>
      </c>
      <c r="T175" s="246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7" t="s">
        <v>396</v>
      </c>
      <c r="AT175" s="247" t="s">
        <v>382</v>
      </c>
      <c r="AU175" s="247" t="s">
        <v>92</v>
      </c>
      <c r="AY175" s="14" t="s">
        <v>379</v>
      </c>
      <c r="BE175" s="248">
        <f>IF(N175="základná",J175,0)</f>
        <v>0</v>
      </c>
      <c r="BF175" s="248">
        <f>IF(N175="znížená",J175,0)</f>
        <v>0</v>
      </c>
      <c r="BG175" s="248">
        <f>IF(N175="zákl. prenesená",J175,0)</f>
        <v>0</v>
      </c>
      <c r="BH175" s="248">
        <f>IF(N175="zníž. prenesená",J175,0)</f>
        <v>0</v>
      </c>
      <c r="BI175" s="248">
        <f>IF(N175="nulová",J175,0)</f>
        <v>0</v>
      </c>
      <c r="BJ175" s="14" t="s">
        <v>92</v>
      </c>
      <c r="BK175" s="248">
        <f>ROUND(I175*H175,2)</f>
        <v>0</v>
      </c>
      <c r="BL175" s="14" t="s">
        <v>396</v>
      </c>
      <c r="BM175" s="247" t="s">
        <v>3777</v>
      </c>
    </row>
    <row r="176" s="2" customFormat="1" ht="23.4566" customHeight="1">
      <c r="A176" s="35"/>
      <c r="B176" s="36"/>
      <c r="C176" s="254" t="s">
        <v>589</v>
      </c>
      <c r="D176" s="254" t="s">
        <v>457</v>
      </c>
      <c r="E176" s="255" t="s">
        <v>3471</v>
      </c>
      <c r="F176" s="256" t="s">
        <v>3472</v>
      </c>
      <c r="G176" s="257" t="s">
        <v>426</v>
      </c>
      <c r="H176" s="258">
        <v>20.350000000000001</v>
      </c>
      <c r="I176" s="259"/>
      <c r="J176" s="260">
        <f>ROUND(I176*H176,2)</f>
        <v>0</v>
      </c>
      <c r="K176" s="261"/>
      <c r="L176" s="262"/>
      <c r="M176" s="263" t="s">
        <v>1</v>
      </c>
      <c r="N176" s="264" t="s">
        <v>42</v>
      </c>
      <c r="O176" s="94"/>
      <c r="P176" s="245">
        <f>O176*H176</f>
        <v>0</v>
      </c>
      <c r="Q176" s="245">
        <v>0</v>
      </c>
      <c r="R176" s="245">
        <f>Q176*H176</f>
        <v>0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443</v>
      </c>
      <c r="AT176" s="247" t="s">
        <v>457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3778</v>
      </c>
    </row>
    <row r="177" s="2" customFormat="1" ht="23.4566" customHeight="1">
      <c r="A177" s="35"/>
      <c r="B177" s="36"/>
      <c r="C177" s="235" t="s">
        <v>593</v>
      </c>
      <c r="D177" s="235" t="s">
        <v>382</v>
      </c>
      <c r="E177" s="236" t="s">
        <v>3779</v>
      </c>
      <c r="F177" s="237" t="s">
        <v>3780</v>
      </c>
      <c r="G177" s="238" t="s">
        <v>426</v>
      </c>
      <c r="H177" s="239">
        <v>42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0.00076999999999999996</v>
      </c>
      <c r="R177" s="245">
        <f>Q177*H177</f>
        <v>0.032340000000000001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3781</v>
      </c>
    </row>
    <row r="178" s="12" customFormat="1" ht="22.8" customHeight="1">
      <c r="A178" s="12"/>
      <c r="B178" s="219"/>
      <c r="C178" s="220"/>
      <c r="D178" s="221" t="s">
        <v>75</v>
      </c>
      <c r="E178" s="233" t="s">
        <v>396</v>
      </c>
      <c r="F178" s="233" t="s">
        <v>465</v>
      </c>
      <c r="G178" s="220"/>
      <c r="H178" s="220"/>
      <c r="I178" s="223"/>
      <c r="J178" s="234">
        <f>BK178</f>
        <v>0</v>
      </c>
      <c r="K178" s="220"/>
      <c r="L178" s="225"/>
      <c r="M178" s="226"/>
      <c r="N178" s="227"/>
      <c r="O178" s="227"/>
      <c r="P178" s="228">
        <f>SUM(P179:P193)</f>
        <v>0</v>
      </c>
      <c r="Q178" s="227"/>
      <c r="R178" s="228">
        <f>SUM(R179:R193)</f>
        <v>365.606043446</v>
      </c>
      <c r="S178" s="227"/>
      <c r="T178" s="229">
        <f>SUM(T179:T193)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84</v>
      </c>
      <c r="AT178" s="231" t="s">
        <v>75</v>
      </c>
      <c r="AU178" s="231" t="s">
        <v>84</v>
      </c>
      <c r="AY178" s="230" t="s">
        <v>379</v>
      </c>
      <c r="BK178" s="232">
        <f>SUM(BK179:BK193)</f>
        <v>0</v>
      </c>
    </row>
    <row r="179" s="2" customFormat="1" ht="23.4566" customHeight="1">
      <c r="A179" s="35"/>
      <c r="B179" s="36"/>
      <c r="C179" s="235" t="s">
        <v>597</v>
      </c>
      <c r="D179" s="235" t="s">
        <v>382</v>
      </c>
      <c r="E179" s="236" t="s">
        <v>2790</v>
      </c>
      <c r="F179" s="237" t="s">
        <v>2791</v>
      </c>
      <c r="G179" s="238" t="s">
        <v>430</v>
      </c>
      <c r="H179" s="239">
        <v>16.507000000000001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2.345669</v>
      </c>
      <c r="R179" s="245">
        <f>Q179*H179</f>
        <v>38.719958183000003</v>
      </c>
      <c r="S179" s="245">
        <v>0</v>
      </c>
      <c r="T179" s="246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3782</v>
      </c>
    </row>
    <row r="180" s="2" customFormat="1" ht="23.4566" customHeight="1">
      <c r="A180" s="35"/>
      <c r="B180" s="36"/>
      <c r="C180" s="235" t="s">
        <v>601</v>
      </c>
      <c r="D180" s="235" t="s">
        <v>382</v>
      </c>
      <c r="E180" s="236" t="s">
        <v>3197</v>
      </c>
      <c r="F180" s="237" t="s">
        <v>3198</v>
      </c>
      <c r="G180" s="238" t="s">
        <v>419</v>
      </c>
      <c r="H180" s="239">
        <v>2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0.017190400000000002</v>
      </c>
      <c r="R180" s="245">
        <f>Q180*H180</f>
        <v>0.034380800000000003</v>
      </c>
      <c r="S180" s="245">
        <v>0</v>
      </c>
      <c r="T180" s="246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3783</v>
      </c>
    </row>
    <row r="181" s="2" customFormat="1" ht="23.4566" customHeight="1">
      <c r="A181" s="35"/>
      <c r="B181" s="36"/>
      <c r="C181" s="235" t="s">
        <v>605</v>
      </c>
      <c r="D181" s="235" t="s">
        <v>382</v>
      </c>
      <c r="E181" s="236" t="s">
        <v>3200</v>
      </c>
      <c r="F181" s="237" t="s">
        <v>3201</v>
      </c>
      <c r="G181" s="238" t="s">
        <v>419</v>
      </c>
      <c r="H181" s="239">
        <v>26.469000000000001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0.0180325</v>
      </c>
      <c r="R181" s="245">
        <f>Q181*H181</f>
        <v>0.47730224250000003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3784</v>
      </c>
    </row>
    <row r="182" s="2" customFormat="1" ht="23.4566" customHeight="1">
      <c r="A182" s="35"/>
      <c r="B182" s="36"/>
      <c r="C182" s="235" t="s">
        <v>609</v>
      </c>
      <c r="D182" s="235" t="s">
        <v>382</v>
      </c>
      <c r="E182" s="236" t="s">
        <v>3203</v>
      </c>
      <c r="F182" s="237" t="s">
        <v>3204</v>
      </c>
      <c r="G182" s="238" t="s">
        <v>419</v>
      </c>
      <c r="H182" s="239">
        <v>2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</v>
      </c>
      <c r="R182" s="245">
        <f>Q182*H182</f>
        <v>0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3785</v>
      </c>
    </row>
    <row r="183" s="2" customFormat="1" ht="23.4566" customHeight="1">
      <c r="A183" s="35"/>
      <c r="B183" s="36"/>
      <c r="C183" s="235" t="s">
        <v>613</v>
      </c>
      <c r="D183" s="235" t="s">
        <v>382</v>
      </c>
      <c r="E183" s="236" t="s">
        <v>3206</v>
      </c>
      <c r="F183" s="237" t="s">
        <v>3207</v>
      </c>
      <c r="G183" s="238" t="s">
        <v>419</v>
      </c>
      <c r="H183" s="239">
        <v>26.469000000000001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</v>
      </c>
      <c r="R183" s="245">
        <f>Q183*H183</f>
        <v>0</v>
      </c>
      <c r="S183" s="245">
        <v>0</v>
      </c>
      <c r="T183" s="246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3786</v>
      </c>
    </row>
    <row r="184" s="2" customFormat="1" ht="23.4566" customHeight="1">
      <c r="A184" s="35"/>
      <c r="B184" s="36"/>
      <c r="C184" s="235" t="s">
        <v>617</v>
      </c>
      <c r="D184" s="235" t="s">
        <v>382</v>
      </c>
      <c r="E184" s="236" t="s">
        <v>3209</v>
      </c>
      <c r="F184" s="237" t="s">
        <v>3210</v>
      </c>
      <c r="G184" s="238" t="s">
        <v>450</v>
      </c>
      <c r="H184" s="239">
        <v>1.3080000000000001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1.0491010000000001</v>
      </c>
      <c r="R184" s="245">
        <f>Q184*H184</f>
        <v>1.3722241080000002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3787</v>
      </c>
    </row>
    <row r="185" s="2" customFormat="1" ht="21.0566" customHeight="1">
      <c r="A185" s="35"/>
      <c r="B185" s="36"/>
      <c r="C185" s="235" t="s">
        <v>621</v>
      </c>
      <c r="D185" s="235" t="s">
        <v>382</v>
      </c>
      <c r="E185" s="236" t="s">
        <v>2799</v>
      </c>
      <c r="F185" s="237" t="s">
        <v>2800</v>
      </c>
      <c r="G185" s="238" t="s">
        <v>450</v>
      </c>
      <c r="H185" s="239">
        <v>1.1140000000000001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1.0538000000000001</v>
      </c>
      <c r="R185" s="245">
        <f>Q185*H185</f>
        <v>1.1739332000000002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3788</v>
      </c>
    </row>
    <row r="186" s="2" customFormat="1" ht="23.4566" customHeight="1">
      <c r="A186" s="35"/>
      <c r="B186" s="36"/>
      <c r="C186" s="235" t="s">
        <v>625</v>
      </c>
      <c r="D186" s="235" t="s">
        <v>382</v>
      </c>
      <c r="E186" s="236" t="s">
        <v>3225</v>
      </c>
      <c r="F186" s="237" t="s">
        <v>3226</v>
      </c>
      <c r="G186" s="238" t="s">
        <v>419</v>
      </c>
      <c r="H186" s="239">
        <v>95.513000000000005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0.33048749999999999</v>
      </c>
      <c r="R186" s="245">
        <f>Q186*H186</f>
        <v>31.5658525875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3789</v>
      </c>
    </row>
    <row r="187" s="2" customFormat="1" ht="21.0566" customHeight="1">
      <c r="A187" s="35"/>
      <c r="B187" s="36"/>
      <c r="C187" s="235" t="s">
        <v>629</v>
      </c>
      <c r="D187" s="235" t="s">
        <v>382</v>
      </c>
      <c r="E187" s="236" t="s">
        <v>3228</v>
      </c>
      <c r="F187" s="237" t="s">
        <v>3229</v>
      </c>
      <c r="G187" s="238" t="s">
        <v>430</v>
      </c>
      <c r="H187" s="239">
        <v>0.063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2.6524999999999999</v>
      </c>
      <c r="R187" s="245">
        <f>Q187*H187</f>
        <v>0.16710749999999999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3790</v>
      </c>
    </row>
    <row r="188" s="2" customFormat="1" ht="23.4566" customHeight="1">
      <c r="A188" s="35"/>
      <c r="B188" s="36"/>
      <c r="C188" s="235" t="s">
        <v>633</v>
      </c>
      <c r="D188" s="235" t="s">
        <v>382</v>
      </c>
      <c r="E188" s="236" t="s">
        <v>3231</v>
      </c>
      <c r="F188" s="237" t="s">
        <v>3232</v>
      </c>
      <c r="G188" s="238" t="s">
        <v>419</v>
      </c>
      <c r="H188" s="239">
        <v>95.513000000000005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0.31879000000000002</v>
      </c>
      <c r="R188" s="245">
        <f>Q188*H188</f>
        <v>30.448589270000003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3791</v>
      </c>
    </row>
    <row r="189" s="2" customFormat="1" ht="31.92453" customHeight="1">
      <c r="A189" s="35"/>
      <c r="B189" s="36"/>
      <c r="C189" s="235" t="s">
        <v>637</v>
      </c>
      <c r="D189" s="235" t="s">
        <v>382</v>
      </c>
      <c r="E189" s="236" t="s">
        <v>1123</v>
      </c>
      <c r="F189" s="237" t="s">
        <v>1124</v>
      </c>
      <c r="G189" s="238" t="s">
        <v>430</v>
      </c>
      <c r="H189" s="239">
        <v>18.16</v>
      </c>
      <c r="I189" s="240"/>
      <c r="J189" s="241">
        <f>ROUND(I189*H189,2)</f>
        <v>0</v>
      </c>
      <c r="K189" s="242"/>
      <c r="L189" s="41"/>
      <c r="M189" s="243" t="s">
        <v>1</v>
      </c>
      <c r="N189" s="244" t="s">
        <v>42</v>
      </c>
      <c r="O189" s="94"/>
      <c r="P189" s="245">
        <f>O189*H189</f>
        <v>0</v>
      </c>
      <c r="Q189" s="245">
        <v>2.2632490000000001</v>
      </c>
      <c r="R189" s="245">
        <f>Q189*H189</f>
        <v>41.100601840000003</v>
      </c>
      <c r="S189" s="245">
        <v>0</v>
      </c>
      <c r="T189" s="246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7" t="s">
        <v>396</v>
      </c>
      <c r="AT189" s="247" t="s">
        <v>382</v>
      </c>
      <c r="AU189" s="247" t="s">
        <v>92</v>
      </c>
      <c r="AY189" s="14" t="s">
        <v>379</v>
      </c>
      <c r="BE189" s="248">
        <f>IF(N189="základná",J189,0)</f>
        <v>0</v>
      </c>
      <c r="BF189" s="248">
        <f>IF(N189="znížená",J189,0)</f>
        <v>0</v>
      </c>
      <c r="BG189" s="248">
        <f>IF(N189="zákl. prenesená",J189,0)</f>
        <v>0</v>
      </c>
      <c r="BH189" s="248">
        <f>IF(N189="zníž. prenesená",J189,0)</f>
        <v>0</v>
      </c>
      <c r="BI189" s="248">
        <f>IF(N189="nulová",J189,0)</f>
        <v>0</v>
      </c>
      <c r="BJ189" s="14" t="s">
        <v>92</v>
      </c>
      <c r="BK189" s="248">
        <f>ROUND(I189*H189,2)</f>
        <v>0</v>
      </c>
      <c r="BL189" s="14" t="s">
        <v>396</v>
      </c>
      <c r="BM189" s="247" t="s">
        <v>3792</v>
      </c>
    </row>
    <row r="190" s="2" customFormat="1" ht="23.4566" customHeight="1">
      <c r="A190" s="35"/>
      <c r="B190" s="36"/>
      <c r="C190" s="235" t="s">
        <v>641</v>
      </c>
      <c r="D190" s="235" t="s">
        <v>382</v>
      </c>
      <c r="E190" s="236" t="s">
        <v>1126</v>
      </c>
      <c r="F190" s="237" t="s">
        <v>1127</v>
      </c>
      <c r="G190" s="238" t="s">
        <v>419</v>
      </c>
      <c r="H190" s="239">
        <v>0.81299999999999994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0.022655000000000002</v>
      </c>
      <c r="R190" s="245">
        <f>Q190*H190</f>
        <v>0.018418515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3793</v>
      </c>
    </row>
    <row r="191" s="2" customFormat="1" ht="23.4566" customHeight="1">
      <c r="A191" s="35"/>
      <c r="B191" s="36"/>
      <c r="C191" s="235" t="s">
        <v>645</v>
      </c>
      <c r="D191" s="235" t="s">
        <v>382</v>
      </c>
      <c r="E191" s="236" t="s">
        <v>3236</v>
      </c>
      <c r="F191" s="237" t="s">
        <v>3237</v>
      </c>
      <c r="G191" s="238" t="s">
        <v>430</v>
      </c>
      <c r="H191" s="239">
        <v>47.100000000000001</v>
      </c>
      <c r="I191" s="240"/>
      <c r="J191" s="241">
        <f>ROUND(I191*H191,2)</f>
        <v>0</v>
      </c>
      <c r="K191" s="242"/>
      <c r="L191" s="41"/>
      <c r="M191" s="243" t="s">
        <v>1</v>
      </c>
      <c r="N191" s="244" t="s">
        <v>42</v>
      </c>
      <c r="O191" s="94"/>
      <c r="P191" s="245">
        <f>O191*H191</f>
        <v>0</v>
      </c>
      <c r="Q191" s="245">
        <v>2.4292980000000002</v>
      </c>
      <c r="R191" s="245">
        <f>Q191*H191</f>
        <v>114.41993580000002</v>
      </c>
      <c r="S191" s="245">
        <v>0</v>
      </c>
      <c r="T191" s="246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7" t="s">
        <v>396</v>
      </c>
      <c r="AT191" s="247" t="s">
        <v>382</v>
      </c>
      <c r="AU191" s="247" t="s">
        <v>92</v>
      </c>
      <c r="AY191" s="14" t="s">
        <v>379</v>
      </c>
      <c r="BE191" s="248">
        <f>IF(N191="základná",J191,0)</f>
        <v>0</v>
      </c>
      <c r="BF191" s="248">
        <f>IF(N191="znížená",J191,0)</f>
        <v>0</v>
      </c>
      <c r="BG191" s="248">
        <f>IF(N191="zákl. prenesená",J191,0)</f>
        <v>0</v>
      </c>
      <c r="BH191" s="248">
        <f>IF(N191="zníž. prenesená",J191,0)</f>
        <v>0</v>
      </c>
      <c r="BI191" s="248">
        <f>IF(N191="nulová",J191,0)</f>
        <v>0</v>
      </c>
      <c r="BJ191" s="14" t="s">
        <v>92</v>
      </c>
      <c r="BK191" s="248">
        <f>ROUND(I191*H191,2)</f>
        <v>0</v>
      </c>
      <c r="BL191" s="14" t="s">
        <v>396</v>
      </c>
      <c r="BM191" s="247" t="s">
        <v>3794</v>
      </c>
    </row>
    <row r="192" s="2" customFormat="1" ht="31.92453" customHeight="1">
      <c r="A192" s="35"/>
      <c r="B192" s="36"/>
      <c r="C192" s="235" t="s">
        <v>649</v>
      </c>
      <c r="D192" s="235" t="s">
        <v>382</v>
      </c>
      <c r="E192" s="236" t="s">
        <v>3239</v>
      </c>
      <c r="F192" s="237" t="s">
        <v>3240</v>
      </c>
      <c r="G192" s="238" t="s">
        <v>430</v>
      </c>
      <c r="H192" s="239">
        <v>13.4</v>
      </c>
      <c r="I192" s="240"/>
      <c r="J192" s="241">
        <f>ROUND(I192*H192,2)</f>
        <v>0</v>
      </c>
      <c r="K192" s="242"/>
      <c r="L192" s="41"/>
      <c r="M192" s="243" t="s">
        <v>1</v>
      </c>
      <c r="N192" s="244" t="s">
        <v>42</v>
      </c>
      <c r="O192" s="94"/>
      <c r="P192" s="245">
        <f>O192*H192</f>
        <v>0</v>
      </c>
      <c r="Q192" s="245">
        <v>2.0841599999999998</v>
      </c>
      <c r="R192" s="245">
        <f>Q192*H192</f>
        <v>27.927743999999997</v>
      </c>
      <c r="S192" s="245">
        <v>0</v>
      </c>
      <c r="T192" s="246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7" t="s">
        <v>396</v>
      </c>
      <c r="AT192" s="247" t="s">
        <v>382</v>
      </c>
      <c r="AU192" s="247" t="s">
        <v>92</v>
      </c>
      <c r="AY192" s="14" t="s">
        <v>379</v>
      </c>
      <c r="BE192" s="248">
        <f>IF(N192="základná",J192,0)</f>
        <v>0</v>
      </c>
      <c r="BF192" s="248">
        <f>IF(N192="znížená",J192,0)</f>
        <v>0</v>
      </c>
      <c r="BG192" s="248">
        <f>IF(N192="zákl. prenesená",J192,0)</f>
        <v>0</v>
      </c>
      <c r="BH192" s="248">
        <f>IF(N192="zníž. prenesená",J192,0)</f>
        <v>0</v>
      </c>
      <c r="BI192" s="248">
        <f>IF(N192="nulová",J192,0)</f>
        <v>0</v>
      </c>
      <c r="BJ192" s="14" t="s">
        <v>92</v>
      </c>
      <c r="BK192" s="248">
        <f>ROUND(I192*H192,2)</f>
        <v>0</v>
      </c>
      <c r="BL192" s="14" t="s">
        <v>396</v>
      </c>
      <c r="BM192" s="247" t="s">
        <v>3795</v>
      </c>
    </row>
    <row r="193" s="2" customFormat="1" ht="31.92453" customHeight="1">
      <c r="A193" s="35"/>
      <c r="B193" s="36"/>
      <c r="C193" s="235" t="s">
        <v>653</v>
      </c>
      <c r="D193" s="235" t="s">
        <v>382</v>
      </c>
      <c r="E193" s="236" t="s">
        <v>3242</v>
      </c>
      <c r="F193" s="237" t="s">
        <v>3243</v>
      </c>
      <c r="G193" s="238" t="s">
        <v>419</v>
      </c>
      <c r="H193" s="239">
        <v>86.829999999999998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0.90037999999999996</v>
      </c>
      <c r="R193" s="245">
        <f>Q193*H193</f>
        <v>78.179995399999996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396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396</v>
      </c>
      <c r="BM193" s="247" t="s">
        <v>3796</v>
      </c>
    </row>
    <row r="194" s="12" customFormat="1" ht="22.8" customHeight="1">
      <c r="A194" s="12"/>
      <c r="B194" s="219"/>
      <c r="C194" s="220"/>
      <c r="D194" s="221" t="s">
        <v>75</v>
      </c>
      <c r="E194" s="233" t="s">
        <v>378</v>
      </c>
      <c r="F194" s="233" t="s">
        <v>474</v>
      </c>
      <c r="G194" s="220"/>
      <c r="H194" s="220"/>
      <c r="I194" s="223"/>
      <c r="J194" s="234">
        <f>BK194</f>
        <v>0</v>
      </c>
      <c r="K194" s="220"/>
      <c r="L194" s="225"/>
      <c r="M194" s="226"/>
      <c r="N194" s="227"/>
      <c r="O194" s="227"/>
      <c r="P194" s="228">
        <f>SUM(P195:P207)</f>
        <v>0</v>
      </c>
      <c r="Q194" s="227"/>
      <c r="R194" s="228">
        <f>SUM(R195:R207)</f>
        <v>117.63720118000001</v>
      </c>
      <c r="S194" s="227"/>
      <c r="T194" s="229">
        <f>SUM(T195:T207)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84</v>
      </c>
      <c r="AT194" s="231" t="s">
        <v>75</v>
      </c>
      <c r="AU194" s="231" t="s">
        <v>84</v>
      </c>
      <c r="AY194" s="230" t="s">
        <v>379</v>
      </c>
      <c r="BK194" s="232">
        <f>SUM(BK195:BK207)</f>
        <v>0</v>
      </c>
    </row>
    <row r="195" s="2" customFormat="1" ht="23.4566" customHeight="1">
      <c r="A195" s="35"/>
      <c r="B195" s="36"/>
      <c r="C195" s="235" t="s">
        <v>657</v>
      </c>
      <c r="D195" s="235" t="s">
        <v>382</v>
      </c>
      <c r="E195" s="236" t="s">
        <v>1277</v>
      </c>
      <c r="F195" s="237" t="s">
        <v>1278</v>
      </c>
      <c r="G195" s="238" t="s">
        <v>419</v>
      </c>
      <c r="H195" s="239">
        <v>4.8129999999999997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0.27994000000000002</v>
      </c>
      <c r="R195" s="245">
        <f>Q195*H195</f>
        <v>1.34735122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396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396</v>
      </c>
      <c r="BM195" s="247" t="s">
        <v>3797</v>
      </c>
    </row>
    <row r="196" s="2" customFormat="1" ht="23.4566" customHeight="1">
      <c r="A196" s="35"/>
      <c r="B196" s="36"/>
      <c r="C196" s="235" t="s">
        <v>661</v>
      </c>
      <c r="D196" s="235" t="s">
        <v>382</v>
      </c>
      <c r="E196" s="236" t="s">
        <v>1712</v>
      </c>
      <c r="F196" s="237" t="s">
        <v>1713</v>
      </c>
      <c r="G196" s="238" t="s">
        <v>419</v>
      </c>
      <c r="H196" s="239">
        <v>75</v>
      </c>
      <c r="I196" s="240"/>
      <c r="J196" s="241">
        <f>ROUND(I196*H196,2)</f>
        <v>0</v>
      </c>
      <c r="K196" s="242"/>
      <c r="L196" s="41"/>
      <c r="M196" s="243" t="s">
        <v>1</v>
      </c>
      <c r="N196" s="244" t="s">
        <v>42</v>
      </c>
      <c r="O196" s="94"/>
      <c r="P196" s="245">
        <f>O196*H196</f>
        <v>0</v>
      </c>
      <c r="Q196" s="245">
        <v>0.46166000000000001</v>
      </c>
      <c r="R196" s="245">
        <f>Q196*H196</f>
        <v>34.624499999999998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396</v>
      </c>
      <c r="AT196" s="247" t="s">
        <v>382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396</v>
      </c>
      <c r="BM196" s="247" t="s">
        <v>3798</v>
      </c>
    </row>
    <row r="197" s="2" customFormat="1" ht="31.92453" customHeight="1">
      <c r="A197" s="35"/>
      <c r="B197" s="36"/>
      <c r="C197" s="235" t="s">
        <v>665</v>
      </c>
      <c r="D197" s="235" t="s">
        <v>382</v>
      </c>
      <c r="E197" s="236" t="s">
        <v>1715</v>
      </c>
      <c r="F197" s="237" t="s">
        <v>1716</v>
      </c>
      <c r="G197" s="238" t="s">
        <v>419</v>
      </c>
      <c r="H197" s="239">
        <v>75</v>
      </c>
      <c r="I197" s="240"/>
      <c r="J197" s="241">
        <f>ROUND(I197*H197,2)</f>
        <v>0</v>
      </c>
      <c r="K197" s="242"/>
      <c r="L197" s="41"/>
      <c r="M197" s="243" t="s">
        <v>1</v>
      </c>
      <c r="N197" s="244" t="s">
        <v>42</v>
      </c>
      <c r="O197" s="94"/>
      <c r="P197" s="245">
        <f>O197*H197</f>
        <v>0</v>
      </c>
      <c r="Q197" s="245">
        <v>0.15826000000000001</v>
      </c>
      <c r="R197" s="245">
        <f>Q197*H197</f>
        <v>11.8695</v>
      </c>
      <c r="S197" s="245">
        <v>0</v>
      </c>
      <c r="T197" s="24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396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396</v>
      </c>
      <c r="BM197" s="247" t="s">
        <v>3799</v>
      </c>
    </row>
    <row r="198" s="2" customFormat="1" ht="36.72453" customHeight="1">
      <c r="A198" s="35"/>
      <c r="B198" s="36"/>
      <c r="C198" s="235" t="s">
        <v>669</v>
      </c>
      <c r="D198" s="235" t="s">
        <v>382</v>
      </c>
      <c r="E198" s="236" t="s">
        <v>1718</v>
      </c>
      <c r="F198" s="237" t="s">
        <v>1719</v>
      </c>
      <c r="G198" s="238" t="s">
        <v>419</v>
      </c>
      <c r="H198" s="239">
        <v>75</v>
      </c>
      <c r="I198" s="240"/>
      <c r="J198" s="241">
        <f>ROUND(I198*H198,2)</f>
        <v>0</v>
      </c>
      <c r="K198" s="242"/>
      <c r="L198" s="41"/>
      <c r="M198" s="243" t="s">
        <v>1</v>
      </c>
      <c r="N198" s="244" t="s">
        <v>42</v>
      </c>
      <c r="O198" s="94"/>
      <c r="P198" s="245">
        <f>O198*H198</f>
        <v>0</v>
      </c>
      <c r="Q198" s="245">
        <v>0.47117510000000001</v>
      </c>
      <c r="R198" s="245">
        <f>Q198*H198</f>
        <v>35.3381325</v>
      </c>
      <c r="S198" s="245">
        <v>0</v>
      </c>
      <c r="T198" s="246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7" t="s">
        <v>396</v>
      </c>
      <c r="AT198" s="247" t="s">
        <v>382</v>
      </c>
      <c r="AU198" s="247" t="s">
        <v>92</v>
      </c>
      <c r="AY198" s="14" t="s">
        <v>379</v>
      </c>
      <c r="BE198" s="248">
        <f>IF(N198="základná",J198,0)</f>
        <v>0</v>
      </c>
      <c r="BF198" s="248">
        <f>IF(N198="znížená",J198,0)</f>
        <v>0</v>
      </c>
      <c r="BG198" s="248">
        <f>IF(N198="zákl. prenesená",J198,0)</f>
        <v>0</v>
      </c>
      <c r="BH198" s="248">
        <f>IF(N198="zníž. prenesená",J198,0)</f>
        <v>0</v>
      </c>
      <c r="BI198" s="248">
        <f>IF(N198="nulová",J198,0)</f>
        <v>0</v>
      </c>
      <c r="BJ198" s="14" t="s">
        <v>92</v>
      </c>
      <c r="BK198" s="248">
        <f>ROUND(I198*H198,2)</f>
        <v>0</v>
      </c>
      <c r="BL198" s="14" t="s">
        <v>396</v>
      </c>
      <c r="BM198" s="247" t="s">
        <v>3800</v>
      </c>
    </row>
    <row r="199" s="2" customFormat="1" ht="31.92453" customHeight="1">
      <c r="A199" s="35"/>
      <c r="B199" s="36"/>
      <c r="C199" s="235" t="s">
        <v>673</v>
      </c>
      <c r="D199" s="235" t="s">
        <v>382</v>
      </c>
      <c r="E199" s="236" t="s">
        <v>3248</v>
      </c>
      <c r="F199" s="237" t="s">
        <v>825</v>
      </c>
      <c r="G199" s="238" t="s">
        <v>419</v>
      </c>
      <c r="H199" s="239">
        <v>75</v>
      </c>
      <c r="I199" s="240"/>
      <c r="J199" s="241">
        <f>ROUND(I199*H199,2)</f>
        <v>0</v>
      </c>
      <c r="K199" s="242"/>
      <c r="L199" s="41"/>
      <c r="M199" s="243" t="s">
        <v>1</v>
      </c>
      <c r="N199" s="244" t="s">
        <v>42</v>
      </c>
      <c r="O199" s="94"/>
      <c r="P199" s="245">
        <f>O199*H199</f>
        <v>0</v>
      </c>
      <c r="Q199" s="245">
        <v>0.0056100000000000004</v>
      </c>
      <c r="R199" s="245">
        <f>Q199*H199</f>
        <v>0.42075000000000001</v>
      </c>
      <c r="S199" s="245">
        <v>0</v>
      </c>
      <c r="T199" s="246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7" t="s">
        <v>396</v>
      </c>
      <c r="AT199" s="247" t="s">
        <v>382</v>
      </c>
      <c r="AU199" s="247" t="s">
        <v>92</v>
      </c>
      <c r="AY199" s="14" t="s">
        <v>379</v>
      </c>
      <c r="BE199" s="248">
        <f>IF(N199="základná",J199,0)</f>
        <v>0</v>
      </c>
      <c r="BF199" s="248">
        <f>IF(N199="znížená",J199,0)</f>
        <v>0</v>
      </c>
      <c r="BG199" s="248">
        <f>IF(N199="zákl. prenesená",J199,0)</f>
        <v>0</v>
      </c>
      <c r="BH199" s="248">
        <f>IF(N199="zníž. prenesená",J199,0)</f>
        <v>0</v>
      </c>
      <c r="BI199" s="248">
        <f>IF(N199="nulová",J199,0)</f>
        <v>0</v>
      </c>
      <c r="BJ199" s="14" t="s">
        <v>92</v>
      </c>
      <c r="BK199" s="248">
        <f>ROUND(I199*H199,2)</f>
        <v>0</v>
      </c>
      <c r="BL199" s="14" t="s">
        <v>396</v>
      </c>
      <c r="BM199" s="247" t="s">
        <v>3801</v>
      </c>
    </row>
    <row r="200" s="2" customFormat="1" ht="31.92453" customHeight="1">
      <c r="A200" s="35"/>
      <c r="B200" s="36"/>
      <c r="C200" s="235" t="s">
        <v>677</v>
      </c>
      <c r="D200" s="235" t="s">
        <v>382</v>
      </c>
      <c r="E200" s="236" t="s">
        <v>480</v>
      </c>
      <c r="F200" s="237" t="s">
        <v>481</v>
      </c>
      <c r="G200" s="238" t="s">
        <v>419</v>
      </c>
      <c r="H200" s="239">
        <v>169.5</v>
      </c>
      <c r="I200" s="240"/>
      <c r="J200" s="241">
        <f>ROUND(I200*H200,2)</f>
        <v>0</v>
      </c>
      <c r="K200" s="242"/>
      <c r="L200" s="41"/>
      <c r="M200" s="243" t="s">
        <v>1</v>
      </c>
      <c r="N200" s="244" t="s">
        <v>42</v>
      </c>
      <c r="O200" s="94"/>
      <c r="P200" s="245">
        <f>O200*H200</f>
        <v>0</v>
      </c>
      <c r="Q200" s="245">
        <v>0.00051000000000000004</v>
      </c>
      <c r="R200" s="245">
        <f>Q200*H200</f>
        <v>0.086445000000000008</v>
      </c>
      <c r="S200" s="245">
        <v>0</v>
      </c>
      <c r="T200" s="246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7" t="s">
        <v>396</v>
      </c>
      <c r="AT200" s="247" t="s">
        <v>382</v>
      </c>
      <c r="AU200" s="247" t="s">
        <v>92</v>
      </c>
      <c r="AY200" s="14" t="s">
        <v>379</v>
      </c>
      <c r="BE200" s="248">
        <f>IF(N200="základná",J200,0)</f>
        <v>0</v>
      </c>
      <c r="BF200" s="248">
        <f>IF(N200="znížená",J200,0)</f>
        <v>0</v>
      </c>
      <c r="BG200" s="248">
        <f>IF(N200="zákl. prenesená",J200,0)</f>
        <v>0</v>
      </c>
      <c r="BH200" s="248">
        <f>IF(N200="zníž. prenesená",J200,0)</f>
        <v>0</v>
      </c>
      <c r="BI200" s="248">
        <f>IF(N200="nulová",J200,0)</f>
        <v>0</v>
      </c>
      <c r="BJ200" s="14" t="s">
        <v>92</v>
      </c>
      <c r="BK200" s="248">
        <f>ROUND(I200*H200,2)</f>
        <v>0</v>
      </c>
      <c r="BL200" s="14" t="s">
        <v>396</v>
      </c>
      <c r="BM200" s="247" t="s">
        <v>3802</v>
      </c>
    </row>
    <row r="201" s="2" customFormat="1" ht="31.92453" customHeight="1">
      <c r="A201" s="35"/>
      <c r="B201" s="36"/>
      <c r="C201" s="235" t="s">
        <v>681</v>
      </c>
      <c r="D201" s="235" t="s">
        <v>382</v>
      </c>
      <c r="E201" s="236" t="s">
        <v>484</v>
      </c>
      <c r="F201" s="237" t="s">
        <v>485</v>
      </c>
      <c r="G201" s="238" t="s">
        <v>419</v>
      </c>
      <c r="H201" s="239">
        <v>122.25</v>
      </c>
      <c r="I201" s="240"/>
      <c r="J201" s="241">
        <f>ROUND(I201*H201,2)</f>
        <v>0</v>
      </c>
      <c r="K201" s="242"/>
      <c r="L201" s="41"/>
      <c r="M201" s="243" t="s">
        <v>1</v>
      </c>
      <c r="N201" s="244" t="s">
        <v>42</v>
      </c>
      <c r="O201" s="94"/>
      <c r="P201" s="245">
        <f>O201*H201</f>
        <v>0</v>
      </c>
      <c r="Q201" s="245">
        <v>0.10373</v>
      </c>
      <c r="R201" s="245">
        <f>Q201*H201</f>
        <v>12.6809925</v>
      </c>
      <c r="S201" s="245">
        <v>0</v>
      </c>
      <c r="T201" s="246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7" t="s">
        <v>396</v>
      </c>
      <c r="AT201" s="247" t="s">
        <v>382</v>
      </c>
      <c r="AU201" s="247" t="s">
        <v>92</v>
      </c>
      <c r="AY201" s="14" t="s">
        <v>379</v>
      </c>
      <c r="BE201" s="248">
        <f>IF(N201="základná",J201,0)</f>
        <v>0</v>
      </c>
      <c r="BF201" s="248">
        <f>IF(N201="znížená",J201,0)</f>
        <v>0</v>
      </c>
      <c r="BG201" s="248">
        <f>IF(N201="zákl. prenesená",J201,0)</f>
        <v>0</v>
      </c>
      <c r="BH201" s="248">
        <f>IF(N201="zníž. prenesená",J201,0)</f>
        <v>0</v>
      </c>
      <c r="BI201" s="248">
        <f>IF(N201="nulová",J201,0)</f>
        <v>0</v>
      </c>
      <c r="BJ201" s="14" t="s">
        <v>92</v>
      </c>
      <c r="BK201" s="248">
        <f>ROUND(I201*H201,2)</f>
        <v>0</v>
      </c>
      <c r="BL201" s="14" t="s">
        <v>396</v>
      </c>
      <c r="BM201" s="247" t="s">
        <v>3803</v>
      </c>
    </row>
    <row r="202" s="2" customFormat="1" ht="31.92453" customHeight="1">
      <c r="A202" s="35"/>
      <c r="B202" s="36"/>
      <c r="C202" s="235" t="s">
        <v>685</v>
      </c>
      <c r="D202" s="235" t="s">
        <v>382</v>
      </c>
      <c r="E202" s="236" t="s">
        <v>3252</v>
      </c>
      <c r="F202" s="237" t="s">
        <v>3253</v>
      </c>
      <c r="G202" s="238" t="s">
        <v>419</v>
      </c>
      <c r="H202" s="239">
        <v>47.25</v>
      </c>
      <c r="I202" s="240"/>
      <c r="J202" s="241">
        <f>ROUND(I202*H202,2)</f>
        <v>0</v>
      </c>
      <c r="K202" s="242"/>
      <c r="L202" s="41"/>
      <c r="M202" s="243" t="s">
        <v>1</v>
      </c>
      <c r="N202" s="244" t="s">
        <v>42</v>
      </c>
      <c r="O202" s="94"/>
      <c r="P202" s="245">
        <f>O202*H202</f>
        <v>0</v>
      </c>
      <c r="Q202" s="245">
        <v>0.10373</v>
      </c>
      <c r="R202" s="245">
        <f>Q202*H202</f>
        <v>4.9012425000000004</v>
      </c>
      <c r="S202" s="245">
        <v>0</v>
      </c>
      <c r="T202" s="246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7" t="s">
        <v>396</v>
      </c>
      <c r="AT202" s="247" t="s">
        <v>382</v>
      </c>
      <c r="AU202" s="247" t="s">
        <v>92</v>
      </c>
      <c r="AY202" s="14" t="s">
        <v>379</v>
      </c>
      <c r="BE202" s="248">
        <f>IF(N202="základná",J202,0)</f>
        <v>0</v>
      </c>
      <c r="BF202" s="248">
        <f>IF(N202="znížená",J202,0)</f>
        <v>0</v>
      </c>
      <c r="BG202" s="248">
        <f>IF(N202="zákl. prenesená",J202,0)</f>
        <v>0</v>
      </c>
      <c r="BH202" s="248">
        <f>IF(N202="zníž. prenesená",J202,0)</f>
        <v>0</v>
      </c>
      <c r="BI202" s="248">
        <f>IF(N202="nulová",J202,0)</f>
        <v>0</v>
      </c>
      <c r="BJ202" s="14" t="s">
        <v>92</v>
      </c>
      <c r="BK202" s="248">
        <f>ROUND(I202*H202,2)</f>
        <v>0</v>
      </c>
      <c r="BL202" s="14" t="s">
        <v>396</v>
      </c>
      <c r="BM202" s="247" t="s">
        <v>3804</v>
      </c>
    </row>
    <row r="203" s="2" customFormat="1" ht="36.72453" customHeight="1">
      <c r="A203" s="35"/>
      <c r="B203" s="36"/>
      <c r="C203" s="235" t="s">
        <v>689</v>
      </c>
      <c r="D203" s="235" t="s">
        <v>382</v>
      </c>
      <c r="E203" s="236" t="s">
        <v>492</v>
      </c>
      <c r="F203" s="237" t="s">
        <v>493</v>
      </c>
      <c r="G203" s="238" t="s">
        <v>419</v>
      </c>
      <c r="H203" s="239">
        <v>75</v>
      </c>
      <c r="I203" s="240"/>
      <c r="J203" s="241">
        <f>ROUND(I203*H203,2)</f>
        <v>0</v>
      </c>
      <c r="K203" s="242"/>
      <c r="L203" s="41"/>
      <c r="M203" s="243" t="s">
        <v>1</v>
      </c>
      <c r="N203" s="244" t="s">
        <v>42</v>
      </c>
      <c r="O203" s="94"/>
      <c r="P203" s="245">
        <f>O203*H203</f>
        <v>0</v>
      </c>
      <c r="Q203" s="245">
        <v>0.15559000000000001</v>
      </c>
      <c r="R203" s="245">
        <f>Q203*H203</f>
        <v>11.66925</v>
      </c>
      <c r="S203" s="245">
        <v>0</v>
      </c>
      <c r="T203" s="246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7" t="s">
        <v>396</v>
      </c>
      <c r="AT203" s="247" t="s">
        <v>382</v>
      </c>
      <c r="AU203" s="247" t="s">
        <v>92</v>
      </c>
      <c r="AY203" s="14" t="s">
        <v>379</v>
      </c>
      <c r="BE203" s="248">
        <f>IF(N203="základná",J203,0)</f>
        <v>0</v>
      </c>
      <c r="BF203" s="248">
        <f>IF(N203="znížená",J203,0)</f>
        <v>0</v>
      </c>
      <c r="BG203" s="248">
        <f>IF(N203="zákl. prenesená",J203,0)</f>
        <v>0</v>
      </c>
      <c r="BH203" s="248">
        <f>IF(N203="zníž. prenesená",J203,0)</f>
        <v>0</v>
      </c>
      <c r="BI203" s="248">
        <f>IF(N203="nulová",J203,0)</f>
        <v>0</v>
      </c>
      <c r="BJ203" s="14" t="s">
        <v>92</v>
      </c>
      <c r="BK203" s="248">
        <f>ROUND(I203*H203,2)</f>
        <v>0</v>
      </c>
      <c r="BL203" s="14" t="s">
        <v>396</v>
      </c>
      <c r="BM203" s="247" t="s">
        <v>3805</v>
      </c>
    </row>
    <row r="204" s="2" customFormat="1" ht="36.72453" customHeight="1">
      <c r="A204" s="35"/>
      <c r="B204" s="36"/>
      <c r="C204" s="235" t="s">
        <v>693</v>
      </c>
      <c r="D204" s="235" t="s">
        <v>382</v>
      </c>
      <c r="E204" s="236" t="s">
        <v>3806</v>
      </c>
      <c r="F204" s="237" t="s">
        <v>3807</v>
      </c>
      <c r="G204" s="238" t="s">
        <v>419</v>
      </c>
      <c r="H204" s="239">
        <v>4.375</v>
      </c>
      <c r="I204" s="240"/>
      <c r="J204" s="241">
        <f>ROUND(I204*H204,2)</f>
        <v>0</v>
      </c>
      <c r="K204" s="242"/>
      <c r="L204" s="41"/>
      <c r="M204" s="243" t="s">
        <v>1</v>
      </c>
      <c r="N204" s="244" t="s">
        <v>42</v>
      </c>
      <c r="O204" s="94"/>
      <c r="P204" s="245">
        <f>O204*H204</f>
        <v>0</v>
      </c>
      <c r="Q204" s="245">
        <v>0.092499999999999999</v>
      </c>
      <c r="R204" s="245">
        <f>Q204*H204</f>
        <v>0.40468749999999998</v>
      </c>
      <c r="S204" s="245">
        <v>0</v>
      </c>
      <c r="T204" s="24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7" t="s">
        <v>396</v>
      </c>
      <c r="AT204" s="247" t="s">
        <v>382</v>
      </c>
      <c r="AU204" s="247" t="s">
        <v>92</v>
      </c>
      <c r="AY204" s="14" t="s">
        <v>379</v>
      </c>
      <c r="BE204" s="248">
        <f>IF(N204="základná",J204,0)</f>
        <v>0</v>
      </c>
      <c r="BF204" s="248">
        <f>IF(N204="znížená",J204,0)</f>
        <v>0</v>
      </c>
      <c r="BG204" s="248">
        <f>IF(N204="zákl. prenesená",J204,0)</f>
        <v>0</v>
      </c>
      <c r="BH204" s="248">
        <f>IF(N204="zníž. prenesená",J204,0)</f>
        <v>0</v>
      </c>
      <c r="BI204" s="248">
        <f>IF(N204="nulová",J204,0)</f>
        <v>0</v>
      </c>
      <c r="BJ204" s="14" t="s">
        <v>92</v>
      </c>
      <c r="BK204" s="248">
        <f>ROUND(I204*H204,2)</f>
        <v>0</v>
      </c>
      <c r="BL204" s="14" t="s">
        <v>396</v>
      </c>
      <c r="BM204" s="247" t="s">
        <v>3808</v>
      </c>
    </row>
    <row r="205" s="2" customFormat="1" ht="23.4566" customHeight="1">
      <c r="A205" s="35"/>
      <c r="B205" s="36"/>
      <c r="C205" s="254" t="s">
        <v>697</v>
      </c>
      <c r="D205" s="254" t="s">
        <v>457</v>
      </c>
      <c r="E205" s="255" t="s">
        <v>3809</v>
      </c>
      <c r="F205" s="256" t="s">
        <v>3810</v>
      </c>
      <c r="G205" s="257" t="s">
        <v>419</v>
      </c>
      <c r="H205" s="258">
        <v>4.4630000000000001</v>
      </c>
      <c r="I205" s="259"/>
      <c r="J205" s="260">
        <f>ROUND(I205*H205,2)</f>
        <v>0</v>
      </c>
      <c r="K205" s="261"/>
      <c r="L205" s="262"/>
      <c r="M205" s="263" t="s">
        <v>1</v>
      </c>
      <c r="N205" s="264" t="s">
        <v>42</v>
      </c>
      <c r="O205" s="94"/>
      <c r="P205" s="245">
        <f>O205*H205</f>
        <v>0</v>
      </c>
      <c r="Q205" s="245">
        <v>0.13</v>
      </c>
      <c r="R205" s="245">
        <f>Q205*H205</f>
        <v>0.58018999999999998</v>
      </c>
      <c r="S205" s="245">
        <v>0</v>
      </c>
      <c r="T205" s="246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7" t="s">
        <v>443</v>
      </c>
      <c r="AT205" s="247" t="s">
        <v>457</v>
      </c>
      <c r="AU205" s="247" t="s">
        <v>92</v>
      </c>
      <c r="AY205" s="14" t="s">
        <v>379</v>
      </c>
      <c r="BE205" s="248">
        <f>IF(N205="základná",J205,0)</f>
        <v>0</v>
      </c>
      <c r="BF205" s="248">
        <f>IF(N205="znížená",J205,0)</f>
        <v>0</v>
      </c>
      <c r="BG205" s="248">
        <f>IF(N205="zákl. prenesená",J205,0)</f>
        <v>0</v>
      </c>
      <c r="BH205" s="248">
        <f>IF(N205="zníž. prenesená",J205,0)</f>
        <v>0</v>
      </c>
      <c r="BI205" s="248">
        <f>IF(N205="nulová",J205,0)</f>
        <v>0</v>
      </c>
      <c r="BJ205" s="14" t="s">
        <v>92</v>
      </c>
      <c r="BK205" s="248">
        <f>ROUND(I205*H205,2)</f>
        <v>0</v>
      </c>
      <c r="BL205" s="14" t="s">
        <v>396</v>
      </c>
      <c r="BM205" s="247" t="s">
        <v>3811</v>
      </c>
    </row>
    <row r="206" s="2" customFormat="1" ht="23.4566" customHeight="1">
      <c r="A206" s="35"/>
      <c r="B206" s="36"/>
      <c r="C206" s="235" t="s">
        <v>701</v>
      </c>
      <c r="D206" s="235" t="s">
        <v>382</v>
      </c>
      <c r="E206" s="236" t="s">
        <v>3256</v>
      </c>
      <c r="F206" s="237" t="s">
        <v>3257</v>
      </c>
      <c r="G206" s="238" t="s">
        <v>419</v>
      </c>
      <c r="H206" s="239">
        <v>7.7999999999999998</v>
      </c>
      <c r="I206" s="240"/>
      <c r="J206" s="241">
        <f>ROUND(I206*H206,2)</f>
        <v>0</v>
      </c>
      <c r="K206" s="242"/>
      <c r="L206" s="41"/>
      <c r="M206" s="243" t="s">
        <v>1</v>
      </c>
      <c r="N206" s="244" t="s">
        <v>42</v>
      </c>
      <c r="O206" s="94"/>
      <c r="P206" s="245">
        <f>O206*H206</f>
        <v>0</v>
      </c>
      <c r="Q206" s="245">
        <v>0.46172819999999998</v>
      </c>
      <c r="R206" s="245">
        <f>Q206*H206</f>
        <v>3.6014799599999998</v>
      </c>
      <c r="S206" s="245">
        <v>0</v>
      </c>
      <c r="T206" s="24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7" t="s">
        <v>396</v>
      </c>
      <c r="AT206" s="247" t="s">
        <v>382</v>
      </c>
      <c r="AU206" s="247" t="s">
        <v>92</v>
      </c>
      <c r="AY206" s="14" t="s">
        <v>379</v>
      </c>
      <c r="BE206" s="248">
        <f>IF(N206="základná",J206,0)</f>
        <v>0</v>
      </c>
      <c r="BF206" s="248">
        <f>IF(N206="znížená",J206,0)</f>
        <v>0</v>
      </c>
      <c r="BG206" s="248">
        <f>IF(N206="zákl. prenesená",J206,0)</f>
        <v>0</v>
      </c>
      <c r="BH206" s="248">
        <f>IF(N206="zníž. prenesená",J206,0)</f>
        <v>0</v>
      </c>
      <c r="BI206" s="248">
        <f>IF(N206="nulová",J206,0)</f>
        <v>0</v>
      </c>
      <c r="BJ206" s="14" t="s">
        <v>92</v>
      </c>
      <c r="BK206" s="248">
        <f>ROUND(I206*H206,2)</f>
        <v>0</v>
      </c>
      <c r="BL206" s="14" t="s">
        <v>396</v>
      </c>
      <c r="BM206" s="247" t="s">
        <v>3812</v>
      </c>
    </row>
    <row r="207" s="2" customFormat="1" ht="16.30189" customHeight="1">
      <c r="A207" s="35"/>
      <c r="B207" s="36"/>
      <c r="C207" s="235" t="s">
        <v>705</v>
      </c>
      <c r="D207" s="235" t="s">
        <v>382</v>
      </c>
      <c r="E207" s="236" t="s">
        <v>3259</v>
      </c>
      <c r="F207" s="237" t="s">
        <v>3260</v>
      </c>
      <c r="G207" s="238" t="s">
        <v>426</v>
      </c>
      <c r="H207" s="239">
        <v>31.300000000000001</v>
      </c>
      <c r="I207" s="240"/>
      <c r="J207" s="241">
        <f>ROUND(I207*H207,2)</f>
        <v>0</v>
      </c>
      <c r="K207" s="242"/>
      <c r="L207" s="41"/>
      <c r="M207" s="243" t="s">
        <v>1</v>
      </c>
      <c r="N207" s="244" t="s">
        <v>42</v>
      </c>
      <c r="O207" s="94"/>
      <c r="P207" s="245">
        <f>O207*H207</f>
        <v>0</v>
      </c>
      <c r="Q207" s="245">
        <v>0.0035999999999999999</v>
      </c>
      <c r="R207" s="245">
        <f>Q207*H207</f>
        <v>0.11268</v>
      </c>
      <c r="S207" s="245">
        <v>0</v>
      </c>
      <c r="T207" s="246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7" t="s">
        <v>396</v>
      </c>
      <c r="AT207" s="247" t="s">
        <v>382</v>
      </c>
      <c r="AU207" s="247" t="s">
        <v>92</v>
      </c>
      <c r="AY207" s="14" t="s">
        <v>379</v>
      </c>
      <c r="BE207" s="248">
        <f>IF(N207="základná",J207,0)</f>
        <v>0</v>
      </c>
      <c r="BF207" s="248">
        <f>IF(N207="znížená",J207,0)</f>
        <v>0</v>
      </c>
      <c r="BG207" s="248">
        <f>IF(N207="zákl. prenesená",J207,0)</f>
        <v>0</v>
      </c>
      <c r="BH207" s="248">
        <f>IF(N207="zníž. prenesená",J207,0)</f>
        <v>0</v>
      </c>
      <c r="BI207" s="248">
        <f>IF(N207="nulová",J207,0)</f>
        <v>0</v>
      </c>
      <c r="BJ207" s="14" t="s">
        <v>92</v>
      </c>
      <c r="BK207" s="248">
        <f>ROUND(I207*H207,2)</f>
        <v>0</v>
      </c>
      <c r="BL207" s="14" t="s">
        <v>396</v>
      </c>
      <c r="BM207" s="247" t="s">
        <v>3813</v>
      </c>
    </row>
    <row r="208" s="12" customFormat="1" ht="22.8" customHeight="1">
      <c r="A208" s="12"/>
      <c r="B208" s="219"/>
      <c r="C208" s="220"/>
      <c r="D208" s="221" t="s">
        <v>75</v>
      </c>
      <c r="E208" s="233" t="s">
        <v>435</v>
      </c>
      <c r="F208" s="233" t="s">
        <v>1132</v>
      </c>
      <c r="G208" s="220"/>
      <c r="H208" s="220"/>
      <c r="I208" s="223"/>
      <c r="J208" s="234">
        <f>BK208</f>
        <v>0</v>
      </c>
      <c r="K208" s="220"/>
      <c r="L208" s="225"/>
      <c r="M208" s="226"/>
      <c r="N208" s="227"/>
      <c r="O208" s="227"/>
      <c r="P208" s="228">
        <f>SUM(P209:P218)</f>
        <v>0</v>
      </c>
      <c r="Q208" s="227"/>
      <c r="R208" s="228">
        <f>SUM(R209:R218)</f>
        <v>5.5441518850000007</v>
      </c>
      <c r="S208" s="227"/>
      <c r="T208" s="229">
        <f>SUM(T209:T218)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30" t="s">
        <v>84</v>
      </c>
      <c r="AT208" s="231" t="s">
        <v>75</v>
      </c>
      <c r="AU208" s="231" t="s">
        <v>84</v>
      </c>
      <c r="AY208" s="230" t="s">
        <v>379</v>
      </c>
      <c r="BK208" s="232">
        <f>SUM(BK209:BK218)</f>
        <v>0</v>
      </c>
    </row>
    <row r="209" s="2" customFormat="1" ht="23.4566" customHeight="1">
      <c r="A209" s="35"/>
      <c r="B209" s="36"/>
      <c r="C209" s="235" t="s">
        <v>709</v>
      </c>
      <c r="D209" s="235" t="s">
        <v>382</v>
      </c>
      <c r="E209" s="236" t="s">
        <v>3262</v>
      </c>
      <c r="F209" s="237" t="s">
        <v>3263</v>
      </c>
      <c r="G209" s="238" t="s">
        <v>419</v>
      </c>
      <c r="H209" s="239">
        <v>44.206000000000003</v>
      </c>
      <c r="I209" s="240"/>
      <c r="J209" s="241">
        <f>ROUND(I209*H209,2)</f>
        <v>0</v>
      </c>
      <c r="K209" s="242"/>
      <c r="L209" s="41"/>
      <c r="M209" s="243" t="s">
        <v>1</v>
      </c>
      <c r="N209" s="244" t="s">
        <v>42</v>
      </c>
      <c r="O209" s="94"/>
      <c r="P209" s="245">
        <f>O209*H209</f>
        <v>0</v>
      </c>
      <c r="Q209" s="245">
        <v>0.00042000000000000002</v>
      </c>
      <c r="R209" s="245">
        <f>Q209*H209</f>
        <v>0.018566520000000003</v>
      </c>
      <c r="S209" s="245">
        <v>0</v>
      </c>
      <c r="T209" s="246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7" t="s">
        <v>396</v>
      </c>
      <c r="AT209" s="247" t="s">
        <v>382</v>
      </c>
      <c r="AU209" s="247" t="s">
        <v>92</v>
      </c>
      <c r="AY209" s="14" t="s">
        <v>379</v>
      </c>
      <c r="BE209" s="248">
        <f>IF(N209="základná",J209,0)</f>
        <v>0</v>
      </c>
      <c r="BF209" s="248">
        <f>IF(N209="znížená",J209,0)</f>
        <v>0</v>
      </c>
      <c r="BG209" s="248">
        <f>IF(N209="zákl. prenesená",J209,0)</f>
        <v>0</v>
      </c>
      <c r="BH209" s="248">
        <f>IF(N209="zníž. prenesená",J209,0)</f>
        <v>0</v>
      </c>
      <c r="BI209" s="248">
        <f>IF(N209="nulová",J209,0)</f>
        <v>0</v>
      </c>
      <c r="BJ209" s="14" t="s">
        <v>92</v>
      </c>
      <c r="BK209" s="248">
        <f>ROUND(I209*H209,2)</f>
        <v>0</v>
      </c>
      <c r="BL209" s="14" t="s">
        <v>396</v>
      </c>
      <c r="BM209" s="247" t="s">
        <v>3814</v>
      </c>
    </row>
    <row r="210" s="2" customFormat="1" ht="16.30189" customHeight="1">
      <c r="A210" s="35"/>
      <c r="B210" s="36"/>
      <c r="C210" s="235" t="s">
        <v>713</v>
      </c>
      <c r="D210" s="235" t="s">
        <v>382</v>
      </c>
      <c r="E210" s="236" t="s">
        <v>3265</v>
      </c>
      <c r="F210" s="237" t="s">
        <v>3266</v>
      </c>
      <c r="G210" s="238" t="s">
        <v>419</v>
      </c>
      <c r="H210" s="239">
        <v>161.655</v>
      </c>
      <c r="I210" s="240"/>
      <c r="J210" s="241">
        <f>ROUND(I210*H210,2)</f>
        <v>0</v>
      </c>
      <c r="K210" s="242"/>
      <c r="L210" s="41"/>
      <c r="M210" s="243" t="s">
        <v>1</v>
      </c>
      <c r="N210" s="244" t="s">
        <v>42</v>
      </c>
      <c r="O210" s="94"/>
      <c r="P210" s="245">
        <f>O210*H210</f>
        <v>0</v>
      </c>
      <c r="Q210" s="245">
        <v>0.00042000000000000002</v>
      </c>
      <c r="R210" s="245">
        <f>Q210*H210</f>
        <v>0.0678951</v>
      </c>
      <c r="S210" s="245">
        <v>0</v>
      </c>
      <c r="T210" s="246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7" t="s">
        <v>396</v>
      </c>
      <c r="AT210" s="247" t="s">
        <v>382</v>
      </c>
      <c r="AU210" s="247" t="s">
        <v>92</v>
      </c>
      <c r="AY210" s="14" t="s">
        <v>379</v>
      </c>
      <c r="BE210" s="248">
        <f>IF(N210="základná",J210,0)</f>
        <v>0</v>
      </c>
      <c r="BF210" s="248">
        <f>IF(N210="znížená",J210,0)</f>
        <v>0</v>
      </c>
      <c r="BG210" s="248">
        <f>IF(N210="zákl. prenesená",J210,0)</f>
        <v>0</v>
      </c>
      <c r="BH210" s="248">
        <f>IF(N210="zníž. prenesená",J210,0)</f>
        <v>0</v>
      </c>
      <c r="BI210" s="248">
        <f>IF(N210="nulová",J210,0)</f>
        <v>0</v>
      </c>
      <c r="BJ210" s="14" t="s">
        <v>92</v>
      </c>
      <c r="BK210" s="248">
        <f>ROUND(I210*H210,2)</f>
        <v>0</v>
      </c>
      <c r="BL210" s="14" t="s">
        <v>396</v>
      </c>
      <c r="BM210" s="247" t="s">
        <v>3815</v>
      </c>
    </row>
    <row r="211" s="2" customFormat="1" ht="23.4566" customHeight="1">
      <c r="A211" s="35"/>
      <c r="B211" s="36"/>
      <c r="C211" s="235" t="s">
        <v>717</v>
      </c>
      <c r="D211" s="235" t="s">
        <v>382</v>
      </c>
      <c r="E211" s="236" t="s">
        <v>1133</v>
      </c>
      <c r="F211" s="237" t="s">
        <v>1134</v>
      </c>
      <c r="G211" s="238" t="s">
        <v>419</v>
      </c>
      <c r="H211" s="239">
        <v>44.206000000000003</v>
      </c>
      <c r="I211" s="240"/>
      <c r="J211" s="241">
        <f>ROUND(I211*H211,2)</f>
        <v>0</v>
      </c>
      <c r="K211" s="242"/>
      <c r="L211" s="41"/>
      <c r="M211" s="243" t="s">
        <v>1</v>
      </c>
      <c r="N211" s="244" t="s">
        <v>42</v>
      </c>
      <c r="O211" s="94"/>
      <c r="P211" s="245">
        <f>O211*H211</f>
        <v>0</v>
      </c>
      <c r="Q211" s="245">
        <v>0.00081999999999999998</v>
      </c>
      <c r="R211" s="245">
        <f>Q211*H211</f>
        <v>0.036248920000000004</v>
      </c>
      <c r="S211" s="245">
        <v>0</v>
      </c>
      <c r="T211" s="246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7" t="s">
        <v>396</v>
      </c>
      <c r="AT211" s="247" t="s">
        <v>382</v>
      </c>
      <c r="AU211" s="247" t="s">
        <v>92</v>
      </c>
      <c r="AY211" s="14" t="s">
        <v>379</v>
      </c>
      <c r="BE211" s="248">
        <f>IF(N211="základná",J211,0)</f>
        <v>0</v>
      </c>
      <c r="BF211" s="248">
        <f>IF(N211="znížená",J211,0)</f>
        <v>0</v>
      </c>
      <c r="BG211" s="248">
        <f>IF(N211="zákl. prenesená",J211,0)</f>
        <v>0</v>
      </c>
      <c r="BH211" s="248">
        <f>IF(N211="zníž. prenesená",J211,0)</f>
        <v>0</v>
      </c>
      <c r="BI211" s="248">
        <f>IF(N211="nulová",J211,0)</f>
        <v>0</v>
      </c>
      <c r="BJ211" s="14" t="s">
        <v>92</v>
      </c>
      <c r="BK211" s="248">
        <f>ROUND(I211*H211,2)</f>
        <v>0</v>
      </c>
      <c r="BL211" s="14" t="s">
        <v>396</v>
      </c>
      <c r="BM211" s="247" t="s">
        <v>3816</v>
      </c>
    </row>
    <row r="212" s="2" customFormat="1" ht="23.4566" customHeight="1">
      <c r="A212" s="35"/>
      <c r="B212" s="36"/>
      <c r="C212" s="235" t="s">
        <v>723</v>
      </c>
      <c r="D212" s="235" t="s">
        <v>382</v>
      </c>
      <c r="E212" s="236" t="s">
        <v>3269</v>
      </c>
      <c r="F212" s="237" t="s">
        <v>3270</v>
      </c>
      <c r="G212" s="238" t="s">
        <v>419</v>
      </c>
      <c r="H212" s="239">
        <v>104.77500000000001</v>
      </c>
      <c r="I212" s="240"/>
      <c r="J212" s="241">
        <f>ROUND(I212*H212,2)</f>
        <v>0</v>
      </c>
      <c r="K212" s="242"/>
      <c r="L212" s="41"/>
      <c r="M212" s="243" t="s">
        <v>1</v>
      </c>
      <c r="N212" s="244" t="s">
        <v>42</v>
      </c>
      <c r="O212" s="94"/>
      <c r="P212" s="245">
        <f>O212*H212</f>
        <v>0</v>
      </c>
      <c r="Q212" s="245">
        <v>0.000215</v>
      </c>
      <c r="R212" s="245">
        <f>Q212*H212</f>
        <v>0.022526625000000002</v>
      </c>
      <c r="S212" s="245">
        <v>0</v>
      </c>
      <c r="T212" s="246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7" t="s">
        <v>396</v>
      </c>
      <c r="AT212" s="247" t="s">
        <v>382</v>
      </c>
      <c r="AU212" s="247" t="s">
        <v>92</v>
      </c>
      <c r="AY212" s="14" t="s">
        <v>379</v>
      </c>
      <c r="BE212" s="248">
        <f>IF(N212="základná",J212,0)</f>
        <v>0</v>
      </c>
      <c r="BF212" s="248">
        <f>IF(N212="znížená",J212,0)</f>
        <v>0</v>
      </c>
      <c r="BG212" s="248">
        <f>IF(N212="zákl. prenesená",J212,0)</f>
        <v>0</v>
      </c>
      <c r="BH212" s="248">
        <f>IF(N212="zníž. prenesená",J212,0)</f>
        <v>0</v>
      </c>
      <c r="BI212" s="248">
        <f>IF(N212="nulová",J212,0)</f>
        <v>0</v>
      </c>
      <c r="BJ212" s="14" t="s">
        <v>92</v>
      </c>
      <c r="BK212" s="248">
        <f>ROUND(I212*H212,2)</f>
        <v>0</v>
      </c>
      <c r="BL212" s="14" t="s">
        <v>396</v>
      </c>
      <c r="BM212" s="247" t="s">
        <v>3817</v>
      </c>
    </row>
    <row r="213" s="2" customFormat="1" ht="23.4566" customHeight="1">
      <c r="A213" s="35"/>
      <c r="B213" s="36"/>
      <c r="C213" s="235" t="s">
        <v>869</v>
      </c>
      <c r="D213" s="235" t="s">
        <v>382</v>
      </c>
      <c r="E213" s="236" t="s">
        <v>2802</v>
      </c>
      <c r="F213" s="237" t="s">
        <v>2803</v>
      </c>
      <c r="G213" s="238" t="s">
        <v>419</v>
      </c>
      <c r="H213" s="239">
        <v>26.25</v>
      </c>
      <c r="I213" s="240"/>
      <c r="J213" s="241">
        <f>ROUND(I213*H213,2)</f>
        <v>0</v>
      </c>
      <c r="K213" s="242"/>
      <c r="L213" s="41"/>
      <c r="M213" s="243" t="s">
        <v>1</v>
      </c>
      <c r="N213" s="244" t="s">
        <v>42</v>
      </c>
      <c r="O213" s="94"/>
      <c r="P213" s="245">
        <f>O213*H213</f>
        <v>0</v>
      </c>
      <c r="Q213" s="245">
        <v>0.043650000000000001</v>
      </c>
      <c r="R213" s="245">
        <f>Q213*H213</f>
        <v>1.1458125000000001</v>
      </c>
      <c r="S213" s="245">
        <v>0</v>
      </c>
      <c r="T213" s="246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7" t="s">
        <v>396</v>
      </c>
      <c r="AT213" s="247" t="s">
        <v>382</v>
      </c>
      <c r="AU213" s="247" t="s">
        <v>92</v>
      </c>
      <c r="AY213" s="14" t="s">
        <v>379</v>
      </c>
      <c r="BE213" s="248">
        <f>IF(N213="základná",J213,0)</f>
        <v>0</v>
      </c>
      <c r="BF213" s="248">
        <f>IF(N213="znížená",J213,0)</f>
        <v>0</v>
      </c>
      <c r="BG213" s="248">
        <f>IF(N213="zákl. prenesená",J213,0)</f>
        <v>0</v>
      </c>
      <c r="BH213" s="248">
        <f>IF(N213="zníž. prenesená",J213,0)</f>
        <v>0</v>
      </c>
      <c r="BI213" s="248">
        <f>IF(N213="nulová",J213,0)</f>
        <v>0</v>
      </c>
      <c r="BJ213" s="14" t="s">
        <v>92</v>
      </c>
      <c r="BK213" s="248">
        <f>ROUND(I213*H213,2)</f>
        <v>0</v>
      </c>
      <c r="BL213" s="14" t="s">
        <v>396</v>
      </c>
      <c r="BM213" s="247" t="s">
        <v>3818</v>
      </c>
    </row>
    <row r="214" s="2" customFormat="1" ht="23.4566" customHeight="1">
      <c r="A214" s="35"/>
      <c r="B214" s="36"/>
      <c r="C214" s="235" t="s">
        <v>873</v>
      </c>
      <c r="D214" s="235" t="s">
        <v>382</v>
      </c>
      <c r="E214" s="236" t="s">
        <v>3273</v>
      </c>
      <c r="F214" s="237" t="s">
        <v>3274</v>
      </c>
      <c r="G214" s="238" t="s">
        <v>419</v>
      </c>
      <c r="H214" s="239">
        <v>11.25</v>
      </c>
      <c r="I214" s="240"/>
      <c r="J214" s="241">
        <f>ROUND(I214*H214,2)</f>
        <v>0</v>
      </c>
      <c r="K214" s="242"/>
      <c r="L214" s="41"/>
      <c r="M214" s="243" t="s">
        <v>1</v>
      </c>
      <c r="N214" s="244" t="s">
        <v>42</v>
      </c>
      <c r="O214" s="94"/>
      <c r="P214" s="245">
        <f>O214*H214</f>
        <v>0</v>
      </c>
      <c r="Q214" s="245">
        <v>0.094350000000000003</v>
      </c>
      <c r="R214" s="245">
        <f>Q214*H214</f>
        <v>1.0614375</v>
      </c>
      <c r="S214" s="245">
        <v>0</v>
      </c>
      <c r="T214" s="246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7" t="s">
        <v>396</v>
      </c>
      <c r="AT214" s="247" t="s">
        <v>382</v>
      </c>
      <c r="AU214" s="247" t="s">
        <v>92</v>
      </c>
      <c r="AY214" s="14" t="s">
        <v>379</v>
      </c>
      <c r="BE214" s="248">
        <f>IF(N214="základná",J214,0)</f>
        <v>0</v>
      </c>
      <c r="BF214" s="248">
        <f>IF(N214="znížená",J214,0)</f>
        <v>0</v>
      </c>
      <c r="BG214" s="248">
        <f>IF(N214="zákl. prenesená",J214,0)</f>
        <v>0</v>
      </c>
      <c r="BH214" s="248">
        <f>IF(N214="zníž. prenesená",J214,0)</f>
        <v>0</v>
      </c>
      <c r="BI214" s="248">
        <f>IF(N214="nulová",J214,0)</f>
        <v>0</v>
      </c>
      <c r="BJ214" s="14" t="s">
        <v>92</v>
      </c>
      <c r="BK214" s="248">
        <f>ROUND(I214*H214,2)</f>
        <v>0</v>
      </c>
      <c r="BL214" s="14" t="s">
        <v>396</v>
      </c>
      <c r="BM214" s="247" t="s">
        <v>3819</v>
      </c>
    </row>
    <row r="215" s="2" customFormat="1" ht="21.0566" customHeight="1">
      <c r="A215" s="35"/>
      <c r="B215" s="36"/>
      <c r="C215" s="235" t="s">
        <v>877</v>
      </c>
      <c r="D215" s="235" t="s">
        <v>382</v>
      </c>
      <c r="E215" s="236" t="s">
        <v>1139</v>
      </c>
      <c r="F215" s="237" t="s">
        <v>1140</v>
      </c>
      <c r="G215" s="238" t="s">
        <v>419</v>
      </c>
      <c r="H215" s="239">
        <v>38.664999999999999</v>
      </c>
      <c r="I215" s="240"/>
      <c r="J215" s="241">
        <f>ROUND(I215*H215,2)</f>
        <v>0</v>
      </c>
      <c r="K215" s="242"/>
      <c r="L215" s="41"/>
      <c r="M215" s="243" t="s">
        <v>1</v>
      </c>
      <c r="N215" s="244" t="s">
        <v>42</v>
      </c>
      <c r="O215" s="94"/>
      <c r="P215" s="245">
        <f>O215*H215</f>
        <v>0</v>
      </c>
      <c r="Q215" s="245">
        <v>0.041350999999999999</v>
      </c>
      <c r="R215" s="245">
        <f>Q215*H215</f>
        <v>1.5988364149999998</v>
      </c>
      <c r="S215" s="245">
        <v>0</v>
      </c>
      <c r="T215" s="246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7" t="s">
        <v>396</v>
      </c>
      <c r="AT215" s="247" t="s">
        <v>382</v>
      </c>
      <c r="AU215" s="247" t="s">
        <v>92</v>
      </c>
      <c r="AY215" s="14" t="s">
        <v>379</v>
      </c>
      <c r="BE215" s="248">
        <f>IF(N215="základná",J215,0)</f>
        <v>0</v>
      </c>
      <c r="BF215" s="248">
        <f>IF(N215="znížená",J215,0)</f>
        <v>0</v>
      </c>
      <c r="BG215" s="248">
        <f>IF(N215="zákl. prenesená",J215,0)</f>
        <v>0</v>
      </c>
      <c r="BH215" s="248">
        <f>IF(N215="zníž. prenesená",J215,0)</f>
        <v>0</v>
      </c>
      <c r="BI215" s="248">
        <f>IF(N215="nulová",J215,0)</f>
        <v>0</v>
      </c>
      <c r="BJ215" s="14" t="s">
        <v>92</v>
      </c>
      <c r="BK215" s="248">
        <f>ROUND(I215*H215,2)</f>
        <v>0</v>
      </c>
      <c r="BL215" s="14" t="s">
        <v>396</v>
      </c>
      <c r="BM215" s="247" t="s">
        <v>3820</v>
      </c>
    </row>
    <row r="216" s="2" customFormat="1" ht="21.0566" customHeight="1">
      <c r="A216" s="35"/>
      <c r="B216" s="36"/>
      <c r="C216" s="235" t="s">
        <v>881</v>
      </c>
      <c r="D216" s="235" t="s">
        <v>382</v>
      </c>
      <c r="E216" s="236" t="s">
        <v>3277</v>
      </c>
      <c r="F216" s="237" t="s">
        <v>3278</v>
      </c>
      <c r="G216" s="238" t="s">
        <v>419</v>
      </c>
      <c r="H216" s="239">
        <v>16.571000000000002</v>
      </c>
      <c r="I216" s="240"/>
      <c r="J216" s="241">
        <f>ROUND(I216*H216,2)</f>
        <v>0</v>
      </c>
      <c r="K216" s="242"/>
      <c r="L216" s="41"/>
      <c r="M216" s="243" t="s">
        <v>1</v>
      </c>
      <c r="N216" s="244" t="s">
        <v>42</v>
      </c>
      <c r="O216" s="94"/>
      <c r="P216" s="245">
        <f>O216*H216</f>
        <v>0</v>
      </c>
      <c r="Q216" s="245">
        <v>0.094350000000000003</v>
      </c>
      <c r="R216" s="245">
        <f>Q216*H216</f>
        <v>1.5634738500000003</v>
      </c>
      <c r="S216" s="245">
        <v>0</v>
      </c>
      <c r="T216" s="24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7" t="s">
        <v>396</v>
      </c>
      <c r="AT216" s="247" t="s">
        <v>382</v>
      </c>
      <c r="AU216" s="247" t="s">
        <v>92</v>
      </c>
      <c r="AY216" s="14" t="s">
        <v>379</v>
      </c>
      <c r="BE216" s="248">
        <f>IF(N216="základná",J216,0)</f>
        <v>0</v>
      </c>
      <c r="BF216" s="248">
        <f>IF(N216="znížená",J216,0)</f>
        <v>0</v>
      </c>
      <c r="BG216" s="248">
        <f>IF(N216="zákl. prenesená",J216,0)</f>
        <v>0</v>
      </c>
      <c r="BH216" s="248">
        <f>IF(N216="zníž. prenesená",J216,0)</f>
        <v>0</v>
      </c>
      <c r="BI216" s="248">
        <f>IF(N216="nulová",J216,0)</f>
        <v>0</v>
      </c>
      <c r="BJ216" s="14" t="s">
        <v>92</v>
      </c>
      <c r="BK216" s="248">
        <f>ROUND(I216*H216,2)</f>
        <v>0</v>
      </c>
      <c r="BL216" s="14" t="s">
        <v>396</v>
      </c>
      <c r="BM216" s="247" t="s">
        <v>3821</v>
      </c>
    </row>
    <row r="217" s="2" customFormat="1" ht="23.4566" customHeight="1">
      <c r="A217" s="35"/>
      <c r="B217" s="36"/>
      <c r="C217" s="235" t="s">
        <v>885</v>
      </c>
      <c r="D217" s="235" t="s">
        <v>382</v>
      </c>
      <c r="E217" s="236" t="s">
        <v>2430</v>
      </c>
      <c r="F217" s="237" t="s">
        <v>2431</v>
      </c>
      <c r="G217" s="238" t="s">
        <v>419</v>
      </c>
      <c r="H217" s="239">
        <v>5.625</v>
      </c>
      <c r="I217" s="240"/>
      <c r="J217" s="241">
        <f>ROUND(I217*H217,2)</f>
        <v>0</v>
      </c>
      <c r="K217" s="242"/>
      <c r="L217" s="41"/>
      <c r="M217" s="243" t="s">
        <v>1</v>
      </c>
      <c r="N217" s="244" t="s">
        <v>42</v>
      </c>
      <c r="O217" s="94"/>
      <c r="P217" s="245">
        <f>O217*H217</f>
        <v>0</v>
      </c>
      <c r="Q217" s="245">
        <v>0.0021800000000000001</v>
      </c>
      <c r="R217" s="245">
        <f>Q217*H217</f>
        <v>0.012262500000000001</v>
      </c>
      <c r="S217" s="245">
        <v>0</v>
      </c>
      <c r="T217" s="246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7" t="s">
        <v>396</v>
      </c>
      <c r="AT217" s="247" t="s">
        <v>382</v>
      </c>
      <c r="AU217" s="247" t="s">
        <v>92</v>
      </c>
      <c r="AY217" s="14" t="s">
        <v>379</v>
      </c>
      <c r="BE217" s="248">
        <f>IF(N217="základná",J217,0)</f>
        <v>0</v>
      </c>
      <c r="BF217" s="248">
        <f>IF(N217="znížená",J217,0)</f>
        <v>0</v>
      </c>
      <c r="BG217" s="248">
        <f>IF(N217="zákl. prenesená",J217,0)</f>
        <v>0</v>
      </c>
      <c r="BH217" s="248">
        <f>IF(N217="zníž. prenesená",J217,0)</f>
        <v>0</v>
      </c>
      <c r="BI217" s="248">
        <f>IF(N217="nulová",J217,0)</f>
        <v>0</v>
      </c>
      <c r="BJ217" s="14" t="s">
        <v>92</v>
      </c>
      <c r="BK217" s="248">
        <f>ROUND(I217*H217,2)</f>
        <v>0</v>
      </c>
      <c r="BL217" s="14" t="s">
        <v>396</v>
      </c>
      <c r="BM217" s="247" t="s">
        <v>3822</v>
      </c>
    </row>
    <row r="218" s="2" customFormat="1" ht="23.4566" customHeight="1">
      <c r="A218" s="35"/>
      <c r="B218" s="36"/>
      <c r="C218" s="235" t="s">
        <v>886</v>
      </c>
      <c r="D218" s="235" t="s">
        <v>382</v>
      </c>
      <c r="E218" s="236" t="s">
        <v>3281</v>
      </c>
      <c r="F218" s="237" t="s">
        <v>3282</v>
      </c>
      <c r="G218" s="238" t="s">
        <v>419</v>
      </c>
      <c r="H218" s="239">
        <v>8.2850000000000001</v>
      </c>
      <c r="I218" s="240"/>
      <c r="J218" s="241">
        <f>ROUND(I218*H218,2)</f>
        <v>0</v>
      </c>
      <c r="K218" s="242"/>
      <c r="L218" s="41"/>
      <c r="M218" s="243" t="s">
        <v>1</v>
      </c>
      <c r="N218" s="244" t="s">
        <v>42</v>
      </c>
      <c r="O218" s="94"/>
      <c r="P218" s="245">
        <f>O218*H218</f>
        <v>0</v>
      </c>
      <c r="Q218" s="245">
        <v>0.0020630000000000002</v>
      </c>
      <c r="R218" s="245">
        <f>Q218*H218</f>
        <v>0.017091955000000002</v>
      </c>
      <c r="S218" s="245">
        <v>0</v>
      </c>
      <c r="T218" s="246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7" t="s">
        <v>396</v>
      </c>
      <c r="AT218" s="247" t="s">
        <v>382</v>
      </c>
      <c r="AU218" s="247" t="s">
        <v>92</v>
      </c>
      <c r="AY218" s="14" t="s">
        <v>379</v>
      </c>
      <c r="BE218" s="248">
        <f>IF(N218="základná",J218,0)</f>
        <v>0</v>
      </c>
      <c r="BF218" s="248">
        <f>IF(N218="znížená",J218,0)</f>
        <v>0</v>
      </c>
      <c r="BG218" s="248">
        <f>IF(N218="zákl. prenesená",J218,0)</f>
        <v>0</v>
      </c>
      <c r="BH218" s="248">
        <f>IF(N218="zníž. prenesená",J218,0)</f>
        <v>0</v>
      </c>
      <c r="BI218" s="248">
        <f>IF(N218="nulová",J218,0)</f>
        <v>0</v>
      </c>
      <c r="BJ218" s="14" t="s">
        <v>92</v>
      </c>
      <c r="BK218" s="248">
        <f>ROUND(I218*H218,2)</f>
        <v>0</v>
      </c>
      <c r="BL218" s="14" t="s">
        <v>396</v>
      </c>
      <c r="BM218" s="247" t="s">
        <v>3823</v>
      </c>
    </row>
    <row r="219" s="12" customFormat="1" ht="22.8" customHeight="1">
      <c r="A219" s="12"/>
      <c r="B219" s="219"/>
      <c r="C219" s="220"/>
      <c r="D219" s="221" t="s">
        <v>75</v>
      </c>
      <c r="E219" s="233" t="s">
        <v>443</v>
      </c>
      <c r="F219" s="233" t="s">
        <v>495</v>
      </c>
      <c r="G219" s="220"/>
      <c r="H219" s="220"/>
      <c r="I219" s="223"/>
      <c r="J219" s="234">
        <f>BK219</f>
        <v>0</v>
      </c>
      <c r="K219" s="220"/>
      <c r="L219" s="225"/>
      <c r="M219" s="226"/>
      <c r="N219" s="227"/>
      <c r="O219" s="227"/>
      <c r="P219" s="228">
        <f>SUM(P220:P224)</f>
        <v>0</v>
      </c>
      <c r="Q219" s="227"/>
      <c r="R219" s="228">
        <f>SUM(R220:R224)</f>
        <v>3.0377609299999997</v>
      </c>
      <c r="S219" s="227"/>
      <c r="T219" s="229">
        <f>SUM(T220:T224)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0" t="s">
        <v>84</v>
      </c>
      <c r="AT219" s="231" t="s">
        <v>75</v>
      </c>
      <c r="AU219" s="231" t="s">
        <v>84</v>
      </c>
      <c r="AY219" s="230" t="s">
        <v>379</v>
      </c>
      <c r="BK219" s="232">
        <f>SUM(BK220:BK224)</f>
        <v>0</v>
      </c>
    </row>
    <row r="220" s="2" customFormat="1" ht="31.92453" customHeight="1">
      <c r="A220" s="35"/>
      <c r="B220" s="36"/>
      <c r="C220" s="235" t="s">
        <v>888</v>
      </c>
      <c r="D220" s="235" t="s">
        <v>382</v>
      </c>
      <c r="E220" s="236" t="s">
        <v>2924</v>
      </c>
      <c r="F220" s="237" t="s">
        <v>2925</v>
      </c>
      <c r="G220" s="238" t="s">
        <v>426</v>
      </c>
      <c r="H220" s="239">
        <v>22</v>
      </c>
      <c r="I220" s="240"/>
      <c r="J220" s="241">
        <f>ROUND(I220*H220,2)</f>
        <v>0</v>
      </c>
      <c r="K220" s="242"/>
      <c r="L220" s="41"/>
      <c r="M220" s="243" t="s">
        <v>1</v>
      </c>
      <c r="N220" s="244" t="s">
        <v>42</v>
      </c>
      <c r="O220" s="94"/>
      <c r="P220" s="245">
        <f>O220*H220</f>
        <v>0</v>
      </c>
      <c r="Q220" s="245">
        <v>0</v>
      </c>
      <c r="R220" s="245">
        <f>Q220*H220</f>
        <v>0</v>
      </c>
      <c r="S220" s="245">
        <v>0</v>
      </c>
      <c r="T220" s="246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7" t="s">
        <v>396</v>
      </c>
      <c r="AT220" s="247" t="s">
        <v>382</v>
      </c>
      <c r="AU220" s="247" t="s">
        <v>92</v>
      </c>
      <c r="AY220" s="14" t="s">
        <v>379</v>
      </c>
      <c r="BE220" s="248">
        <f>IF(N220="základná",J220,0)</f>
        <v>0</v>
      </c>
      <c r="BF220" s="248">
        <f>IF(N220="znížená",J220,0)</f>
        <v>0</v>
      </c>
      <c r="BG220" s="248">
        <f>IF(N220="zákl. prenesená",J220,0)</f>
        <v>0</v>
      </c>
      <c r="BH220" s="248">
        <f>IF(N220="zníž. prenesená",J220,0)</f>
        <v>0</v>
      </c>
      <c r="BI220" s="248">
        <f>IF(N220="nulová",J220,0)</f>
        <v>0</v>
      </c>
      <c r="BJ220" s="14" t="s">
        <v>92</v>
      </c>
      <c r="BK220" s="248">
        <f>ROUND(I220*H220,2)</f>
        <v>0</v>
      </c>
      <c r="BL220" s="14" t="s">
        <v>396</v>
      </c>
      <c r="BM220" s="247" t="s">
        <v>3824</v>
      </c>
    </row>
    <row r="221" s="2" customFormat="1" ht="21.0566" customHeight="1">
      <c r="A221" s="35"/>
      <c r="B221" s="36"/>
      <c r="C221" s="254" t="s">
        <v>890</v>
      </c>
      <c r="D221" s="254" t="s">
        <v>457</v>
      </c>
      <c r="E221" s="255" t="s">
        <v>3285</v>
      </c>
      <c r="F221" s="256" t="s">
        <v>3286</v>
      </c>
      <c r="G221" s="257" t="s">
        <v>426</v>
      </c>
      <c r="H221" s="258">
        <v>22</v>
      </c>
      <c r="I221" s="259"/>
      <c r="J221" s="260">
        <f>ROUND(I221*H221,2)</f>
        <v>0</v>
      </c>
      <c r="K221" s="261"/>
      <c r="L221" s="262"/>
      <c r="M221" s="263" t="s">
        <v>1</v>
      </c>
      <c r="N221" s="264" t="s">
        <v>42</v>
      </c>
      <c r="O221" s="94"/>
      <c r="P221" s="245">
        <f>O221*H221</f>
        <v>0</v>
      </c>
      <c r="Q221" s="245">
        <v>0.00097999999999999997</v>
      </c>
      <c r="R221" s="245">
        <f>Q221*H221</f>
        <v>0.021559999999999999</v>
      </c>
      <c r="S221" s="245">
        <v>0</v>
      </c>
      <c r="T221" s="246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7" t="s">
        <v>443</v>
      </c>
      <c r="AT221" s="247" t="s">
        <v>457</v>
      </c>
      <c r="AU221" s="247" t="s">
        <v>92</v>
      </c>
      <c r="AY221" s="14" t="s">
        <v>379</v>
      </c>
      <c r="BE221" s="248">
        <f>IF(N221="základná",J221,0)</f>
        <v>0</v>
      </c>
      <c r="BF221" s="248">
        <f>IF(N221="znížená",J221,0)</f>
        <v>0</v>
      </c>
      <c r="BG221" s="248">
        <f>IF(N221="zákl. prenesená",J221,0)</f>
        <v>0</v>
      </c>
      <c r="BH221" s="248">
        <f>IF(N221="zníž. prenesená",J221,0)</f>
        <v>0</v>
      </c>
      <c r="BI221" s="248">
        <f>IF(N221="nulová",J221,0)</f>
        <v>0</v>
      </c>
      <c r="BJ221" s="14" t="s">
        <v>92</v>
      </c>
      <c r="BK221" s="248">
        <f>ROUND(I221*H221,2)</f>
        <v>0</v>
      </c>
      <c r="BL221" s="14" t="s">
        <v>396</v>
      </c>
      <c r="BM221" s="247" t="s">
        <v>3825</v>
      </c>
    </row>
    <row r="222" s="2" customFormat="1" ht="23.4566" customHeight="1">
      <c r="A222" s="35"/>
      <c r="B222" s="36"/>
      <c r="C222" s="235" t="s">
        <v>894</v>
      </c>
      <c r="D222" s="235" t="s">
        <v>382</v>
      </c>
      <c r="E222" s="236" t="s">
        <v>3288</v>
      </c>
      <c r="F222" s="237" t="s">
        <v>3289</v>
      </c>
      <c r="G222" s="238" t="s">
        <v>426</v>
      </c>
      <c r="H222" s="239">
        <v>15.699999999999999</v>
      </c>
      <c r="I222" s="240"/>
      <c r="J222" s="241">
        <f>ROUND(I222*H222,2)</f>
        <v>0</v>
      </c>
      <c r="K222" s="242"/>
      <c r="L222" s="41"/>
      <c r="M222" s="243" t="s">
        <v>1</v>
      </c>
      <c r="N222" s="244" t="s">
        <v>42</v>
      </c>
      <c r="O222" s="94"/>
      <c r="P222" s="245">
        <f>O222*H222</f>
        <v>0</v>
      </c>
      <c r="Q222" s="245">
        <v>0.18732489999999999</v>
      </c>
      <c r="R222" s="245">
        <f>Q222*H222</f>
        <v>2.9410009299999995</v>
      </c>
      <c r="S222" s="245">
        <v>0</v>
      </c>
      <c r="T222" s="246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7" t="s">
        <v>396</v>
      </c>
      <c r="AT222" s="247" t="s">
        <v>382</v>
      </c>
      <c r="AU222" s="247" t="s">
        <v>92</v>
      </c>
      <c r="AY222" s="14" t="s">
        <v>379</v>
      </c>
      <c r="BE222" s="248">
        <f>IF(N222="základná",J222,0)</f>
        <v>0</v>
      </c>
      <c r="BF222" s="248">
        <f>IF(N222="znížená",J222,0)</f>
        <v>0</v>
      </c>
      <c r="BG222" s="248">
        <f>IF(N222="zákl. prenesená",J222,0)</f>
        <v>0</v>
      </c>
      <c r="BH222" s="248">
        <f>IF(N222="zníž. prenesená",J222,0)</f>
        <v>0</v>
      </c>
      <c r="BI222" s="248">
        <f>IF(N222="nulová",J222,0)</f>
        <v>0</v>
      </c>
      <c r="BJ222" s="14" t="s">
        <v>92</v>
      </c>
      <c r="BK222" s="248">
        <f>ROUND(I222*H222,2)</f>
        <v>0</v>
      </c>
      <c r="BL222" s="14" t="s">
        <v>396</v>
      </c>
      <c r="BM222" s="247" t="s">
        <v>3826</v>
      </c>
    </row>
    <row r="223" s="2" customFormat="1" ht="16.30189" customHeight="1">
      <c r="A223" s="35"/>
      <c r="B223" s="36"/>
      <c r="C223" s="235" t="s">
        <v>896</v>
      </c>
      <c r="D223" s="235" t="s">
        <v>382</v>
      </c>
      <c r="E223" s="236" t="s">
        <v>3291</v>
      </c>
      <c r="F223" s="237" t="s">
        <v>3292</v>
      </c>
      <c r="G223" s="238" t="s">
        <v>426</v>
      </c>
      <c r="H223" s="239">
        <v>4</v>
      </c>
      <c r="I223" s="240"/>
      <c r="J223" s="241">
        <f>ROUND(I223*H223,2)</f>
        <v>0</v>
      </c>
      <c r="K223" s="242"/>
      <c r="L223" s="41"/>
      <c r="M223" s="243" t="s">
        <v>1</v>
      </c>
      <c r="N223" s="244" t="s">
        <v>42</v>
      </c>
      <c r="O223" s="94"/>
      <c r="P223" s="245">
        <f>O223*H223</f>
        <v>0</v>
      </c>
      <c r="Q223" s="245">
        <v>0.00033</v>
      </c>
      <c r="R223" s="245">
        <f>Q223*H223</f>
        <v>0.00132</v>
      </c>
      <c r="S223" s="245">
        <v>0</v>
      </c>
      <c r="T223" s="246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7" t="s">
        <v>396</v>
      </c>
      <c r="AT223" s="247" t="s">
        <v>382</v>
      </c>
      <c r="AU223" s="247" t="s">
        <v>92</v>
      </c>
      <c r="AY223" s="14" t="s">
        <v>379</v>
      </c>
      <c r="BE223" s="248">
        <f>IF(N223="základná",J223,0)</f>
        <v>0</v>
      </c>
      <c r="BF223" s="248">
        <f>IF(N223="znížená",J223,0)</f>
        <v>0</v>
      </c>
      <c r="BG223" s="248">
        <f>IF(N223="zákl. prenesená",J223,0)</f>
        <v>0</v>
      </c>
      <c r="BH223" s="248">
        <f>IF(N223="zníž. prenesená",J223,0)</f>
        <v>0</v>
      </c>
      <c r="BI223" s="248">
        <f>IF(N223="nulová",J223,0)</f>
        <v>0</v>
      </c>
      <c r="BJ223" s="14" t="s">
        <v>92</v>
      </c>
      <c r="BK223" s="248">
        <f>ROUND(I223*H223,2)</f>
        <v>0</v>
      </c>
      <c r="BL223" s="14" t="s">
        <v>396</v>
      </c>
      <c r="BM223" s="247" t="s">
        <v>3827</v>
      </c>
    </row>
    <row r="224" s="2" customFormat="1" ht="23.4566" customHeight="1">
      <c r="A224" s="35"/>
      <c r="B224" s="36"/>
      <c r="C224" s="254" t="s">
        <v>900</v>
      </c>
      <c r="D224" s="254" t="s">
        <v>457</v>
      </c>
      <c r="E224" s="255" t="s">
        <v>3294</v>
      </c>
      <c r="F224" s="256" t="s">
        <v>3295</v>
      </c>
      <c r="G224" s="257" t="s">
        <v>426</v>
      </c>
      <c r="H224" s="258">
        <v>4</v>
      </c>
      <c r="I224" s="259"/>
      <c r="J224" s="260">
        <f>ROUND(I224*H224,2)</f>
        <v>0</v>
      </c>
      <c r="K224" s="261"/>
      <c r="L224" s="262"/>
      <c r="M224" s="263" t="s">
        <v>1</v>
      </c>
      <c r="N224" s="264" t="s">
        <v>42</v>
      </c>
      <c r="O224" s="94"/>
      <c r="P224" s="245">
        <f>O224*H224</f>
        <v>0</v>
      </c>
      <c r="Q224" s="245">
        <v>0.01847</v>
      </c>
      <c r="R224" s="245">
        <f>Q224*H224</f>
        <v>0.073880000000000001</v>
      </c>
      <c r="S224" s="245">
        <v>0</v>
      </c>
      <c r="T224" s="246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7" t="s">
        <v>443</v>
      </c>
      <c r="AT224" s="247" t="s">
        <v>457</v>
      </c>
      <c r="AU224" s="247" t="s">
        <v>92</v>
      </c>
      <c r="AY224" s="14" t="s">
        <v>379</v>
      </c>
      <c r="BE224" s="248">
        <f>IF(N224="základná",J224,0)</f>
        <v>0</v>
      </c>
      <c r="BF224" s="248">
        <f>IF(N224="znížená",J224,0)</f>
        <v>0</v>
      </c>
      <c r="BG224" s="248">
        <f>IF(N224="zákl. prenesená",J224,0)</f>
        <v>0</v>
      </c>
      <c r="BH224" s="248">
        <f>IF(N224="zníž. prenesená",J224,0)</f>
        <v>0</v>
      </c>
      <c r="BI224" s="248">
        <f>IF(N224="nulová",J224,0)</f>
        <v>0</v>
      </c>
      <c r="BJ224" s="14" t="s">
        <v>92</v>
      </c>
      <c r="BK224" s="248">
        <f>ROUND(I224*H224,2)</f>
        <v>0</v>
      </c>
      <c r="BL224" s="14" t="s">
        <v>396</v>
      </c>
      <c r="BM224" s="247" t="s">
        <v>3828</v>
      </c>
    </row>
    <row r="225" s="12" customFormat="1" ht="22.8" customHeight="1">
      <c r="A225" s="12"/>
      <c r="B225" s="219"/>
      <c r="C225" s="220"/>
      <c r="D225" s="221" t="s">
        <v>75</v>
      </c>
      <c r="E225" s="233" t="s">
        <v>447</v>
      </c>
      <c r="F225" s="233" t="s">
        <v>560</v>
      </c>
      <c r="G225" s="220"/>
      <c r="H225" s="220"/>
      <c r="I225" s="223"/>
      <c r="J225" s="234">
        <f>BK225</f>
        <v>0</v>
      </c>
      <c r="K225" s="220"/>
      <c r="L225" s="225"/>
      <c r="M225" s="226"/>
      <c r="N225" s="227"/>
      <c r="O225" s="227"/>
      <c r="P225" s="228">
        <f>SUM(P226:P252)</f>
        <v>0</v>
      </c>
      <c r="Q225" s="227"/>
      <c r="R225" s="228">
        <f>SUM(R226:R252)</f>
        <v>8.4666191601855996</v>
      </c>
      <c r="S225" s="227"/>
      <c r="T225" s="229">
        <f>SUM(T226:T252)</f>
        <v>90.375685000000004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30" t="s">
        <v>84</v>
      </c>
      <c r="AT225" s="231" t="s">
        <v>75</v>
      </c>
      <c r="AU225" s="231" t="s">
        <v>84</v>
      </c>
      <c r="AY225" s="230" t="s">
        <v>379</v>
      </c>
      <c r="BK225" s="232">
        <f>SUM(BK226:BK252)</f>
        <v>0</v>
      </c>
    </row>
    <row r="226" s="2" customFormat="1" ht="16.30189" customHeight="1">
      <c r="A226" s="35"/>
      <c r="B226" s="36"/>
      <c r="C226" s="235" t="s">
        <v>904</v>
      </c>
      <c r="D226" s="235" t="s">
        <v>382</v>
      </c>
      <c r="E226" s="236" t="s">
        <v>562</v>
      </c>
      <c r="F226" s="237" t="s">
        <v>3306</v>
      </c>
      <c r="G226" s="238" t="s">
        <v>3307</v>
      </c>
      <c r="H226" s="239">
        <v>1</v>
      </c>
      <c r="I226" s="240"/>
      <c r="J226" s="241">
        <f>ROUND(I226*H226,2)</f>
        <v>0</v>
      </c>
      <c r="K226" s="242"/>
      <c r="L226" s="41"/>
      <c r="M226" s="243" t="s">
        <v>1</v>
      </c>
      <c r="N226" s="244" t="s">
        <v>42</v>
      </c>
      <c r="O226" s="94"/>
      <c r="P226" s="245">
        <f>O226*H226</f>
        <v>0</v>
      </c>
      <c r="Q226" s="245">
        <v>0.22684000000000001</v>
      </c>
      <c r="R226" s="245">
        <f>Q226*H226</f>
        <v>0.22684000000000001</v>
      </c>
      <c r="S226" s="245">
        <v>0</v>
      </c>
      <c r="T226" s="246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7" t="s">
        <v>396</v>
      </c>
      <c r="AT226" s="247" t="s">
        <v>382</v>
      </c>
      <c r="AU226" s="247" t="s">
        <v>92</v>
      </c>
      <c r="AY226" s="14" t="s">
        <v>379</v>
      </c>
      <c r="BE226" s="248">
        <f>IF(N226="základná",J226,0)</f>
        <v>0</v>
      </c>
      <c r="BF226" s="248">
        <f>IF(N226="znížená",J226,0)</f>
        <v>0</v>
      </c>
      <c r="BG226" s="248">
        <f>IF(N226="zákl. prenesená",J226,0)</f>
        <v>0</v>
      </c>
      <c r="BH226" s="248">
        <f>IF(N226="zníž. prenesená",J226,0)</f>
        <v>0</v>
      </c>
      <c r="BI226" s="248">
        <f>IF(N226="nulová",J226,0)</f>
        <v>0</v>
      </c>
      <c r="BJ226" s="14" t="s">
        <v>92</v>
      </c>
      <c r="BK226" s="248">
        <f>ROUND(I226*H226,2)</f>
        <v>0</v>
      </c>
      <c r="BL226" s="14" t="s">
        <v>396</v>
      </c>
      <c r="BM226" s="247" t="s">
        <v>3829</v>
      </c>
    </row>
    <row r="227" s="2" customFormat="1" ht="16.30189" customHeight="1">
      <c r="A227" s="35"/>
      <c r="B227" s="36"/>
      <c r="C227" s="235" t="s">
        <v>908</v>
      </c>
      <c r="D227" s="235" t="s">
        <v>382</v>
      </c>
      <c r="E227" s="236" t="s">
        <v>1151</v>
      </c>
      <c r="F227" s="237" t="s">
        <v>1152</v>
      </c>
      <c r="G227" s="238" t="s">
        <v>502</v>
      </c>
      <c r="H227" s="239">
        <v>2</v>
      </c>
      <c r="I227" s="240"/>
      <c r="J227" s="241">
        <f>ROUND(I227*H227,2)</f>
        <v>0</v>
      </c>
      <c r="K227" s="242"/>
      <c r="L227" s="41"/>
      <c r="M227" s="243" t="s">
        <v>1</v>
      </c>
      <c r="N227" s="244" t="s">
        <v>42</v>
      </c>
      <c r="O227" s="94"/>
      <c r="P227" s="245">
        <f>O227*H227</f>
        <v>0</v>
      </c>
      <c r="Q227" s="245">
        <v>0.077673000000000006</v>
      </c>
      <c r="R227" s="245">
        <f>Q227*H227</f>
        <v>0.15534600000000001</v>
      </c>
      <c r="S227" s="245">
        <v>0</v>
      </c>
      <c r="T227" s="246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7" t="s">
        <v>396</v>
      </c>
      <c r="AT227" s="247" t="s">
        <v>382</v>
      </c>
      <c r="AU227" s="247" t="s">
        <v>92</v>
      </c>
      <c r="AY227" s="14" t="s">
        <v>379</v>
      </c>
      <c r="BE227" s="248">
        <f>IF(N227="základná",J227,0)</f>
        <v>0</v>
      </c>
      <c r="BF227" s="248">
        <f>IF(N227="znížená",J227,0)</f>
        <v>0</v>
      </c>
      <c r="BG227" s="248">
        <f>IF(N227="zákl. prenesená",J227,0)</f>
        <v>0</v>
      </c>
      <c r="BH227" s="248">
        <f>IF(N227="zníž. prenesená",J227,0)</f>
        <v>0</v>
      </c>
      <c r="BI227" s="248">
        <f>IF(N227="nulová",J227,0)</f>
        <v>0</v>
      </c>
      <c r="BJ227" s="14" t="s">
        <v>92</v>
      </c>
      <c r="BK227" s="248">
        <f>ROUND(I227*H227,2)</f>
        <v>0</v>
      </c>
      <c r="BL227" s="14" t="s">
        <v>396</v>
      </c>
      <c r="BM227" s="247" t="s">
        <v>3830</v>
      </c>
    </row>
    <row r="228" s="2" customFormat="1" ht="31.92453" customHeight="1">
      <c r="A228" s="35"/>
      <c r="B228" s="36"/>
      <c r="C228" s="235" t="s">
        <v>912</v>
      </c>
      <c r="D228" s="235" t="s">
        <v>382</v>
      </c>
      <c r="E228" s="236" t="s">
        <v>658</v>
      </c>
      <c r="F228" s="237" t="s">
        <v>659</v>
      </c>
      <c r="G228" s="238" t="s">
        <v>426</v>
      </c>
      <c r="H228" s="239">
        <v>2.7000000000000002</v>
      </c>
      <c r="I228" s="240"/>
      <c r="J228" s="241">
        <f>ROUND(I228*H228,2)</f>
        <v>0</v>
      </c>
      <c r="K228" s="242"/>
      <c r="L228" s="41"/>
      <c r="M228" s="243" t="s">
        <v>1</v>
      </c>
      <c r="N228" s="244" t="s">
        <v>42</v>
      </c>
      <c r="O228" s="94"/>
      <c r="P228" s="245">
        <f>O228*H228</f>
        <v>0</v>
      </c>
      <c r="Q228" s="245">
        <v>0.151130352</v>
      </c>
      <c r="R228" s="245">
        <f>Q228*H228</f>
        <v>0.40805195040000003</v>
      </c>
      <c r="S228" s="245">
        <v>0</v>
      </c>
      <c r="T228" s="246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7" t="s">
        <v>396</v>
      </c>
      <c r="AT228" s="247" t="s">
        <v>382</v>
      </c>
      <c r="AU228" s="247" t="s">
        <v>92</v>
      </c>
      <c r="AY228" s="14" t="s">
        <v>379</v>
      </c>
      <c r="BE228" s="248">
        <f>IF(N228="základná",J228,0)</f>
        <v>0</v>
      </c>
      <c r="BF228" s="248">
        <f>IF(N228="znížená",J228,0)</f>
        <v>0</v>
      </c>
      <c r="BG228" s="248">
        <f>IF(N228="zákl. prenesená",J228,0)</f>
        <v>0</v>
      </c>
      <c r="BH228" s="248">
        <f>IF(N228="zníž. prenesená",J228,0)</f>
        <v>0</v>
      </c>
      <c r="BI228" s="248">
        <f>IF(N228="nulová",J228,0)</f>
        <v>0</v>
      </c>
      <c r="BJ228" s="14" t="s">
        <v>92</v>
      </c>
      <c r="BK228" s="248">
        <f>ROUND(I228*H228,2)</f>
        <v>0</v>
      </c>
      <c r="BL228" s="14" t="s">
        <v>396</v>
      </c>
      <c r="BM228" s="247" t="s">
        <v>3831</v>
      </c>
    </row>
    <row r="229" s="2" customFormat="1" ht="23.4566" customHeight="1">
      <c r="A229" s="35"/>
      <c r="B229" s="36"/>
      <c r="C229" s="254" t="s">
        <v>914</v>
      </c>
      <c r="D229" s="254" t="s">
        <v>457</v>
      </c>
      <c r="E229" s="255" t="s">
        <v>662</v>
      </c>
      <c r="F229" s="256" t="s">
        <v>3311</v>
      </c>
      <c r="G229" s="257" t="s">
        <v>502</v>
      </c>
      <c r="H229" s="258">
        <v>6.0599999999999996</v>
      </c>
      <c r="I229" s="259"/>
      <c r="J229" s="260">
        <f>ROUND(I229*H229,2)</f>
        <v>0</v>
      </c>
      <c r="K229" s="261"/>
      <c r="L229" s="262"/>
      <c r="M229" s="263" t="s">
        <v>1</v>
      </c>
      <c r="N229" s="264" t="s">
        <v>42</v>
      </c>
      <c r="O229" s="94"/>
      <c r="P229" s="245">
        <f>O229*H229</f>
        <v>0</v>
      </c>
      <c r="Q229" s="245">
        <v>0.085000000000000006</v>
      </c>
      <c r="R229" s="245">
        <f>Q229*H229</f>
        <v>0.5151</v>
      </c>
      <c r="S229" s="245">
        <v>0</v>
      </c>
      <c r="T229" s="246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7" t="s">
        <v>443</v>
      </c>
      <c r="AT229" s="247" t="s">
        <v>457</v>
      </c>
      <c r="AU229" s="247" t="s">
        <v>92</v>
      </c>
      <c r="AY229" s="14" t="s">
        <v>379</v>
      </c>
      <c r="BE229" s="248">
        <f>IF(N229="základná",J229,0)</f>
        <v>0</v>
      </c>
      <c r="BF229" s="248">
        <f>IF(N229="znížená",J229,0)</f>
        <v>0</v>
      </c>
      <c r="BG229" s="248">
        <f>IF(N229="zákl. prenesená",J229,0)</f>
        <v>0</v>
      </c>
      <c r="BH229" s="248">
        <f>IF(N229="zníž. prenesená",J229,0)</f>
        <v>0</v>
      </c>
      <c r="BI229" s="248">
        <f>IF(N229="nulová",J229,0)</f>
        <v>0</v>
      </c>
      <c r="BJ229" s="14" t="s">
        <v>92</v>
      </c>
      <c r="BK229" s="248">
        <f>ROUND(I229*H229,2)</f>
        <v>0</v>
      </c>
      <c r="BL229" s="14" t="s">
        <v>396</v>
      </c>
      <c r="BM229" s="247" t="s">
        <v>3832</v>
      </c>
    </row>
    <row r="230" s="2" customFormat="1" ht="31.92453" customHeight="1">
      <c r="A230" s="35"/>
      <c r="B230" s="36"/>
      <c r="C230" s="235" t="s">
        <v>918</v>
      </c>
      <c r="D230" s="235" t="s">
        <v>382</v>
      </c>
      <c r="E230" s="236" t="s">
        <v>3313</v>
      </c>
      <c r="F230" s="237" t="s">
        <v>3314</v>
      </c>
      <c r="G230" s="238" t="s">
        <v>426</v>
      </c>
      <c r="H230" s="239">
        <v>37.5</v>
      </c>
      <c r="I230" s="240"/>
      <c r="J230" s="241">
        <f>ROUND(I230*H230,2)</f>
        <v>0</v>
      </c>
      <c r="K230" s="242"/>
      <c r="L230" s="41"/>
      <c r="M230" s="243" t="s">
        <v>1</v>
      </c>
      <c r="N230" s="244" t="s">
        <v>42</v>
      </c>
      <c r="O230" s="94"/>
      <c r="P230" s="245">
        <f>O230*H230</f>
        <v>0</v>
      </c>
      <c r="Q230" s="245">
        <v>0.12662000000000001</v>
      </c>
      <c r="R230" s="245">
        <f>Q230*H230</f>
        <v>4.7482500000000005</v>
      </c>
      <c r="S230" s="245">
        <v>0</v>
      </c>
      <c r="T230" s="246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7" t="s">
        <v>396</v>
      </c>
      <c r="AT230" s="247" t="s">
        <v>382</v>
      </c>
      <c r="AU230" s="247" t="s">
        <v>92</v>
      </c>
      <c r="AY230" s="14" t="s">
        <v>379</v>
      </c>
      <c r="BE230" s="248">
        <f>IF(N230="základná",J230,0)</f>
        <v>0</v>
      </c>
      <c r="BF230" s="248">
        <f>IF(N230="znížená",J230,0)</f>
        <v>0</v>
      </c>
      <c r="BG230" s="248">
        <f>IF(N230="zákl. prenesená",J230,0)</f>
        <v>0</v>
      </c>
      <c r="BH230" s="248">
        <f>IF(N230="zníž. prenesená",J230,0)</f>
        <v>0</v>
      </c>
      <c r="BI230" s="248">
        <f>IF(N230="nulová",J230,0)</f>
        <v>0</v>
      </c>
      <c r="BJ230" s="14" t="s">
        <v>92</v>
      </c>
      <c r="BK230" s="248">
        <f>ROUND(I230*H230,2)</f>
        <v>0</v>
      </c>
      <c r="BL230" s="14" t="s">
        <v>396</v>
      </c>
      <c r="BM230" s="247" t="s">
        <v>3833</v>
      </c>
    </row>
    <row r="231" s="2" customFormat="1" ht="21.0566" customHeight="1">
      <c r="A231" s="35"/>
      <c r="B231" s="36"/>
      <c r="C231" s="254" t="s">
        <v>920</v>
      </c>
      <c r="D231" s="254" t="s">
        <v>457</v>
      </c>
      <c r="E231" s="255" t="s">
        <v>3316</v>
      </c>
      <c r="F231" s="256" t="s">
        <v>3317</v>
      </c>
      <c r="G231" s="257" t="s">
        <v>502</v>
      </c>
      <c r="H231" s="258">
        <v>37.875</v>
      </c>
      <c r="I231" s="259"/>
      <c r="J231" s="260">
        <f>ROUND(I231*H231,2)</f>
        <v>0</v>
      </c>
      <c r="K231" s="261"/>
      <c r="L231" s="262"/>
      <c r="M231" s="263" t="s">
        <v>1</v>
      </c>
      <c r="N231" s="264" t="s">
        <v>42</v>
      </c>
      <c r="O231" s="94"/>
      <c r="P231" s="245">
        <f>O231*H231</f>
        <v>0</v>
      </c>
      <c r="Q231" s="245">
        <v>0.023</v>
      </c>
      <c r="R231" s="245">
        <f>Q231*H231</f>
        <v>0.87112500000000004</v>
      </c>
      <c r="S231" s="245">
        <v>0</v>
      </c>
      <c r="T231" s="246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7" t="s">
        <v>443</v>
      </c>
      <c r="AT231" s="247" t="s">
        <v>457</v>
      </c>
      <c r="AU231" s="247" t="s">
        <v>92</v>
      </c>
      <c r="AY231" s="14" t="s">
        <v>379</v>
      </c>
      <c r="BE231" s="248">
        <f>IF(N231="základná",J231,0)</f>
        <v>0</v>
      </c>
      <c r="BF231" s="248">
        <f>IF(N231="znížená",J231,0)</f>
        <v>0</v>
      </c>
      <c r="BG231" s="248">
        <f>IF(N231="zákl. prenesená",J231,0)</f>
        <v>0</v>
      </c>
      <c r="BH231" s="248">
        <f>IF(N231="zníž. prenesená",J231,0)</f>
        <v>0</v>
      </c>
      <c r="BI231" s="248">
        <f>IF(N231="nulová",J231,0)</f>
        <v>0</v>
      </c>
      <c r="BJ231" s="14" t="s">
        <v>92</v>
      </c>
      <c r="BK231" s="248">
        <f>ROUND(I231*H231,2)</f>
        <v>0</v>
      </c>
      <c r="BL231" s="14" t="s">
        <v>396</v>
      </c>
      <c r="BM231" s="247" t="s">
        <v>3834</v>
      </c>
    </row>
    <row r="232" s="2" customFormat="1" ht="16.30189" customHeight="1">
      <c r="A232" s="35"/>
      <c r="B232" s="36"/>
      <c r="C232" s="235" t="s">
        <v>922</v>
      </c>
      <c r="D232" s="235" t="s">
        <v>382</v>
      </c>
      <c r="E232" s="236" t="s">
        <v>3319</v>
      </c>
      <c r="F232" s="237" t="s">
        <v>3320</v>
      </c>
      <c r="G232" s="238" t="s">
        <v>426</v>
      </c>
      <c r="H232" s="239">
        <v>39.030000000000001</v>
      </c>
      <c r="I232" s="240"/>
      <c r="J232" s="241">
        <f>ROUND(I232*H232,2)</f>
        <v>0</v>
      </c>
      <c r="K232" s="242"/>
      <c r="L232" s="41"/>
      <c r="M232" s="243" t="s">
        <v>1</v>
      </c>
      <c r="N232" s="244" t="s">
        <v>42</v>
      </c>
      <c r="O232" s="94"/>
      <c r="P232" s="245">
        <f>O232*H232</f>
        <v>0</v>
      </c>
      <c r="Q232" s="245">
        <v>2.0000000000000002E-05</v>
      </c>
      <c r="R232" s="245">
        <f>Q232*H232</f>
        <v>0.00078060000000000011</v>
      </c>
      <c r="S232" s="245">
        <v>0</v>
      </c>
      <c r="T232" s="246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7" t="s">
        <v>396</v>
      </c>
      <c r="AT232" s="247" t="s">
        <v>382</v>
      </c>
      <c r="AU232" s="247" t="s">
        <v>92</v>
      </c>
      <c r="AY232" s="14" t="s">
        <v>379</v>
      </c>
      <c r="BE232" s="248">
        <f>IF(N232="základná",J232,0)</f>
        <v>0</v>
      </c>
      <c r="BF232" s="248">
        <f>IF(N232="znížená",J232,0)</f>
        <v>0</v>
      </c>
      <c r="BG232" s="248">
        <f>IF(N232="zákl. prenesená",J232,0)</f>
        <v>0</v>
      </c>
      <c r="BH232" s="248">
        <f>IF(N232="zníž. prenesená",J232,0)</f>
        <v>0</v>
      </c>
      <c r="BI232" s="248">
        <f>IF(N232="nulová",J232,0)</f>
        <v>0</v>
      </c>
      <c r="BJ232" s="14" t="s">
        <v>92</v>
      </c>
      <c r="BK232" s="248">
        <f>ROUND(I232*H232,2)</f>
        <v>0</v>
      </c>
      <c r="BL232" s="14" t="s">
        <v>396</v>
      </c>
      <c r="BM232" s="247" t="s">
        <v>3835</v>
      </c>
    </row>
    <row r="233" s="2" customFormat="1" ht="23.4566" customHeight="1">
      <c r="A233" s="35"/>
      <c r="B233" s="36"/>
      <c r="C233" s="235" t="s">
        <v>924</v>
      </c>
      <c r="D233" s="235" t="s">
        <v>382</v>
      </c>
      <c r="E233" s="236" t="s">
        <v>3322</v>
      </c>
      <c r="F233" s="237" t="s">
        <v>3323</v>
      </c>
      <c r="G233" s="238" t="s">
        <v>426</v>
      </c>
      <c r="H233" s="239">
        <v>15.6</v>
      </c>
      <c r="I233" s="240"/>
      <c r="J233" s="241">
        <f>ROUND(I233*H233,2)</f>
        <v>0</v>
      </c>
      <c r="K233" s="242"/>
      <c r="L233" s="41"/>
      <c r="M233" s="243" t="s">
        <v>1</v>
      </c>
      <c r="N233" s="244" t="s">
        <v>42</v>
      </c>
      <c r="O233" s="94"/>
      <c r="P233" s="245">
        <f>O233*H233</f>
        <v>0</v>
      </c>
      <c r="Q233" s="245">
        <v>0.0028565999999999999</v>
      </c>
      <c r="R233" s="245">
        <f>Q233*H233</f>
        <v>0.044562959999999999</v>
      </c>
      <c r="S233" s="245">
        <v>0</v>
      </c>
      <c r="T233" s="246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7" t="s">
        <v>396</v>
      </c>
      <c r="AT233" s="247" t="s">
        <v>382</v>
      </c>
      <c r="AU233" s="247" t="s">
        <v>92</v>
      </c>
      <c r="AY233" s="14" t="s">
        <v>379</v>
      </c>
      <c r="BE233" s="248">
        <f>IF(N233="základná",J233,0)</f>
        <v>0</v>
      </c>
      <c r="BF233" s="248">
        <f>IF(N233="znížená",J233,0)</f>
        <v>0</v>
      </c>
      <c r="BG233" s="248">
        <f>IF(N233="zákl. prenesená",J233,0)</f>
        <v>0</v>
      </c>
      <c r="BH233" s="248">
        <f>IF(N233="zníž. prenesená",J233,0)</f>
        <v>0</v>
      </c>
      <c r="BI233" s="248">
        <f>IF(N233="nulová",J233,0)</f>
        <v>0</v>
      </c>
      <c r="BJ233" s="14" t="s">
        <v>92</v>
      </c>
      <c r="BK233" s="248">
        <f>ROUND(I233*H233,2)</f>
        <v>0</v>
      </c>
      <c r="BL233" s="14" t="s">
        <v>396</v>
      </c>
      <c r="BM233" s="247" t="s">
        <v>3836</v>
      </c>
    </row>
    <row r="234" s="2" customFormat="1" ht="16.30189" customHeight="1">
      <c r="A234" s="35"/>
      <c r="B234" s="36"/>
      <c r="C234" s="254" t="s">
        <v>928</v>
      </c>
      <c r="D234" s="254" t="s">
        <v>457</v>
      </c>
      <c r="E234" s="255" t="s">
        <v>3325</v>
      </c>
      <c r="F234" s="256" t="s">
        <v>3326</v>
      </c>
      <c r="G234" s="257" t="s">
        <v>450</v>
      </c>
      <c r="H234" s="258">
        <v>0.27500000000000002</v>
      </c>
      <c r="I234" s="259"/>
      <c r="J234" s="260">
        <f>ROUND(I234*H234,2)</f>
        <v>0</v>
      </c>
      <c r="K234" s="261"/>
      <c r="L234" s="262"/>
      <c r="M234" s="263" t="s">
        <v>1</v>
      </c>
      <c r="N234" s="264" t="s">
        <v>42</v>
      </c>
      <c r="O234" s="94"/>
      <c r="P234" s="245">
        <f>O234*H234</f>
        <v>0</v>
      </c>
      <c r="Q234" s="245">
        <v>1</v>
      </c>
      <c r="R234" s="245">
        <f>Q234*H234</f>
        <v>0.27500000000000002</v>
      </c>
      <c r="S234" s="245">
        <v>0</v>
      </c>
      <c r="T234" s="246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7" t="s">
        <v>443</v>
      </c>
      <c r="AT234" s="247" t="s">
        <v>457</v>
      </c>
      <c r="AU234" s="247" t="s">
        <v>92</v>
      </c>
      <c r="AY234" s="14" t="s">
        <v>379</v>
      </c>
      <c r="BE234" s="248">
        <f>IF(N234="základná",J234,0)</f>
        <v>0</v>
      </c>
      <c r="BF234" s="248">
        <f>IF(N234="znížená",J234,0)</f>
        <v>0</v>
      </c>
      <c r="BG234" s="248">
        <f>IF(N234="zákl. prenesená",J234,0)</f>
        <v>0</v>
      </c>
      <c r="BH234" s="248">
        <f>IF(N234="zníž. prenesená",J234,0)</f>
        <v>0</v>
      </c>
      <c r="BI234" s="248">
        <f>IF(N234="nulová",J234,0)</f>
        <v>0</v>
      </c>
      <c r="BJ234" s="14" t="s">
        <v>92</v>
      </c>
      <c r="BK234" s="248">
        <f>ROUND(I234*H234,2)</f>
        <v>0</v>
      </c>
      <c r="BL234" s="14" t="s">
        <v>396</v>
      </c>
      <c r="BM234" s="247" t="s">
        <v>3837</v>
      </c>
    </row>
    <row r="235" s="2" customFormat="1" ht="23.4566" customHeight="1">
      <c r="A235" s="35"/>
      <c r="B235" s="36"/>
      <c r="C235" s="235" t="s">
        <v>932</v>
      </c>
      <c r="D235" s="235" t="s">
        <v>382</v>
      </c>
      <c r="E235" s="236" t="s">
        <v>3328</v>
      </c>
      <c r="F235" s="237" t="s">
        <v>3329</v>
      </c>
      <c r="G235" s="238" t="s">
        <v>419</v>
      </c>
      <c r="H235" s="239">
        <v>19.285</v>
      </c>
      <c r="I235" s="240"/>
      <c r="J235" s="241">
        <f>ROUND(I235*H235,2)</f>
        <v>0</v>
      </c>
      <c r="K235" s="242"/>
      <c r="L235" s="41"/>
      <c r="M235" s="243" t="s">
        <v>1</v>
      </c>
      <c r="N235" s="244" t="s">
        <v>42</v>
      </c>
      <c r="O235" s="94"/>
      <c r="P235" s="245">
        <f>O235*H235</f>
        <v>0</v>
      </c>
      <c r="Q235" s="245">
        <v>0.00063000000000000003</v>
      </c>
      <c r="R235" s="245">
        <f>Q235*H235</f>
        <v>0.01214955</v>
      </c>
      <c r="S235" s="245">
        <v>0</v>
      </c>
      <c r="T235" s="246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7" t="s">
        <v>396</v>
      </c>
      <c r="AT235" s="247" t="s">
        <v>382</v>
      </c>
      <c r="AU235" s="247" t="s">
        <v>92</v>
      </c>
      <c r="AY235" s="14" t="s">
        <v>379</v>
      </c>
      <c r="BE235" s="248">
        <f>IF(N235="základná",J235,0)</f>
        <v>0</v>
      </c>
      <c r="BF235" s="248">
        <f>IF(N235="znížená",J235,0)</f>
        <v>0</v>
      </c>
      <c r="BG235" s="248">
        <f>IF(N235="zákl. prenesená",J235,0)</f>
        <v>0</v>
      </c>
      <c r="BH235" s="248">
        <f>IF(N235="zníž. prenesená",J235,0)</f>
        <v>0</v>
      </c>
      <c r="BI235" s="248">
        <f>IF(N235="nulová",J235,0)</f>
        <v>0</v>
      </c>
      <c r="BJ235" s="14" t="s">
        <v>92</v>
      </c>
      <c r="BK235" s="248">
        <f>ROUND(I235*H235,2)</f>
        <v>0</v>
      </c>
      <c r="BL235" s="14" t="s">
        <v>396</v>
      </c>
      <c r="BM235" s="247" t="s">
        <v>3838</v>
      </c>
    </row>
    <row r="236" s="2" customFormat="1" ht="23.4566" customHeight="1">
      <c r="A236" s="35"/>
      <c r="B236" s="36"/>
      <c r="C236" s="235" t="s">
        <v>934</v>
      </c>
      <c r="D236" s="235" t="s">
        <v>382</v>
      </c>
      <c r="E236" s="236" t="s">
        <v>3331</v>
      </c>
      <c r="F236" s="237" t="s">
        <v>3332</v>
      </c>
      <c r="G236" s="238" t="s">
        <v>426</v>
      </c>
      <c r="H236" s="239">
        <v>2.2000000000000002</v>
      </c>
      <c r="I236" s="240"/>
      <c r="J236" s="241">
        <f>ROUND(I236*H236,2)</f>
        <v>0</v>
      </c>
      <c r="K236" s="242"/>
      <c r="L236" s="41"/>
      <c r="M236" s="243" t="s">
        <v>1</v>
      </c>
      <c r="N236" s="244" t="s">
        <v>42</v>
      </c>
      <c r="O236" s="94"/>
      <c r="P236" s="245">
        <f>O236*H236</f>
        <v>0</v>
      </c>
      <c r="Q236" s="245">
        <v>0.000464</v>
      </c>
      <c r="R236" s="245">
        <f>Q236*H236</f>
        <v>0.0010208000000000001</v>
      </c>
      <c r="S236" s="245">
        <v>0</v>
      </c>
      <c r="T236" s="246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7" t="s">
        <v>396</v>
      </c>
      <c r="AT236" s="247" t="s">
        <v>382</v>
      </c>
      <c r="AU236" s="247" t="s">
        <v>92</v>
      </c>
      <c r="AY236" s="14" t="s">
        <v>379</v>
      </c>
      <c r="BE236" s="248">
        <f>IF(N236="základná",J236,0)</f>
        <v>0</v>
      </c>
      <c r="BF236" s="248">
        <f>IF(N236="znížená",J236,0)</f>
        <v>0</v>
      </c>
      <c r="BG236" s="248">
        <f>IF(N236="zákl. prenesená",J236,0)</f>
        <v>0</v>
      </c>
      <c r="BH236" s="248">
        <f>IF(N236="zníž. prenesená",J236,0)</f>
        <v>0</v>
      </c>
      <c r="BI236" s="248">
        <f>IF(N236="nulová",J236,0)</f>
        <v>0</v>
      </c>
      <c r="BJ236" s="14" t="s">
        <v>92</v>
      </c>
      <c r="BK236" s="248">
        <f>ROUND(I236*H236,2)</f>
        <v>0</v>
      </c>
      <c r="BL236" s="14" t="s">
        <v>396</v>
      </c>
      <c r="BM236" s="247" t="s">
        <v>3839</v>
      </c>
    </row>
    <row r="237" s="2" customFormat="1" ht="23.4566" customHeight="1">
      <c r="A237" s="35"/>
      <c r="B237" s="36"/>
      <c r="C237" s="235" t="s">
        <v>721</v>
      </c>
      <c r="D237" s="235" t="s">
        <v>382</v>
      </c>
      <c r="E237" s="236" t="s">
        <v>3334</v>
      </c>
      <c r="F237" s="237" t="s">
        <v>3335</v>
      </c>
      <c r="G237" s="238" t="s">
        <v>426</v>
      </c>
      <c r="H237" s="239">
        <v>25.629999999999999</v>
      </c>
      <c r="I237" s="240"/>
      <c r="J237" s="241">
        <f>ROUND(I237*H237,2)</f>
        <v>0</v>
      </c>
      <c r="K237" s="242"/>
      <c r="L237" s="41"/>
      <c r="M237" s="243" t="s">
        <v>1</v>
      </c>
      <c r="N237" s="244" t="s">
        <v>42</v>
      </c>
      <c r="O237" s="94"/>
      <c r="P237" s="245">
        <f>O237*H237</f>
        <v>0</v>
      </c>
      <c r="Q237" s="245">
        <v>1.1E-05</v>
      </c>
      <c r="R237" s="245">
        <f>Q237*H237</f>
        <v>0.00028193000000000001</v>
      </c>
      <c r="S237" s="245">
        <v>0</v>
      </c>
      <c r="T237" s="246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7" t="s">
        <v>396</v>
      </c>
      <c r="AT237" s="247" t="s">
        <v>382</v>
      </c>
      <c r="AU237" s="247" t="s">
        <v>92</v>
      </c>
      <c r="AY237" s="14" t="s">
        <v>379</v>
      </c>
      <c r="BE237" s="248">
        <f>IF(N237="základná",J237,0)</f>
        <v>0</v>
      </c>
      <c r="BF237" s="248">
        <f>IF(N237="znížená",J237,0)</f>
        <v>0</v>
      </c>
      <c r="BG237" s="248">
        <f>IF(N237="zákl. prenesená",J237,0)</f>
        <v>0</v>
      </c>
      <c r="BH237" s="248">
        <f>IF(N237="zníž. prenesená",J237,0)</f>
        <v>0</v>
      </c>
      <c r="BI237" s="248">
        <f>IF(N237="nulová",J237,0)</f>
        <v>0</v>
      </c>
      <c r="BJ237" s="14" t="s">
        <v>92</v>
      </c>
      <c r="BK237" s="248">
        <f>ROUND(I237*H237,2)</f>
        <v>0</v>
      </c>
      <c r="BL237" s="14" t="s">
        <v>396</v>
      </c>
      <c r="BM237" s="247" t="s">
        <v>3840</v>
      </c>
    </row>
    <row r="238" s="2" customFormat="1" ht="23.4566" customHeight="1">
      <c r="A238" s="35"/>
      <c r="B238" s="36"/>
      <c r="C238" s="235" t="s">
        <v>941</v>
      </c>
      <c r="D238" s="235" t="s">
        <v>382</v>
      </c>
      <c r="E238" s="236" t="s">
        <v>2026</v>
      </c>
      <c r="F238" s="237" t="s">
        <v>2027</v>
      </c>
      <c r="G238" s="238" t="s">
        <v>419</v>
      </c>
      <c r="H238" s="239">
        <v>64.915000000000006</v>
      </c>
      <c r="I238" s="240"/>
      <c r="J238" s="241">
        <f>ROUND(I238*H238,2)</f>
        <v>0</v>
      </c>
      <c r="K238" s="242"/>
      <c r="L238" s="41"/>
      <c r="M238" s="243" t="s">
        <v>1</v>
      </c>
      <c r="N238" s="244" t="s">
        <v>42</v>
      </c>
      <c r="O238" s="94"/>
      <c r="P238" s="245">
        <f>O238*H238</f>
        <v>0</v>
      </c>
      <c r="Q238" s="245">
        <v>0</v>
      </c>
      <c r="R238" s="245">
        <f>Q238*H238</f>
        <v>0</v>
      </c>
      <c r="S238" s="245">
        <v>0.021999999999999999</v>
      </c>
      <c r="T238" s="246">
        <f>S238*H238</f>
        <v>1.4281300000000001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7" t="s">
        <v>396</v>
      </c>
      <c r="AT238" s="247" t="s">
        <v>382</v>
      </c>
      <c r="AU238" s="247" t="s">
        <v>92</v>
      </c>
      <c r="AY238" s="14" t="s">
        <v>379</v>
      </c>
      <c r="BE238" s="248">
        <f>IF(N238="základná",J238,0)</f>
        <v>0</v>
      </c>
      <c r="BF238" s="248">
        <f>IF(N238="znížená",J238,0)</f>
        <v>0</v>
      </c>
      <c r="BG238" s="248">
        <f>IF(N238="zákl. prenesená",J238,0)</f>
        <v>0</v>
      </c>
      <c r="BH238" s="248">
        <f>IF(N238="zníž. prenesená",J238,0)</f>
        <v>0</v>
      </c>
      <c r="BI238" s="248">
        <f>IF(N238="nulová",J238,0)</f>
        <v>0</v>
      </c>
      <c r="BJ238" s="14" t="s">
        <v>92</v>
      </c>
      <c r="BK238" s="248">
        <f>ROUND(I238*H238,2)</f>
        <v>0</v>
      </c>
      <c r="BL238" s="14" t="s">
        <v>396</v>
      </c>
      <c r="BM238" s="247" t="s">
        <v>3841</v>
      </c>
    </row>
    <row r="239" s="2" customFormat="1" ht="23.4566" customHeight="1">
      <c r="A239" s="35"/>
      <c r="B239" s="36"/>
      <c r="C239" s="235" t="s">
        <v>945</v>
      </c>
      <c r="D239" s="235" t="s">
        <v>382</v>
      </c>
      <c r="E239" s="236" t="s">
        <v>3338</v>
      </c>
      <c r="F239" s="237" t="s">
        <v>3339</v>
      </c>
      <c r="G239" s="238" t="s">
        <v>419</v>
      </c>
      <c r="H239" s="239">
        <v>27.821000000000002</v>
      </c>
      <c r="I239" s="240"/>
      <c r="J239" s="241">
        <f>ROUND(I239*H239,2)</f>
        <v>0</v>
      </c>
      <c r="K239" s="242"/>
      <c r="L239" s="41"/>
      <c r="M239" s="243" t="s">
        <v>1</v>
      </c>
      <c r="N239" s="244" t="s">
        <v>42</v>
      </c>
      <c r="O239" s="94"/>
      <c r="P239" s="245">
        <f>O239*H239</f>
        <v>0</v>
      </c>
      <c r="Q239" s="245">
        <v>0</v>
      </c>
      <c r="R239" s="245">
        <f>Q239*H239</f>
        <v>0</v>
      </c>
      <c r="S239" s="245">
        <v>0.055</v>
      </c>
      <c r="T239" s="246">
        <f>S239*H239</f>
        <v>1.5301550000000002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7" t="s">
        <v>396</v>
      </c>
      <c r="AT239" s="247" t="s">
        <v>382</v>
      </c>
      <c r="AU239" s="247" t="s">
        <v>92</v>
      </c>
      <c r="AY239" s="14" t="s">
        <v>379</v>
      </c>
      <c r="BE239" s="248">
        <f>IF(N239="základná",J239,0)</f>
        <v>0</v>
      </c>
      <c r="BF239" s="248">
        <f>IF(N239="znížená",J239,0)</f>
        <v>0</v>
      </c>
      <c r="BG239" s="248">
        <f>IF(N239="zákl. prenesená",J239,0)</f>
        <v>0</v>
      </c>
      <c r="BH239" s="248">
        <f>IF(N239="zníž. prenesená",J239,0)</f>
        <v>0</v>
      </c>
      <c r="BI239" s="248">
        <f>IF(N239="nulová",J239,0)</f>
        <v>0</v>
      </c>
      <c r="BJ239" s="14" t="s">
        <v>92</v>
      </c>
      <c r="BK239" s="248">
        <f>ROUND(I239*H239,2)</f>
        <v>0</v>
      </c>
      <c r="BL239" s="14" t="s">
        <v>396</v>
      </c>
      <c r="BM239" s="247" t="s">
        <v>3842</v>
      </c>
    </row>
    <row r="240" s="2" customFormat="1" ht="23.4566" customHeight="1">
      <c r="A240" s="35"/>
      <c r="B240" s="36"/>
      <c r="C240" s="235" t="s">
        <v>949</v>
      </c>
      <c r="D240" s="235" t="s">
        <v>382</v>
      </c>
      <c r="E240" s="236" t="s">
        <v>3341</v>
      </c>
      <c r="F240" s="237" t="s">
        <v>3342</v>
      </c>
      <c r="G240" s="238" t="s">
        <v>419</v>
      </c>
      <c r="H240" s="239">
        <v>75.316000000000002</v>
      </c>
      <c r="I240" s="240"/>
      <c r="J240" s="241">
        <f>ROUND(I240*H240,2)</f>
        <v>0</v>
      </c>
      <c r="K240" s="242"/>
      <c r="L240" s="41"/>
      <c r="M240" s="243" t="s">
        <v>1</v>
      </c>
      <c r="N240" s="244" t="s">
        <v>42</v>
      </c>
      <c r="O240" s="94"/>
      <c r="P240" s="245">
        <f>O240*H240</f>
        <v>0</v>
      </c>
      <c r="Q240" s="245">
        <v>0</v>
      </c>
      <c r="R240" s="245">
        <f>Q240*H240</f>
        <v>0</v>
      </c>
      <c r="S240" s="245">
        <v>0</v>
      </c>
      <c r="T240" s="246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7" t="s">
        <v>396</v>
      </c>
      <c r="AT240" s="247" t="s">
        <v>382</v>
      </c>
      <c r="AU240" s="247" t="s">
        <v>92</v>
      </c>
      <c r="AY240" s="14" t="s">
        <v>379</v>
      </c>
      <c r="BE240" s="248">
        <f>IF(N240="základná",J240,0)</f>
        <v>0</v>
      </c>
      <c r="BF240" s="248">
        <f>IF(N240="znížená",J240,0)</f>
        <v>0</v>
      </c>
      <c r="BG240" s="248">
        <f>IF(N240="zákl. prenesená",J240,0)</f>
        <v>0</v>
      </c>
      <c r="BH240" s="248">
        <f>IF(N240="zníž. prenesená",J240,0)</f>
        <v>0</v>
      </c>
      <c r="BI240" s="248">
        <f>IF(N240="nulová",J240,0)</f>
        <v>0</v>
      </c>
      <c r="BJ240" s="14" t="s">
        <v>92</v>
      </c>
      <c r="BK240" s="248">
        <f>ROUND(I240*H240,2)</f>
        <v>0</v>
      </c>
      <c r="BL240" s="14" t="s">
        <v>396</v>
      </c>
      <c r="BM240" s="247" t="s">
        <v>3843</v>
      </c>
    </row>
    <row r="241" s="2" customFormat="1" ht="23.4566" customHeight="1">
      <c r="A241" s="35"/>
      <c r="B241" s="36"/>
      <c r="C241" s="235" t="s">
        <v>953</v>
      </c>
      <c r="D241" s="235" t="s">
        <v>382</v>
      </c>
      <c r="E241" s="236" t="s">
        <v>3344</v>
      </c>
      <c r="F241" s="237" t="s">
        <v>3345</v>
      </c>
      <c r="G241" s="238" t="s">
        <v>419</v>
      </c>
      <c r="H241" s="239">
        <v>47.340000000000003</v>
      </c>
      <c r="I241" s="240"/>
      <c r="J241" s="241">
        <f>ROUND(I241*H241,2)</f>
        <v>0</v>
      </c>
      <c r="K241" s="242"/>
      <c r="L241" s="41"/>
      <c r="M241" s="243" t="s">
        <v>1</v>
      </c>
      <c r="N241" s="244" t="s">
        <v>42</v>
      </c>
      <c r="O241" s="94"/>
      <c r="P241" s="245">
        <f>O241*H241</f>
        <v>0</v>
      </c>
      <c r="Q241" s="245">
        <v>0</v>
      </c>
      <c r="R241" s="245">
        <f>Q241*H241</f>
        <v>0</v>
      </c>
      <c r="S241" s="245">
        <v>0</v>
      </c>
      <c r="T241" s="246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7" t="s">
        <v>396</v>
      </c>
      <c r="AT241" s="247" t="s">
        <v>382</v>
      </c>
      <c r="AU241" s="247" t="s">
        <v>92</v>
      </c>
      <c r="AY241" s="14" t="s">
        <v>379</v>
      </c>
      <c r="BE241" s="248">
        <f>IF(N241="základná",J241,0)</f>
        <v>0</v>
      </c>
      <c r="BF241" s="248">
        <f>IF(N241="znížená",J241,0)</f>
        <v>0</v>
      </c>
      <c r="BG241" s="248">
        <f>IF(N241="zákl. prenesená",J241,0)</f>
        <v>0</v>
      </c>
      <c r="BH241" s="248">
        <f>IF(N241="zníž. prenesená",J241,0)</f>
        <v>0</v>
      </c>
      <c r="BI241" s="248">
        <f>IF(N241="nulová",J241,0)</f>
        <v>0</v>
      </c>
      <c r="BJ241" s="14" t="s">
        <v>92</v>
      </c>
      <c r="BK241" s="248">
        <f>ROUND(I241*H241,2)</f>
        <v>0</v>
      </c>
      <c r="BL241" s="14" t="s">
        <v>396</v>
      </c>
      <c r="BM241" s="247" t="s">
        <v>3844</v>
      </c>
    </row>
    <row r="242" s="2" customFormat="1" ht="23.4566" customHeight="1">
      <c r="A242" s="35"/>
      <c r="B242" s="36"/>
      <c r="C242" s="235" t="s">
        <v>957</v>
      </c>
      <c r="D242" s="235" t="s">
        <v>382</v>
      </c>
      <c r="E242" s="236" t="s">
        <v>3347</v>
      </c>
      <c r="F242" s="237" t="s">
        <v>3348</v>
      </c>
      <c r="G242" s="238" t="s">
        <v>419</v>
      </c>
      <c r="H242" s="239">
        <v>57.435000000000002</v>
      </c>
      <c r="I242" s="240"/>
      <c r="J242" s="241">
        <f>ROUND(I242*H242,2)</f>
        <v>0</v>
      </c>
      <c r="K242" s="242"/>
      <c r="L242" s="41"/>
      <c r="M242" s="243" t="s">
        <v>1</v>
      </c>
      <c r="N242" s="244" t="s">
        <v>42</v>
      </c>
      <c r="O242" s="94"/>
      <c r="P242" s="245">
        <f>O242*H242</f>
        <v>0</v>
      </c>
      <c r="Q242" s="245">
        <v>0</v>
      </c>
      <c r="R242" s="245">
        <f>Q242*H242</f>
        <v>0</v>
      </c>
      <c r="S242" s="245">
        <v>0</v>
      </c>
      <c r="T242" s="246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7" t="s">
        <v>396</v>
      </c>
      <c r="AT242" s="247" t="s">
        <v>382</v>
      </c>
      <c r="AU242" s="247" t="s">
        <v>92</v>
      </c>
      <c r="AY242" s="14" t="s">
        <v>379</v>
      </c>
      <c r="BE242" s="248">
        <f>IF(N242="základná",J242,0)</f>
        <v>0</v>
      </c>
      <c r="BF242" s="248">
        <f>IF(N242="znížená",J242,0)</f>
        <v>0</v>
      </c>
      <c r="BG242" s="248">
        <f>IF(N242="zákl. prenesená",J242,0)</f>
        <v>0</v>
      </c>
      <c r="BH242" s="248">
        <f>IF(N242="zníž. prenesená",J242,0)</f>
        <v>0</v>
      </c>
      <c r="BI242" s="248">
        <f>IF(N242="nulová",J242,0)</f>
        <v>0</v>
      </c>
      <c r="BJ242" s="14" t="s">
        <v>92</v>
      </c>
      <c r="BK242" s="248">
        <f>ROUND(I242*H242,2)</f>
        <v>0</v>
      </c>
      <c r="BL242" s="14" t="s">
        <v>396</v>
      </c>
      <c r="BM242" s="247" t="s">
        <v>3845</v>
      </c>
    </row>
    <row r="243" s="2" customFormat="1" ht="23.4566" customHeight="1">
      <c r="A243" s="35"/>
      <c r="B243" s="36"/>
      <c r="C243" s="235" t="s">
        <v>961</v>
      </c>
      <c r="D243" s="235" t="s">
        <v>382</v>
      </c>
      <c r="E243" s="236" t="s">
        <v>3350</v>
      </c>
      <c r="F243" s="237" t="s">
        <v>3351</v>
      </c>
      <c r="G243" s="238" t="s">
        <v>419</v>
      </c>
      <c r="H243" s="239">
        <v>78.370000000000005</v>
      </c>
      <c r="I243" s="240"/>
      <c r="J243" s="241">
        <f>ROUND(I243*H243,2)</f>
        <v>0</v>
      </c>
      <c r="K243" s="242"/>
      <c r="L243" s="41"/>
      <c r="M243" s="243" t="s">
        <v>1</v>
      </c>
      <c r="N243" s="244" t="s">
        <v>42</v>
      </c>
      <c r="O243" s="94"/>
      <c r="P243" s="245">
        <f>O243*H243</f>
        <v>0</v>
      </c>
      <c r="Q243" s="245">
        <v>0</v>
      </c>
      <c r="R243" s="245">
        <f>Q243*H243</f>
        <v>0</v>
      </c>
      <c r="S243" s="245">
        <v>0</v>
      </c>
      <c r="T243" s="246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7" t="s">
        <v>396</v>
      </c>
      <c r="AT243" s="247" t="s">
        <v>382</v>
      </c>
      <c r="AU243" s="247" t="s">
        <v>92</v>
      </c>
      <c r="AY243" s="14" t="s">
        <v>379</v>
      </c>
      <c r="BE243" s="248">
        <f>IF(N243="základná",J243,0)</f>
        <v>0</v>
      </c>
      <c r="BF243" s="248">
        <f>IF(N243="znížená",J243,0)</f>
        <v>0</v>
      </c>
      <c r="BG243" s="248">
        <f>IF(N243="zákl. prenesená",J243,0)</f>
        <v>0</v>
      </c>
      <c r="BH243" s="248">
        <f>IF(N243="zníž. prenesená",J243,0)</f>
        <v>0</v>
      </c>
      <c r="BI243" s="248">
        <f>IF(N243="nulová",J243,0)</f>
        <v>0</v>
      </c>
      <c r="BJ243" s="14" t="s">
        <v>92</v>
      </c>
      <c r="BK243" s="248">
        <f>ROUND(I243*H243,2)</f>
        <v>0</v>
      </c>
      <c r="BL243" s="14" t="s">
        <v>396</v>
      </c>
      <c r="BM243" s="247" t="s">
        <v>3846</v>
      </c>
    </row>
    <row r="244" s="2" customFormat="1" ht="31.92453" customHeight="1">
      <c r="A244" s="35"/>
      <c r="B244" s="36"/>
      <c r="C244" s="235" t="s">
        <v>963</v>
      </c>
      <c r="D244" s="235" t="s">
        <v>382</v>
      </c>
      <c r="E244" s="236" t="s">
        <v>3353</v>
      </c>
      <c r="F244" s="237" t="s">
        <v>3354</v>
      </c>
      <c r="G244" s="238" t="s">
        <v>426</v>
      </c>
      <c r="H244" s="239">
        <v>40</v>
      </c>
      <c r="I244" s="240"/>
      <c r="J244" s="241">
        <f>ROUND(I244*H244,2)</f>
        <v>0</v>
      </c>
      <c r="K244" s="242"/>
      <c r="L244" s="41"/>
      <c r="M244" s="243" t="s">
        <v>1</v>
      </c>
      <c r="N244" s="244" t="s">
        <v>42</v>
      </c>
      <c r="O244" s="94"/>
      <c r="P244" s="245">
        <f>O244*H244</f>
        <v>0</v>
      </c>
      <c r="Q244" s="245">
        <v>0.027144450000000001</v>
      </c>
      <c r="R244" s="245">
        <f>Q244*H244</f>
        <v>1.0857779999999999</v>
      </c>
      <c r="S244" s="245">
        <v>0</v>
      </c>
      <c r="T244" s="246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7" t="s">
        <v>396</v>
      </c>
      <c r="AT244" s="247" t="s">
        <v>382</v>
      </c>
      <c r="AU244" s="247" t="s">
        <v>92</v>
      </c>
      <c r="AY244" s="14" t="s">
        <v>379</v>
      </c>
      <c r="BE244" s="248">
        <f>IF(N244="základná",J244,0)</f>
        <v>0</v>
      </c>
      <c r="BF244" s="248">
        <f>IF(N244="znížená",J244,0)</f>
        <v>0</v>
      </c>
      <c r="BG244" s="248">
        <f>IF(N244="zákl. prenesená",J244,0)</f>
        <v>0</v>
      </c>
      <c r="BH244" s="248">
        <f>IF(N244="zníž. prenesená",J244,0)</f>
        <v>0</v>
      </c>
      <c r="BI244" s="248">
        <f>IF(N244="nulová",J244,0)</f>
        <v>0</v>
      </c>
      <c r="BJ244" s="14" t="s">
        <v>92</v>
      </c>
      <c r="BK244" s="248">
        <f>ROUND(I244*H244,2)</f>
        <v>0</v>
      </c>
      <c r="BL244" s="14" t="s">
        <v>396</v>
      </c>
      <c r="BM244" s="247" t="s">
        <v>3847</v>
      </c>
    </row>
    <row r="245" s="2" customFormat="1" ht="36.72453" customHeight="1">
      <c r="A245" s="35"/>
      <c r="B245" s="36"/>
      <c r="C245" s="235" t="s">
        <v>965</v>
      </c>
      <c r="D245" s="235" t="s">
        <v>382</v>
      </c>
      <c r="E245" s="236" t="s">
        <v>3356</v>
      </c>
      <c r="F245" s="237" t="s">
        <v>3357</v>
      </c>
      <c r="G245" s="238" t="s">
        <v>502</v>
      </c>
      <c r="H245" s="239">
        <v>52</v>
      </c>
      <c r="I245" s="240"/>
      <c r="J245" s="241">
        <f>ROUND(I245*H245,2)</f>
        <v>0</v>
      </c>
      <c r="K245" s="242"/>
      <c r="L245" s="41"/>
      <c r="M245" s="243" t="s">
        <v>1</v>
      </c>
      <c r="N245" s="244" t="s">
        <v>42</v>
      </c>
      <c r="O245" s="94"/>
      <c r="P245" s="245">
        <f>O245*H245</f>
        <v>0</v>
      </c>
      <c r="Q245" s="245">
        <v>0.00020494999999999999</v>
      </c>
      <c r="R245" s="245">
        <f>Q245*H245</f>
        <v>0.010657399999999999</v>
      </c>
      <c r="S245" s="245">
        <v>0</v>
      </c>
      <c r="T245" s="246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7" t="s">
        <v>396</v>
      </c>
      <c r="AT245" s="247" t="s">
        <v>382</v>
      </c>
      <c r="AU245" s="247" t="s">
        <v>92</v>
      </c>
      <c r="AY245" s="14" t="s">
        <v>379</v>
      </c>
      <c r="BE245" s="248">
        <f>IF(N245="základná",J245,0)</f>
        <v>0</v>
      </c>
      <c r="BF245" s="248">
        <f>IF(N245="znížená",J245,0)</f>
        <v>0</v>
      </c>
      <c r="BG245" s="248">
        <f>IF(N245="zákl. prenesená",J245,0)</f>
        <v>0</v>
      </c>
      <c r="BH245" s="248">
        <f>IF(N245="zníž. prenesená",J245,0)</f>
        <v>0</v>
      </c>
      <c r="BI245" s="248">
        <f>IF(N245="nulová",J245,0)</f>
        <v>0</v>
      </c>
      <c r="BJ245" s="14" t="s">
        <v>92</v>
      </c>
      <c r="BK245" s="248">
        <f>ROUND(I245*H245,2)</f>
        <v>0</v>
      </c>
      <c r="BL245" s="14" t="s">
        <v>396</v>
      </c>
      <c r="BM245" s="247" t="s">
        <v>3848</v>
      </c>
    </row>
    <row r="246" s="2" customFormat="1" ht="36.72453" customHeight="1">
      <c r="A246" s="35"/>
      <c r="B246" s="36"/>
      <c r="C246" s="235" t="s">
        <v>969</v>
      </c>
      <c r="D246" s="235" t="s">
        <v>382</v>
      </c>
      <c r="E246" s="236" t="s">
        <v>1863</v>
      </c>
      <c r="F246" s="237" t="s">
        <v>1173</v>
      </c>
      <c r="G246" s="238" t="s">
        <v>502</v>
      </c>
      <c r="H246" s="239">
        <v>24</v>
      </c>
      <c r="I246" s="240"/>
      <c r="J246" s="241">
        <f>ROUND(I246*H246,2)</f>
        <v>0</v>
      </c>
      <c r="K246" s="242"/>
      <c r="L246" s="41"/>
      <c r="M246" s="243" t="s">
        <v>1</v>
      </c>
      <c r="N246" s="244" t="s">
        <v>42</v>
      </c>
      <c r="O246" s="94"/>
      <c r="P246" s="245">
        <f>O246*H246</f>
        <v>0</v>
      </c>
      <c r="Q246" s="245">
        <v>0.0011618976000000001</v>
      </c>
      <c r="R246" s="245">
        <f>Q246*H246</f>
        <v>0.027885542400000001</v>
      </c>
      <c r="S246" s="245">
        <v>0</v>
      </c>
      <c r="T246" s="246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7" t="s">
        <v>396</v>
      </c>
      <c r="AT246" s="247" t="s">
        <v>382</v>
      </c>
      <c r="AU246" s="247" t="s">
        <v>92</v>
      </c>
      <c r="AY246" s="14" t="s">
        <v>379</v>
      </c>
      <c r="BE246" s="248">
        <f>IF(N246="základná",J246,0)</f>
        <v>0</v>
      </c>
      <c r="BF246" s="248">
        <f>IF(N246="znížená",J246,0)</f>
        <v>0</v>
      </c>
      <c r="BG246" s="248">
        <f>IF(N246="zákl. prenesená",J246,0)</f>
        <v>0</v>
      </c>
      <c r="BH246" s="248">
        <f>IF(N246="zníž. prenesená",J246,0)</f>
        <v>0</v>
      </c>
      <c r="BI246" s="248">
        <f>IF(N246="nulová",J246,0)</f>
        <v>0</v>
      </c>
      <c r="BJ246" s="14" t="s">
        <v>92</v>
      </c>
      <c r="BK246" s="248">
        <f>ROUND(I246*H246,2)</f>
        <v>0</v>
      </c>
      <c r="BL246" s="14" t="s">
        <v>396</v>
      </c>
      <c r="BM246" s="247" t="s">
        <v>3849</v>
      </c>
    </row>
    <row r="247" s="2" customFormat="1" ht="31.92453" customHeight="1">
      <c r="A247" s="35"/>
      <c r="B247" s="36"/>
      <c r="C247" s="235" t="s">
        <v>971</v>
      </c>
      <c r="D247" s="235" t="s">
        <v>382</v>
      </c>
      <c r="E247" s="236" t="s">
        <v>1175</v>
      </c>
      <c r="F247" s="237" t="s">
        <v>1176</v>
      </c>
      <c r="G247" s="238" t="s">
        <v>430</v>
      </c>
      <c r="H247" s="239">
        <v>35.566000000000003</v>
      </c>
      <c r="I247" s="240"/>
      <c r="J247" s="241">
        <f>ROUND(I247*H247,2)</f>
        <v>0</v>
      </c>
      <c r="K247" s="242"/>
      <c r="L247" s="41"/>
      <c r="M247" s="243" t="s">
        <v>1</v>
      </c>
      <c r="N247" s="244" t="s">
        <v>42</v>
      </c>
      <c r="O247" s="94"/>
      <c r="P247" s="245">
        <f>O247*H247</f>
        <v>0</v>
      </c>
      <c r="Q247" s="245">
        <v>0.0017262816000000001</v>
      </c>
      <c r="R247" s="245">
        <f>Q247*H247</f>
        <v>0.061396931385600005</v>
      </c>
      <c r="S247" s="245">
        <v>2.3999999999999999</v>
      </c>
      <c r="T247" s="246">
        <f>S247*H247</f>
        <v>85.358400000000003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7" t="s">
        <v>396</v>
      </c>
      <c r="AT247" s="247" t="s">
        <v>382</v>
      </c>
      <c r="AU247" s="247" t="s">
        <v>92</v>
      </c>
      <c r="AY247" s="14" t="s">
        <v>379</v>
      </c>
      <c r="BE247" s="248">
        <f>IF(N247="základná",J247,0)</f>
        <v>0</v>
      </c>
      <c r="BF247" s="248">
        <f>IF(N247="znížená",J247,0)</f>
        <v>0</v>
      </c>
      <c r="BG247" s="248">
        <f>IF(N247="zákl. prenesená",J247,0)</f>
        <v>0</v>
      </c>
      <c r="BH247" s="248">
        <f>IF(N247="zníž. prenesená",J247,0)</f>
        <v>0</v>
      </c>
      <c r="BI247" s="248">
        <f>IF(N247="nulová",J247,0)</f>
        <v>0</v>
      </c>
      <c r="BJ247" s="14" t="s">
        <v>92</v>
      </c>
      <c r="BK247" s="248">
        <f>ROUND(I247*H247,2)</f>
        <v>0</v>
      </c>
      <c r="BL247" s="14" t="s">
        <v>396</v>
      </c>
      <c r="BM247" s="247" t="s">
        <v>3850</v>
      </c>
    </row>
    <row r="248" s="2" customFormat="1" ht="23.4566" customHeight="1">
      <c r="A248" s="35"/>
      <c r="B248" s="36"/>
      <c r="C248" s="235" t="s">
        <v>973</v>
      </c>
      <c r="D248" s="235" t="s">
        <v>382</v>
      </c>
      <c r="E248" s="236" t="s">
        <v>3363</v>
      </c>
      <c r="F248" s="237" t="s">
        <v>3364</v>
      </c>
      <c r="G248" s="238" t="s">
        <v>426</v>
      </c>
      <c r="H248" s="239">
        <v>32.5</v>
      </c>
      <c r="I248" s="240"/>
      <c r="J248" s="241">
        <f>ROUND(I248*H248,2)</f>
        <v>0</v>
      </c>
      <c r="K248" s="242"/>
      <c r="L248" s="41"/>
      <c r="M248" s="243" t="s">
        <v>1</v>
      </c>
      <c r="N248" s="244" t="s">
        <v>42</v>
      </c>
      <c r="O248" s="94"/>
      <c r="P248" s="245">
        <f>O248*H248</f>
        <v>0</v>
      </c>
      <c r="Q248" s="245">
        <v>0.00029999999999999997</v>
      </c>
      <c r="R248" s="245">
        <f>Q248*H248</f>
        <v>0.00975</v>
      </c>
      <c r="S248" s="245">
        <v>0.053999999999999999</v>
      </c>
      <c r="T248" s="246">
        <f>S248*H248</f>
        <v>1.7549999999999999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7" t="s">
        <v>396</v>
      </c>
      <c r="AT248" s="247" t="s">
        <v>382</v>
      </c>
      <c r="AU248" s="247" t="s">
        <v>92</v>
      </c>
      <c r="AY248" s="14" t="s">
        <v>379</v>
      </c>
      <c r="BE248" s="248">
        <f>IF(N248="základná",J248,0)</f>
        <v>0</v>
      </c>
      <c r="BF248" s="248">
        <f>IF(N248="znížená",J248,0)</f>
        <v>0</v>
      </c>
      <c r="BG248" s="248">
        <f>IF(N248="zákl. prenesená",J248,0)</f>
        <v>0</v>
      </c>
      <c r="BH248" s="248">
        <f>IF(N248="zníž. prenesená",J248,0)</f>
        <v>0</v>
      </c>
      <c r="BI248" s="248">
        <f>IF(N248="nulová",J248,0)</f>
        <v>0</v>
      </c>
      <c r="BJ248" s="14" t="s">
        <v>92</v>
      </c>
      <c r="BK248" s="248">
        <f>ROUND(I248*H248,2)</f>
        <v>0</v>
      </c>
      <c r="BL248" s="14" t="s">
        <v>396</v>
      </c>
      <c r="BM248" s="247" t="s">
        <v>3851</v>
      </c>
    </row>
    <row r="249" s="2" customFormat="1" ht="23.4566" customHeight="1">
      <c r="A249" s="35"/>
      <c r="B249" s="36"/>
      <c r="C249" s="235" t="s">
        <v>974</v>
      </c>
      <c r="D249" s="235" t="s">
        <v>382</v>
      </c>
      <c r="E249" s="236" t="s">
        <v>1824</v>
      </c>
      <c r="F249" s="237" t="s">
        <v>1825</v>
      </c>
      <c r="G249" s="238" t="s">
        <v>1817</v>
      </c>
      <c r="H249" s="239">
        <v>320</v>
      </c>
      <c r="I249" s="240"/>
      <c r="J249" s="241">
        <f>ROUND(I249*H249,2)</f>
        <v>0</v>
      </c>
      <c r="K249" s="242"/>
      <c r="L249" s="41"/>
      <c r="M249" s="243" t="s">
        <v>1</v>
      </c>
      <c r="N249" s="244" t="s">
        <v>42</v>
      </c>
      <c r="O249" s="94"/>
      <c r="P249" s="245">
        <f>O249*H249</f>
        <v>0</v>
      </c>
      <c r="Q249" s="245">
        <v>3.9507800000000001E-05</v>
      </c>
      <c r="R249" s="245">
        <f>Q249*H249</f>
        <v>0.012642496</v>
      </c>
      <c r="S249" s="245">
        <v>0.00095</v>
      </c>
      <c r="T249" s="246">
        <f>S249*H249</f>
        <v>0.30399999999999999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7" t="s">
        <v>396</v>
      </c>
      <c r="AT249" s="247" t="s">
        <v>382</v>
      </c>
      <c r="AU249" s="247" t="s">
        <v>92</v>
      </c>
      <c r="AY249" s="14" t="s">
        <v>379</v>
      </c>
      <c r="BE249" s="248">
        <f>IF(N249="základná",J249,0)</f>
        <v>0</v>
      </c>
      <c r="BF249" s="248">
        <f>IF(N249="znížená",J249,0)</f>
        <v>0</v>
      </c>
      <c r="BG249" s="248">
        <f>IF(N249="zákl. prenesená",J249,0)</f>
        <v>0</v>
      </c>
      <c r="BH249" s="248">
        <f>IF(N249="zníž. prenesená",J249,0)</f>
        <v>0</v>
      </c>
      <c r="BI249" s="248">
        <f>IF(N249="nulová",J249,0)</f>
        <v>0</v>
      </c>
      <c r="BJ249" s="14" t="s">
        <v>92</v>
      </c>
      <c r="BK249" s="248">
        <f>ROUND(I249*H249,2)</f>
        <v>0</v>
      </c>
      <c r="BL249" s="14" t="s">
        <v>396</v>
      </c>
      <c r="BM249" s="247" t="s">
        <v>3852</v>
      </c>
    </row>
    <row r="250" s="2" customFormat="1" ht="23.4566" customHeight="1">
      <c r="A250" s="35"/>
      <c r="B250" s="36"/>
      <c r="C250" s="235" t="s">
        <v>978</v>
      </c>
      <c r="D250" s="235" t="s">
        <v>382</v>
      </c>
      <c r="E250" s="236" t="s">
        <v>3367</v>
      </c>
      <c r="F250" s="237" t="s">
        <v>1179</v>
      </c>
      <c r="G250" s="238" t="s">
        <v>450</v>
      </c>
      <c r="H250" s="239">
        <v>186.803</v>
      </c>
      <c r="I250" s="240"/>
      <c r="J250" s="241">
        <f>ROUND(I250*H250,2)</f>
        <v>0</v>
      </c>
      <c r="K250" s="242"/>
      <c r="L250" s="41"/>
      <c r="M250" s="243" t="s">
        <v>1</v>
      </c>
      <c r="N250" s="244" t="s">
        <v>42</v>
      </c>
      <c r="O250" s="94"/>
      <c r="P250" s="245">
        <f>O250*H250</f>
        <v>0</v>
      </c>
      <c r="Q250" s="245">
        <v>0</v>
      </c>
      <c r="R250" s="245">
        <f>Q250*H250</f>
        <v>0</v>
      </c>
      <c r="S250" s="245">
        <v>0</v>
      </c>
      <c r="T250" s="246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7" t="s">
        <v>396</v>
      </c>
      <c r="AT250" s="247" t="s">
        <v>382</v>
      </c>
      <c r="AU250" s="247" t="s">
        <v>92</v>
      </c>
      <c r="AY250" s="14" t="s">
        <v>379</v>
      </c>
      <c r="BE250" s="248">
        <f>IF(N250="základná",J250,0)</f>
        <v>0</v>
      </c>
      <c r="BF250" s="248">
        <f>IF(N250="znížená",J250,0)</f>
        <v>0</v>
      </c>
      <c r="BG250" s="248">
        <f>IF(N250="zákl. prenesená",J250,0)</f>
        <v>0</v>
      </c>
      <c r="BH250" s="248">
        <f>IF(N250="zníž. prenesená",J250,0)</f>
        <v>0</v>
      </c>
      <c r="BI250" s="248">
        <f>IF(N250="nulová",J250,0)</f>
        <v>0</v>
      </c>
      <c r="BJ250" s="14" t="s">
        <v>92</v>
      </c>
      <c r="BK250" s="248">
        <f>ROUND(I250*H250,2)</f>
        <v>0</v>
      </c>
      <c r="BL250" s="14" t="s">
        <v>396</v>
      </c>
      <c r="BM250" s="247" t="s">
        <v>3853</v>
      </c>
    </row>
    <row r="251" s="2" customFormat="1" ht="31.92453" customHeight="1">
      <c r="A251" s="35"/>
      <c r="B251" s="36"/>
      <c r="C251" s="235" t="s">
        <v>979</v>
      </c>
      <c r="D251" s="235" t="s">
        <v>382</v>
      </c>
      <c r="E251" s="236" t="s">
        <v>3369</v>
      </c>
      <c r="F251" s="237" t="s">
        <v>1182</v>
      </c>
      <c r="G251" s="238" t="s">
        <v>450</v>
      </c>
      <c r="H251" s="239">
        <v>1681.2270000000001</v>
      </c>
      <c r="I251" s="240"/>
      <c r="J251" s="241">
        <f>ROUND(I251*H251,2)</f>
        <v>0</v>
      </c>
      <c r="K251" s="242"/>
      <c r="L251" s="41"/>
      <c r="M251" s="243" t="s">
        <v>1</v>
      </c>
      <c r="N251" s="244" t="s">
        <v>42</v>
      </c>
      <c r="O251" s="94"/>
      <c r="P251" s="245">
        <f>O251*H251</f>
        <v>0</v>
      </c>
      <c r="Q251" s="245">
        <v>0</v>
      </c>
      <c r="R251" s="245">
        <f>Q251*H251</f>
        <v>0</v>
      </c>
      <c r="S251" s="245">
        <v>0</v>
      </c>
      <c r="T251" s="246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7" t="s">
        <v>396</v>
      </c>
      <c r="AT251" s="247" t="s">
        <v>382</v>
      </c>
      <c r="AU251" s="247" t="s">
        <v>92</v>
      </c>
      <c r="AY251" s="14" t="s">
        <v>379</v>
      </c>
      <c r="BE251" s="248">
        <f>IF(N251="základná",J251,0)</f>
        <v>0</v>
      </c>
      <c r="BF251" s="248">
        <f>IF(N251="znížená",J251,0)</f>
        <v>0</v>
      </c>
      <c r="BG251" s="248">
        <f>IF(N251="zákl. prenesená",J251,0)</f>
        <v>0</v>
      </c>
      <c r="BH251" s="248">
        <f>IF(N251="zníž. prenesená",J251,0)</f>
        <v>0</v>
      </c>
      <c r="BI251" s="248">
        <f>IF(N251="nulová",J251,0)</f>
        <v>0</v>
      </c>
      <c r="BJ251" s="14" t="s">
        <v>92</v>
      </c>
      <c r="BK251" s="248">
        <f>ROUND(I251*H251,2)</f>
        <v>0</v>
      </c>
      <c r="BL251" s="14" t="s">
        <v>396</v>
      </c>
      <c r="BM251" s="247" t="s">
        <v>3854</v>
      </c>
    </row>
    <row r="252" s="2" customFormat="1" ht="23.4566" customHeight="1">
      <c r="A252" s="35"/>
      <c r="B252" s="36"/>
      <c r="C252" s="235" t="s">
        <v>980</v>
      </c>
      <c r="D252" s="235" t="s">
        <v>382</v>
      </c>
      <c r="E252" s="236" t="s">
        <v>718</v>
      </c>
      <c r="F252" s="237" t="s">
        <v>719</v>
      </c>
      <c r="G252" s="238" t="s">
        <v>450</v>
      </c>
      <c r="H252" s="239">
        <v>125.983</v>
      </c>
      <c r="I252" s="240"/>
      <c r="J252" s="241">
        <f>ROUND(I252*H252,2)</f>
        <v>0</v>
      </c>
      <c r="K252" s="242"/>
      <c r="L252" s="41"/>
      <c r="M252" s="243" t="s">
        <v>1</v>
      </c>
      <c r="N252" s="244" t="s">
        <v>42</v>
      </c>
      <c r="O252" s="94"/>
      <c r="P252" s="245">
        <f>O252*H252</f>
        <v>0</v>
      </c>
      <c r="Q252" s="245">
        <v>0</v>
      </c>
      <c r="R252" s="245">
        <f>Q252*H252</f>
        <v>0</v>
      </c>
      <c r="S252" s="245">
        <v>0</v>
      </c>
      <c r="T252" s="246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7" t="s">
        <v>396</v>
      </c>
      <c r="AT252" s="247" t="s">
        <v>382</v>
      </c>
      <c r="AU252" s="247" t="s">
        <v>92</v>
      </c>
      <c r="AY252" s="14" t="s">
        <v>379</v>
      </c>
      <c r="BE252" s="248">
        <f>IF(N252="základná",J252,0)</f>
        <v>0</v>
      </c>
      <c r="BF252" s="248">
        <f>IF(N252="znížená",J252,0)</f>
        <v>0</v>
      </c>
      <c r="BG252" s="248">
        <f>IF(N252="zákl. prenesená",J252,0)</f>
        <v>0</v>
      </c>
      <c r="BH252" s="248">
        <f>IF(N252="zníž. prenesená",J252,0)</f>
        <v>0</v>
      </c>
      <c r="BI252" s="248">
        <f>IF(N252="nulová",J252,0)</f>
        <v>0</v>
      </c>
      <c r="BJ252" s="14" t="s">
        <v>92</v>
      </c>
      <c r="BK252" s="248">
        <f>ROUND(I252*H252,2)</f>
        <v>0</v>
      </c>
      <c r="BL252" s="14" t="s">
        <v>396</v>
      </c>
      <c r="BM252" s="247" t="s">
        <v>3855</v>
      </c>
    </row>
    <row r="253" s="12" customFormat="1" ht="22.8" customHeight="1">
      <c r="A253" s="12"/>
      <c r="B253" s="219"/>
      <c r="C253" s="220"/>
      <c r="D253" s="221" t="s">
        <v>75</v>
      </c>
      <c r="E253" s="233" t="s">
        <v>721</v>
      </c>
      <c r="F253" s="233" t="s">
        <v>722</v>
      </c>
      <c r="G253" s="220"/>
      <c r="H253" s="220"/>
      <c r="I253" s="223"/>
      <c r="J253" s="234">
        <f>BK253</f>
        <v>0</v>
      </c>
      <c r="K253" s="220"/>
      <c r="L253" s="225"/>
      <c r="M253" s="226"/>
      <c r="N253" s="227"/>
      <c r="O253" s="227"/>
      <c r="P253" s="228">
        <f>P254</f>
        <v>0</v>
      </c>
      <c r="Q253" s="227"/>
      <c r="R253" s="228">
        <f>R254</f>
        <v>0</v>
      </c>
      <c r="S253" s="227"/>
      <c r="T253" s="229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30" t="s">
        <v>84</v>
      </c>
      <c r="AT253" s="231" t="s">
        <v>75</v>
      </c>
      <c r="AU253" s="231" t="s">
        <v>84</v>
      </c>
      <c r="AY253" s="230" t="s">
        <v>379</v>
      </c>
      <c r="BK253" s="232">
        <f>BK254</f>
        <v>0</v>
      </c>
    </row>
    <row r="254" s="2" customFormat="1" ht="23.4566" customHeight="1">
      <c r="A254" s="35"/>
      <c r="B254" s="36"/>
      <c r="C254" s="235" t="s">
        <v>981</v>
      </c>
      <c r="D254" s="235" t="s">
        <v>382</v>
      </c>
      <c r="E254" s="236" t="s">
        <v>3372</v>
      </c>
      <c r="F254" s="237" t="s">
        <v>3373</v>
      </c>
      <c r="G254" s="238" t="s">
        <v>450</v>
      </c>
      <c r="H254" s="239">
        <v>551.447</v>
      </c>
      <c r="I254" s="240"/>
      <c r="J254" s="241">
        <f>ROUND(I254*H254,2)</f>
        <v>0</v>
      </c>
      <c r="K254" s="242"/>
      <c r="L254" s="41"/>
      <c r="M254" s="243" t="s">
        <v>1</v>
      </c>
      <c r="N254" s="244" t="s">
        <v>42</v>
      </c>
      <c r="O254" s="94"/>
      <c r="P254" s="245">
        <f>O254*H254</f>
        <v>0</v>
      </c>
      <c r="Q254" s="245">
        <v>0</v>
      </c>
      <c r="R254" s="245">
        <f>Q254*H254</f>
        <v>0</v>
      </c>
      <c r="S254" s="245">
        <v>0</v>
      </c>
      <c r="T254" s="246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7" t="s">
        <v>396</v>
      </c>
      <c r="AT254" s="247" t="s">
        <v>382</v>
      </c>
      <c r="AU254" s="247" t="s">
        <v>92</v>
      </c>
      <c r="AY254" s="14" t="s">
        <v>379</v>
      </c>
      <c r="BE254" s="248">
        <f>IF(N254="základná",J254,0)</f>
        <v>0</v>
      </c>
      <c r="BF254" s="248">
        <f>IF(N254="znížená",J254,0)</f>
        <v>0</v>
      </c>
      <c r="BG254" s="248">
        <f>IF(N254="zákl. prenesená",J254,0)</f>
        <v>0</v>
      </c>
      <c r="BH254" s="248">
        <f>IF(N254="zníž. prenesená",J254,0)</f>
        <v>0</v>
      </c>
      <c r="BI254" s="248">
        <f>IF(N254="nulová",J254,0)</f>
        <v>0</v>
      </c>
      <c r="BJ254" s="14" t="s">
        <v>92</v>
      </c>
      <c r="BK254" s="248">
        <f>ROUND(I254*H254,2)</f>
        <v>0</v>
      </c>
      <c r="BL254" s="14" t="s">
        <v>396</v>
      </c>
      <c r="BM254" s="247" t="s">
        <v>3856</v>
      </c>
    </row>
    <row r="255" s="12" customFormat="1" ht="25.92" customHeight="1">
      <c r="A255" s="12"/>
      <c r="B255" s="219"/>
      <c r="C255" s="220"/>
      <c r="D255" s="221" t="s">
        <v>75</v>
      </c>
      <c r="E255" s="222" t="s">
        <v>1040</v>
      </c>
      <c r="F255" s="222" t="s">
        <v>1041</v>
      </c>
      <c r="G255" s="220"/>
      <c r="H255" s="220"/>
      <c r="I255" s="223"/>
      <c r="J255" s="224">
        <f>BK255</f>
        <v>0</v>
      </c>
      <c r="K255" s="220"/>
      <c r="L255" s="225"/>
      <c r="M255" s="226"/>
      <c r="N255" s="227"/>
      <c r="O255" s="227"/>
      <c r="P255" s="228">
        <f>P256</f>
        <v>0</v>
      </c>
      <c r="Q255" s="227"/>
      <c r="R255" s="228">
        <f>R256</f>
        <v>1.2996058293600001</v>
      </c>
      <c r="S255" s="227"/>
      <c r="T255" s="229">
        <f>T256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0" t="s">
        <v>92</v>
      </c>
      <c r="AT255" s="231" t="s">
        <v>75</v>
      </c>
      <c r="AU255" s="231" t="s">
        <v>76</v>
      </c>
      <c r="AY255" s="230" t="s">
        <v>379</v>
      </c>
      <c r="BK255" s="232">
        <f>BK256</f>
        <v>0</v>
      </c>
    </row>
    <row r="256" s="12" customFormat="1" ht="22.8" customHeight="1">
      <c r="A256" s="12"/>
      <c r="B256" s="219"/>
      <c r="C256" s="220"/>
      <c r="D256" s="221" t="s">
        <v>75</v>
      </c>
      <c r="E256" s="233" t="s">
        <v>1042</v>
      </c>
      <c r="F256" s="233" t="s">
        <v>1043</v>
      </c>
      <c r="G256" s="220"/>
      <c r="H256" s="220"/>
      <c r="I256" s="223"/>
      <c r="J256" s="234">
        <f>BK256</f>
        <v>0</v>
      </c>
      <c r="K256" s="220"/>
      <c r="L256" s="225"/>
      <c r="M256" s="226"/>
      <c r="N256" s="227"/>
      <c r="O256" s="227"/>
      <c r="P256" s="228">
        <f>SUM(P257:P269)</f>
        <v>0</v>
      </c>
      <c r="Q256" s="227"/>
      <c r="R256" s="228">
        <f>SUM(R257:R269)</f>
        <v>1.2996058293600001</v>
      </c>
      <c r="S256" s="227"/>
      <c r="T256" s="229">
        <f>SUM(T257:T269)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0" t="s">
        <v>92</v>
      </c>
      <c r="AT256" s="231" t="s">
        <v>75</v>
      </c>
      <c r="AU256" s="231" t="s">
        <v>84</v>
      </c>
      <c r="AY256" s="230" t="s">
        <v>379</v>
      </c>
      <c r="BK256" s="232">
        <f>SUM(BK257:BK269)</f>
        <v>0</v>
      </c>
    </row>
    <row r="257" s="2" customFormat="1" ht="23.4566" customHeight="1">
      <c r="A257" s="35"/>
      <c r="B257" s="36"/>
      <c r="C257" s="235" t="s">
        <v>982</v>
      </c>
      <c r="D257" s="235" t="s">
        <v>382</v>
      </c>
      <c r="E257" s="236" t="s">
        <v>1045</v>
      </c>
      <c r="F257" s="237" t="s">
        <v>1046</v>
      </c>
      <c r="G257" s="238" t="s">
        <v>419</v>
      </c>
      <c r="H257" s="239">
        <v>10.077</v>
      </c>
      <c r="I257" s="240"/>
      <c r="J257" s="241">
        <f>ROUND(I257*H257,2)</f>
        <v>0</v>
      </c>
      <c r="K257" s="242"/>
      <c r="L257" s="41"/>
      <c r="M257" s="243" t="s">
        <v>1</v>
      </c>
      <c r="N257" s="244" t="s">
        <v>42</v>
      </c>
      <c r="O257" s="94"/>
      <c r="P257" s="245">
        <f>O257*H257</f>
        <v>0</v>
      </c>
      <c r="Q257" s="245">
        <v>0</v>
      </c>
      <c r="R257" s="245">
        <f>Q257*H257</f>
        <v>0</v>
      </c>
      <c r="S257" s="245">
        <v>0</v>
      </c>
      <c r="T257" s="246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7" t="s">
        <v>479</v>
      </c>
      <c r="AT257" s="247" t="s">
        <v>382</v>
      </c>
      <c r="AU257" s="247" t="s">
        <v>92</v>
      </c>
      <c r="AY257" s="14" t="s">
        <v>379</v>
      </c>
      <c r="BE257" s="248">
        <f>IF(N257="základná",J257,0)</f>
        <v>0</v>
      </c>
      <c r="BF257" s="248">
        <f>IF(N257="znížená",J257,0)</f>
        <v>0</v>
      </c>
      <c r="BG257" s="248">
        <f>IF(N257="zákl. prenesená",J257,0)</f>
        <v>0</v>
      </c>
      <c r="BH257" s="248">
        <f>IF(N257="zníž. prenesená",J257,0)</f>
        <v>0</v>
      </c>
      <c r="BI257" s="248">
        <f>IF(N257="nulová",J257,0)</f>
        <v>0</v>
      </c>
      <c r="BJ257" s="14" t="s">
        <v>92</v>
      </c>
      <c r="BK257" s="248">
        <f>ROUND(I257*H257,2)</f>
        <v>0</v>
      </c>
      <c r="BL257" s="14" t="s">
        <v>479</v>
      </c>
      <c r="BM257" s="247" t="s">
        <v>3857</v>
      </c>
    </row>
    <row r="258" s="2" customFormat="1" ht="16.30189" customHeight="1">
      <c r="A258" s="35"/>
      <c r="B258" s="36"/>
      <c r="C258" s="254" t="s">
        <v>983</v>
      </c>
      <c r="D258" s="254" t="s">
        <v>457</v>
      </c>
      <c r="E258" s="255" t="s">
        <v>1191</v>
      </c>
      <c r="F258" s="256" t="s">
        <v>1192</v>
      </c>
      <c r="G258" s="257" t="s">
        <v>450</v>
      </c>
      <c r="H258" s="258">
        <v>0.0040000000000000001</v>
      </c>
      <c r="I258" s="259"/>
      <c r="J258" s="260">
        <f>ROUND(I258*H258,2)</f>
        <v>0</v>
      </c>
      <c r="K258" s="261"/>
      <c r="L258" s="262"/>
      <c r="M258" s="263" t="s">
        <v>1</v>
      </c>
      <c r="N258" s="264" t="s">
        <v>42</v>
      </c>
      <c r="O258" s="94"/>
      <c r="P258" s="245">
        <f>O258*H258</f>
        <v>0</v>
      </c>
      <c r="Q258" s="245">
        <v>1</v>
      </c>
      <c r="R258" s="245">
        <f>Q258*H258</f>
        <v>0.0040000000000000001</v>
      </c>
      <c r="S258" s="245">
        <v>0</v>
      </c>
      <c r="T258" s="246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7" t="s">
        <v>544</v>
      </c>
      <c r="AT258" s="247" t="s">
        <v>457</v>
      </c>
      <c r="AU258" s="247" t="s">
        <v>92</v>
      </c>
      <c r="AY258" s="14" t="s">
        <v>379</v>
      </c>
      <c r="BE258" s="248">
        <f>IF(N258="základná",J258,0)</f>
        <v>0</v>
      </c>
      <c r="BF258" s="248">
        <f>IF(N258="znížená",J258,0)</f>
        <v>0</v>
      </c>
      <c r="BG258" s="248">
        <f>IF(N258="zákl. prenesená",J258,0)</f>
        <v>0</v>
      </c>
      <c r="BH258" s="248">
        <f>IF(N258="zníž. prenesená",J258,0)</f>
        <v>0</v>
      </c>
      <c r="BI258" s="248">
        <f>IF(N258="nulová",J258,0)</f>
        <v>0</v>
      </c>
      <c r="BJ258" s="14" t="s">
        <v>92</v>
      </c>
      <c r="BK258" s="248">
        <f>ROUND(I258*H258,2)</f>
        <v>0</v>
      </c>
      <c r="BL258" s="14" t="s">
        <v>479</v>
      </c>
      <c r="BM258" s="247" t="s">
        <v>3858</v>
      </c>
    </row>
    <row r="259" s="2" customFormat="1" ht="23.4566" customHeight="1">
      <c r="A259" s="35"/>
      <c r="B259" s="36"/>
      <c r="C259" s="235" t="s">
        <v>984</v>
      </c>
      <c r="D259" s="235" t="s">
        <v>382</v>
      </c>
      <c r="E259" s="236" t="s">
        <v>1053</v>
      </c>
      <c r="F259" s="237" t="s">
        <v>1054</v>
      </c>
      <c r="G259" s="238" t="s">
        <v>419</v>
      </c>
      <c r="H259" s="239">
        <v>20.154</v>
      </c>
      <c r="I259" s="240"/>
      <c r="J259" s="241">
        <f>ROUND(I259*H259,2)</f>
        <v>0</v>
      </c>
      <c r="K259" s="242"/>
      <c r="L259" s="41"/>
      <c r="M259" s="243" t="s">
        <v>1</v>
      </c>
      <c r="N259" s="244" t="s">
        <v>42</v>
      </c>
      <c r="O259" s="94"/>
      <c r="P259" s="245">
        <f>O259*H259</f>
        <v>0</v>
      </c>
      <c r="Q259" s="245">
        <v>0.00026259999999999999</v>
      </c>
      <c r="R259" s="245">
        <f>Q259*H259</f>
        <v>0.0052924404</v>
      </c>
      <c r="S259" s="245">
        <v>0</v>
      </c>
      <c r="T259" s="246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7" t="s">
        <v>479</v>
      </c>
      <c r="AT259" s="247" t="s">
        <v>382</v>
      </c>
      <c r="AU259" s="247" t="s">
        <v>92</v>
      </c>
      <c r="AY259" s="14" t="s">
        <v>379</v>
      </c>
      <c r="BE259" s="248">
        <f>IF(N259="základná",J259,0)</f>
        <v>0</v>
      </c>
      <c r="BF259" s="248">
        <f>IF(N259="znížená",J259,0)</f>
        <v>0</v>
      </c>
      <c r="BG259" s="248">
        <f>IF(N259="zákl. prenesená",J259,0)</f>
        <v>0</v>
      </c>
      <c r="BH259" s="248">
        <f>IF(N259="zníž. prenesená",J259,0)</f>
        <v>0</v>
      </c>
      <c r="BI259" s="248">
        <f>IF(N259="nulová",J259,0)</f>
        <v>0</v>
      </c>
      <c r="BJ259" s="14" t="s">
        <v>92</v>
      </c>
      <c r="BK259" s="248">
        <f>ROUND(I259*H259,2)</f>
        <v>0</v>
      </c>
      <c r="BL259" s="14" t="s">
        <v>479</v>
      </c>
      <c r="BM259" s="247" t="s">
        <v>3859</v>
      </c>
    </row>
    <row r="260" s="2" customFormat="1" ht="16.30189" customHeight="1">
      <c r="A260" s="35"/>
      <c r="B260" s="36"/>
      <c r="C260" s="254" t="s">
        <v>985</v>
      </c>
      <c r="D260" s="254" t="s">
        <v>457</v>
      </c>
      <c r="E260" s="255" t="s">
        <v>3378</v>
      </c>
      <c r="F260" s="256" t="s">
        <v>3379</v>
      </c>
      <c r="G260" s="257" t="s">
        <v>450</v>
      </c>
      <c r="H260" s="258">
        <v>0.034000000000000002</v>
      </c>
      <c r="I260" s="259"/>
      <c r="J260" s="260">
        <f>ROUND(I260*H260,2)</f>
        <v>0</v>
      </c>
      <c r="K260" s="261"/>
      <c r="L260" s="262"/>
      <c r="M260" s="263" t="s">
        <v>1</v>
      </c>
      <c r="N260" s="264" t="s">
        <v>42</v>
      </c>
      <c r="O260" s="94"/>
      <c r="P260" s="245">
        <f>O260*H260</f>
        <v>0</v>
      </c>
      <c r="Q260" s="245">
        <v>1</v>
      </c>
      <c r="R260" s="245">
        <f>Q260*H260</f>
        <v>0.034000000000000002</v>
      </c>
      <c r="S260" s="245">
        <v>0</v>
      </c>
      <c r="T260" s="246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7" t="s">
        <v>544</v>
      </c>
      <c r="AT260" s="247" t="s">
        <v>457</v>
      </c>
      <c r="AU260" s="247" t="s">
        <v>92</v>
      </c>
      <c r="AY260" s="14" t="s">
        <v>379</v>
      </c>
      <c r="BE260" s="248">
        <f>IF(N260="základná",J260,0)</f>
        <v>0</v>
      </c>
      <c r="BF260" s="248">
        <f>IF(N260="znížená",J260,0)</f>
        <v>0</v>
      </c>
      <c r="BG260" s="248">
        <f>IF(N260="zákl. prenesená",J260,0)</f>
        <v>0</v>
      </c>
      <c r="BH260" s="248">
        <f>IF(N260="zníž. prenesená",J260,0)</f>
        <v>0</v>
      </c>
      <c r="BI260" s="248">
        <f>IF(N260="nulová",J260,0)</f>
        <v>0</v>
      </c>
      <c r="BJ260" s="14" t="s">
        <v>92</v>
      </c>
      <c r="BK260" s="248">
        <f>ROUND(I260*H260,2)</f>
        <v>0</v>
      </c>
      <c r="BL260" s="14" t="s">
        <v>479</v>
      </c>
      <c r="BM260" s="247" t="s">
        <v>3860</v>
      </c>
    </row>
    <row r="261" s="2" customFormat="1" ht="23.4566" customHeight="1">
      <c r="A261" s="35"/>
      <c r="B261" s="36"/>
      <c r="C261" s="235" t="s">
        <v>986</v>
      </c>
      <c r="D261" s="235" t="s">
        <v>382</v>
      </c>
      <c r="E261" s="236" t="s">
        <v>3381</v>
      </c>
      <c r="F261" s="237" t="s">
        <v>3382</v>
      </c>
      <c r="G261" s="238" t="s">
        <v>419</v>
      </c>
      <c r="H261" s="239">
        <v>28.350000000000001</v>
      </c>
      <c r="I261" s="240"/>
      <c r="J261" s="241">
        <f>ROUND(I261*H261,2)</f>
        <v>0</v>
      </c>
      <c r="K261" s="242"/>
      <c r="L261" s="41"/>
      <c r="M261" s="243" t="s">
        <v>1</v>
      </c>
      <c r="N261" s="244" t="s">
        <v>42</v>
      </c>
      <c r="O261" s="94"/>
      <c r="P261" s="245">
        <f>O261*H261</f>
        <v>0</v>
      </c>
      <c r="Q261" s="245">
        <v>0</v>
      </c>
      <c r="R261" s="245">
        <f>Q261*H261</f>
        <v>0</v>
      </c>
      <c r="S261" s="245">
        <v>0</v>
      </c>
      <c r="T261" s="246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7" t="s">
        <v>479</v>
      </c>
      <c r="AT261" s="247" t="s">
        <v>382</v>
      </c>
      <c r="AU261" s="247" t="s">
        <v>92</v>
      </c>
      <c r="AY261" s="14" t="s">
        <v>379</v>
      </c>
      <c r="BE261" s="248">
        <f>IF(N261="základná",J261,0)</f>
        <v>0</v>
      </c>
      <c r="BF261" s="248">
        <f>IF(N261="znížená",J261,0)</f>
        <v>0</v>
      </c>
      <c r="BG261" s="248">
        <f>IF(N261="zákl. prenesená",J261,0)</f>
        <v>0</v>
      </c>
      <c r="BH261" s="248">
        <f>IF(N261="zníž. prenesená",J261,0)</f>
        <v>0</v>
      </c>
      <c r="BI261" s="248">
        <f>IF(N261="nulová",J261,0)</f>
        <v>0</v>
      </c>
      <c r="BJ261" s="14" t="s">
        <v>92</v>
      </c>
      <c r="BK261" s="248">
        <f>ROUND(I261*H261,2)</f>
        <v>0</v>
      </c>
      <c r="BL261" s="14" t="s">
        <v>479</v>
      </c>
      <c r="BM261" s="247" t="s">
        <v>3861</v>
      </c>
    </row>
    <row r="262" s="2" customFormat="1" ht="23.4566" customHeight="1">
      <c r="A262" s="35"/>
      <c r="B262" s="36"/>
      <c r="C262" s="254" t="s">
        <v>990</v>
      </c>
      <c r="D262" s="254" t="s">
        <v>457</v>
      </c>
      <c r="E262" s="255" t="s">
        <v>3384</v>
      </c>
      <c r="F262" s="256" t="s">
        <v>3385</v>
      </c>
      <c r="G262" s="257" t="s">
        <v>419</v>
      </c>
      <c r="H262" s="258">
        <v>32.603000000000002</v>
      </c>
      <c r="I262" s="259"/>
      <c r="J262" s="260">
        <f>ROUND(I262*H262,2)</f>
        <v>0</v>
      </c>
      <c r="K262" s="261"/>
      <c r="L262" s="262"/>
      <c r="M262" s="263" t="s">
        <v>1</v>
      </c>
      <c r="N262" s="264" t="s">
        <v>42</v>
      </c>
      <c r="O262" s="94"/>
      <c r="P262" s="245">
        <f>O262*H262</f>
        <v>0</v>
      </c>
      <c r="Q262" s="245">
        <v>0.0044999999999999997</v>
      </c>
      <c r="R262" s="245">
        <f>Q262*H262</f>
        <v>0.1467135</v>
      </c>
      <c r="S262" s="245">
        <v>0</v>
      </c>
      <c r="T262" s="246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7" t="s">
        <v>544</v>
      </c>
      <c r="AT262" s="247" t="s">
        <v>457</v>
      </c>
      <c r="AU262" s="247" t="s">
        <v>92</v>
      </c>
      <c r="AY262" s="14" t="s">
        <v>379</v>
      </c>
      <c r="BE262" s="248">
        <f>IF(N262="základná",J262,0)</f>
        <v>0</v>
      </c>
      <c r="BF262" s="248">
        <f>IF(N262="znížená",J262,0)</f>
        <v>0</v>
      </c>
      <c r="BG262" s="248">
        <f>IF(N262="zákl. prenesená",J262,0)</f>
        <v>0</v>
      </c>
      <c r="BH262" s="248">
        <f>IF(N262="zníž. prenesená",J262,0)</f>
        <v>0</v>
      </c>
      <c r="BI262" s="248">
        <f>IF(N262="nulová",J262,0)</f>
        <v>0</v>
      </c>
      <c r="BJ262" s="14" t="s">
        <v>92</v>
      </c>
      <c r="BK262" s="248">
        <f>ROUND(I262*H262,2)</f>
        <v>0</v>
      </c>
      <c r="BL262" s="14" t="s">
        <v>479</v>
      </c>
      <c r="BM262" s="247" t="s">
        <v>3862</v>
      </c>
    </row>
    <row r="263" s="2" customFormat="1" ht="23.4566" customHeight="1">
      <c r="A263" s="35"/>
      <c r="B263" s="36"/>
      <c r="C263" s="235" t="s">
        <v>994</v>
      </c>
      <c r="D263" s="235" t="s">
        <v>382</v>
      </c>
      <c r="E263" s="236" t="s">
        <v>3387</v>
      </c>
      <c r="F263" s="237" t="s">
        <v>3388</v>
      </c>
      <c r="G263" s="238" t="s">
        <v>419</v>
      </c>
      <c r="H263" s="239">
        <v>46.5</v>
      </c>
      <c r="I263" s="240"/>
      <c r="J263" s="241">
        <f>ROUND(I263*H263,2)</f>
        <v>0</v>
      </c>
      <c r="K263" s="242"/>
      <c r="L263" s="41"/>
      <c r="M263" s="243" t="s">
        <v>1</v>
      </c>
      <c r="N263" s="244" t="s">
        <v>42</v>
      </c>
      <c r="O263" s="94"/>
      <c r="P263" s="245">
        <f>O263*H263</f>
        <v>0</v>
      </c>
      <c r="Q263" s="245">
        <v>0.00060300000000000002</v>
      </c>
      <c r="R263" s="245">
        <f>Q263*H263</f>
        <v>0.028039500000000002</v>
      </c>
      <c r="S263" s="245">
        <v>0</v>
      </c>
      <c r="T263" s="246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7" t="s">
        <v>479</v>
      </c>
      <c r="AT263" s="247" t="s">
        <v>382</v>
      </c>
      <c r="AU263" s="247" t="s">
        <v>92</v>
      </c>
      <c r="AY263" s="14" t="s">
        <v>379</v>
      </c>
      <c r="BE263" s="248">
        <f>IF(N263="základná",J263,0)</f>
        <v>0</v>
      </c>
      <c r="BF263" s="248">
        <f>IF(N263="znížená",J263,0)</f>
        <v>0</v>
      </c>
      <c r="BG263" s="248">
        <f>IF(N263="zákl. prenesená",J263,0)</f>
        <v>0</v>
      </c>
      <c r="BH263" s="248">
        <f>IF(N263="zníž. prenesená",J263,0)</f>
        <v>0</v>
      </c>
      <c r="BI263" s="248">
        <f>IF(N263="nulová",J263,0)</f>
        <v>0</v>
      </c>
      <c r="BJ263" s="14" t="s">
        <v>92</v>
      </c>
      <c r="BK263" s="248">
        <f>ROUND(I263*H263,2)</f>
        <v>0</v>
      </c>
      <c r="BL263" s="14" t="s">
        <v>479</v>
      </c>
      <c r="BM263" s="247" t="s">
        <v>3863</v>
      </c>
    </row>
    <row r="264" s="2" customFormat="1" ht="21.0566" customHeight="1">
      <c r="A264" s="35"/>
      <c r="B264" s="36"/>
      <c r="C264" s="235" t="s">
        <v>995</v>
      </c>
      <c r="D264" s="235" t="s">
        <v>382</v>
      </c>
      <c r="E264" s="236" t="s">
        <v>3390</v>
      </c>
      <c r="F264" s="237" t="s">
        <v>3391</v>
      </c>
      <c r="G264" s="238" t="s">
        <v>419</v>
      </c>
      <c r="H264" s="239">
        <v>15.5</v>
      </c>
      <c r="I264" s="240"/>
      <c r="J264" s="241">
        <f>ROUND(I264*H264,2)</f>
        <v>0</v>
      </c>
      <c r="K264" s="242"/>
      <c r="L264" s="41"/>
      <c r="M264" s="243" t="s">
        <v>1</v>
      </c>
      <c r="N264" s="244" t="s">
        <v>42</v>
      </c>
      <c r="O264" s="94"/>
      <c r="P264" s="245">
        <f>O264*H264</f>
        <v>0</v>
      </c>
      <c r="Q264" s="245">
        <v>0.00085300000000000003</v>
      </c>
      <c r="R264" s="245">
        <f>Q264*H264</f>
        <v>0.013221500000000001</v>
      </c>
      <c r="S264" s="245">
        <v>0</v>
      </c>
      <c r="T264" s="246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7" t="s">
        <v>479</v>
      </c>
      <c r="AT264" s="247" t="s">
        <v>382</v>
      </c>
      <c r="AU264" s="247" t="s">
        <v>92</v>
      </c>
      <c r="AY264" s="14" t="s">
        <v>379</v>
      </c>
      <c r="BE264" s="248">
        <f>IF(N264="základná",J264,0)</f>
        <v>0</v>
      </c>
      <c r="BF264" s="248">
        <f>IF(N264="znížená",J264,0)</f>
        <v>0</v>
      </c>
      <c r="BG264" s="248">
        <f>IF(N264="zákl. prenesená",J264,0)</f>
        <v>0</v>
      </c>
      <c r="BH264" s="248">
        <f>IF(N264="zníž. prenesená",J264,0)</f>
        <v>0</v>
      </c>
      <c r="BI264" s="248">
        <f>IF(N264="nulová",J264,0)</f>
        <v>0</v>
      </c>
      <c r="BJ264" s="14" t="s">
        <v>92</v>
      </c>
      <c r="BK264" s="248">
        <f>ROUND(I264*H264,2)</f>
        <v>0</v>
      </c>
      <c r="BL264" s="14" t="s">
        <v>479</v>
      </c>
      <c r="BM264" s="247" t="s">
        <v>3864</v>
      </c>
    </row>
    <row r="265" s="2" customFormat="1" ht="36.72453" customHeight="1">
      <c r="A265" s="35"/>
      <c r="B265" s="36"/>
      <c r="C265" s="235" t="s">
        <v>996</v>
      </c>
      <c r="D265" s="235" t="s">
        <v>382</v>
      </c>
      <c r="E265" s="236" t="s">
        <v>3393</v>
      </c>
      <c r="F265" s="237" t="s">
        <v>3394</v>
      </c>
      <c r="G265" s="238" t="s">
        <v>419</v>
      </c>
      <c r="H265" s="239">
        <v>75.316000000000002</v>
      </c>
      <c r="I265" s="240"/>
      <c r="J265" s="241">
        <f>ROUND(I265*H265,2)</f>
        <v>0</v>
      </c>
      <c r="K265" s="242"/>
      <c r="L265" s="41"/>
      <c r="M265" s="243" t="s">
        <v>1</v>
      </c>
      <c r="N265" s="244" t="s">
        <v>42</v>
      </c>
      <c r="O265" s="94"/>
      <c r="P265" s="245">
        <f>O265*H265</f>
        <v>0</v>
      </c>
      <c r="Q265" s="245">
        <v>0.0025000000000000001</v>
      </c>
      <c r="R265" s="245">
        <f>Q265*H265</f>
        <v>0.18829000000000001</v>
      </c>
      <c r="S265" s="245">
        <v>0</v>
      </c>
      <c r="T265" s="246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7" t="s">
        <v>479</v>
      </c>
      <c r="AT265" s="247" t="s">
        <v>382</v>
      </c>
      <c r="AU265" s="247" t="s">
        <v>92</v>
      </c>
      <c r="AY265" s="14" t="s">
        <v>379</v>
      </c>
      <c r="BE265" s="248">
        <f>IF(N265="základná",J265,0)</f>
        <v>0</v>
      </c>
      <c r="BF265" s="248">
        <f>IF(N265="znížená",J265,0)</f>
        <v>0</v>
      </c>
      <c r="BG265" s="248">
        <f>IF(N265="zákl. prenesená",J265,0)</f>
        <v>0</v>
      </c>
      <c r="BH265" s="248">
        <f>IF(N265="zníž. prenesená",J265,0)</f>
        <v>0</v>
      </c>
      <c r="BI265" s="248">
        <f>IF(N265="nulová",J265,0)</f>
        <v>0</v>
      </c>
      <c r="BJ265" s="14" t="s">
        <v>92</v>
      </c>
      <c r="BK265" s="248">
        <f>ROUND(I265*H265,2)</f>
        <v>0</v>
      </c>
      <c r="BL265" s="14" t="s">
        <v>479</v>
      </c>
      <c r="BM265" s="247" t="s">
        <v>3865</v>
      </c>
    </row>
    <row r="266" s="2" customFormat="1" ht="16.30189" customHeight="1">
      <c r="A266" s="35"/>
      <c r="B266" s="36"/>
      <c r="C266" s="254" t="s">
        <v>997</v>
      </c>
      <c r="D266" s="254" t="s">
        <v>457</v>
      </c>
      <c r="E266" s="255" t="s">
        <v>3396</v>
      </c>
      <c r="F266" s="256" t="s">
        <v>3397</v>
      </c>
      <c r="G266" s="257" t="s">
        <v>1102</v>
      </c>
      <c r="H266" s="258">
        <v>37.658000000000001</v>
      </c>
      <c r="I266" s="259"/>
      <c r="J266" s="260">
        <f>ROUND(I266*H266,2)</f>
        <v>0</v>
      </c>
      <c r="K266" s="261"/>
      <c r="L266" s="262"/>
      <c r="M266" s="263" t="s">
        <v>1</v>
      </c>
      <c r="N266" s="264" t="s">
        <v>42</v>
      </c>
      <c r="O266" s="94"/>
      <c r="P266" s="245">
        <f>O266*H266</f>
        <v>0</v>
      </c>
      <c r="Q266" s="245">
        <v>0.001</v>
      </c>
      <c r="R266" s="245">
        <f>Q266*H266</f>
        <v>0.037658000000000004</v>
      </c>
      <c r="S266" s="245">
        <v>0</v>
      </c>
      <c r="T266" s="246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7" t="s">
        <v>544</v>
      </c>
      <c r="AT266" s="247" t="s">
        <v>457</v>
      </c>
      <c r="AU266" s="247" t="s">
        <v>92</v>
      </c>
      <c r="AY266" s="14" t="s">
        <v>379</v>
      </c>
      <c r="BE266" s="248">
        <f>IF(N266="základná",J266,0)</f>
        <v>0</v>
      </c>
      <c r="BF266" s="248">
        <f>IF(N266="znížená",J266,0)</f>
        <v>0</v>
      </c>
      <c r="BG266" s="248">
        <f>IF(N266="zákl. prenesená",J266,0)</f>
        <v>0</v>
      </c>
      <c r="BH266" s="248">
        <f>IF(N266="zníž. prenesená",J266,0)</f>
        <v>0</v>
      </c>
      <c r="BI266" s="248">
        <f>IF(N266="nulová",J266,0)</f>
        <v>0</v>
      </c>
      <c r="BJ266" s="14" t="s">
        <v>92</v>
      </c>
      <c r="BK266" s="248">
        <f>ROUND(I266*H266,2)</f>
        <v>0</v>
      </c>
      <c r="BL266" s="14" t="s">
        <v>479</v>
      </c>
      <c r="BM266" s="247" t="s">
        <v>3866</v>
      </c>
    </row>
    <row r="267" s="2" customFormat="1" ht="21.0566" customHeight="1">
      <c r="A267" s="35"/>
      <c r="B267" s="36"/>
      <c r="C267" s="235" t="s">
        <v>998</v>
      </c>
      <c r="D267" s="235" t="s">
        <v>382</v>
      </c>
      <c r="E267" s="236" t="s">
        <v>3399</v>
      </c>
      <c r="F267" s="237" t="s">
        <v>3400</v>
      </c>
      <c r="G267" s="238" t="s">
        <v>419</v>
      </c>
      <c r="H267" s="239">
        <v>93.296000000000006</v>
      </c>
      <c r="I267" s="240"/>
      <c r="J267" s="241">
        <f>ROUND(I267*H267,2)</f>
        <v>0</v>
      </c>
      <c r="K267" s="242"/>
      <c r="L267" s="41"/>
      <c r="M267" s="243" t="s">
        <v>1</v>
      </c>
      <c r="N267" s="244" t="s">
        <v>42</v>
      </c>
      <c r="O267" s="94"/>
      <c r="P267" s="245">
        <f>O267*H267</f>
        <v>0</v>
      </c>
      <c r="Q267" s="245">
        <v>0.00054226000000000003</v>
      </c>
      <c r="R267" s="245">
        <f>Q267*H267</f>
        <v>0.050590688960000005</v>
      </c>
      <c r="S267" s="245">
        <v>0</v>
      </c>
      <c r="T267" s="246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7" t="s">
        <v>479</v>
      </c>
      <c r="AT267" s="247" t="s">
        <v>382</v>
      </c>
      <c r="AU267" s="247" t="s">
        <v>92</v>
      </c>
      <c r="AY267" s="14" t="s">
        <v>379</v>
      </c>
      <c r="BE267" s="248">
        <f>IF(N267="základná",J267,0)</f>
        <v>0</v>
      </c>
      <c r="BF267" s="248">
        <f>IF(N267="znížená",J267,0)</f>
        <v>0</v>
      </c>
      <c r="BG267" s="248">
        <f>IF(N267="zákl. prenesená",J267,0)</f>
        <v>0</v>
      </c>
      <c r="BH267" s="248">
        <f>IF(N267="zníž. prenesená",J267,0)</f>
        <v>0</v>
      </c>
      <c r="BI267" s="248">
        <f>IF(N267="nulová",J267,0)</f>
        <v>0</v>
      </c>
      <c r="BJ267" s="14" t="s">
        <v>92</v>
      </c>
      <c r="BK267" s="248">
        <f>ROUND(I267*H267,2)</f>
        <v>0</v>
      </c>
      <c r="BL267" s="14" t="s">
        <v>479</v>
      </c>
      <c r="BM267" s="247" t="s">
        <v>3867</v>
      </c>
    </row>
    <row r="268" s="2" customFormat="1" ht="31.92453" customHeight="1">
      <c r="A268" s="35"/>
      <c r="B268" s="36"/>
      <c r="C268" s="254" t="s">
        <v>999</v>
      </c>
      <c r="D268" s="254" t="s">
        <v>457</v>
      </c>
      <c r="E268" s="255" t="s">
        <v>3402</v>
      </c>
      <c r="F268" s="256" t="s">
        <v>3403</v>
      </c>
      <c r="G268" s="257" t="s">
        <v>419</v>
      </c>
      <c r="H268" s="258">
        <v>107.29000000000001</v>
      </c>
      <c r="I268" s="259"/>
      <c r="J268" s="260">
        <f>ROUND(I268*H268,2)</f>
        <v>0</v>
      </c>
      <c r="K268" s="261"/>
      <c r="L268" s="262"/>
      <c r="M268" s="263" t="s">
        <v>1</v>
      </c>
      <c r="N268" s="264" t="s">
        <v>42</v>
      </c>
      <c r="O268" s="94"/>
      <c r="P268" s="245">
        <f>O268*H268</f>
        <v>0</v>
      </c>
      <c r="Q268" s="245">
        <v>0.0073800000000000003</v>
      </c>
      <c r="R268" s="245">
        <f>Q268*H268</f>
        <v>0.79180020000000007</v>
      </c>
      <c r="S268" s="245">
        <v>0</v>
      </c>
      <c r="T268" s="246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7" t="s">
        <v>544</v>
      </c>
      <c r="AT268" s="247" t="s">
        <v>457</v>
      </c>
      <c r="AU268" s="247" t="s">
        <v>92</v>
      </c>
      <c r="AY268" s="14" t="s">
        <v>379</v>
      </c>
      <c r="BE268" s="248">
        <f>IF(N268="základná",J268,0)</f>
        <v>0</v>
      </c>
      <c r="BF268" s="248">
        <f>IF(N268="znížená",J268,0)</f>
        <v>0</v>
      </c>
      <c r="BG268" s="248">
        <f>IF(N268="zákl. prenesená",J268,0)</f>
        <v>0</v>
      </c>
      <c r="BH268" s="248">
        <f>IF(N268="zníž. prenesená",J268,0)</f>
        <v>0</v>
      </c>
      <c r="BI268" s="248">
        <f>IF(N268="nulová",J268,0)</f>
        <v>0</v>
      </c>
      <c r="BJ268" s="14" t="s">
        <v>92</v>
      </c>
      <c r="BK268" s="248">
        <f>ROUND(I268*H268,2)</f>
        <v>0</v>
      </c>
      <c r="BL268" s="14" t="s">
        <v>479</v>
      </c>
      <c r="BM268" s="247" t="s">
        <v>3868</v>
      </c>
    </row>
    <row r="269" s="2" customFormat="1" ht="23.4566" customHeight="1">
      <c r="A269" s="35"/>
      <c r="B269" s="36"/>
      <c r="C269" s="235" t="s">
        <v>1003</v>
      </c>
      <c r="D269" s="235" t="s">
        <v>382</v>
      </c>
      <c r="E269" s="236" t="s">
        <v>3405</v>
      </c>
      <c r="F269" s="237" t="s">
        <v>1201</v>
      </c>
      <c r="G269" s="238" t="s">
        <v>1501</v>
      </c>
      <c r="H269" s="268"/>
      <c r="I269" s="240"/>
      <c r="J269" s="241">
        <f>ROUND(I269*H269,2)</f>
        <v>0</v>
      </c>
      <c r="K269" s="242"/>
      <c r="L269" s="41"/>
      <c r="M269" s="243" t="s">
        <v>1</v>
      </c>
      <c r="N269" s="244" t="s">
        <v>42</v>
      </c>
      <c r="O269" s="94"/>
      <c r="P269" s="245">
        <f>O269*H269</f>
        <v>0</v>
      </c>
      <c r="Q269" s="245">
        <v>0</v>
      </c>
      <c r="R269" s="245">
        <f>Q269*H269</f>
        <v>0</v>
      </c>
      <c r="S269" s="245">
        <v>0</v>
      </c>
      <c r="T269" s="246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7" t="s">
        <v>479</v>
      </c>
      <c r="AT269" s="247" t="s">
        <v>382</v>
      </c>
      <c r="AU269" s="247" t="s">
        <v>92</v>
      </c>
      <c r="AY269" s="14" t="s">
        <v>379</v>
      </c>
      <c r="BE269" s="248">
        <f>IF(N269="základná",J269,0)</f>
        <v>0</v>
      </c>
      <c r="BF269" s="248">
        <f>IF(N269="znížená",J269,0)</f>
        <v>0</v>
      </c>
      <c r="BG269" s="248">
        <f>IF(N269="zákl. prenesená",J269,0)</f>
        <v>0</v>
      </c>
      <c r="BH269" s="248">
        <f>IF(N269="zníž. prenesená",J269,0)</f>
        <v>0</v>
      </c>
      <c r="BI269" s="248">
        <f>IF(N269="nulová",J269,0)</f>
        <v>0</v>
      </c>
      <c r="BJ269" s="14" t="s">
        <v>92</v>
      </c>
      <c r="BK269" s="248">
        <f>ROUND(I269*H269,2)</f>
        <v>0</v>
      </c>
      <c r="BL269" s="14" t="s">
        <v>479</v>
      </c>
      <c r="BM269" s="247" t="s">
        <v>3869</v>
      </c>
    </row>
    <row r="270" s="12" customFormat="1" ht="25.92" customHeight="1">
      <c r="A270" s="12"/>
      <c r="B270" s="219"/>
      <c r="C270" s="220"/>
      <c r="D270" s="221" t="s">
        <v>75</v>
      </c>
      <c r="E270" s="222" t="s">
        <v>376</v>
      </c>
      <c r="F270" s="222" t="s">
        <v>377</v>
      </c>
      <c r="G270" s="220"/>
      <c r="H270" s="220"/>
      <c r="I270" s="223"/>
      <c r="J270" s="224">
        <f>BK270</f>
        <v>0</v>
      </c>
      <c r="K270" s="220"/>
      <c r="L270" s="225"/>
      <c r="M270" s="226"/>
      <c r="N270" s="227"/>
      <c r="O270" s="227"/>
      <c r="P270" s="228">
        <f>SUM(P271:P279)</f>
        <v>0</v>
      </c>
      <c r="Q270" s="227"/>
      <c r="R270" s="228">
        <f>SUM(R271:R279)</f>
        <v>0</v>
      </c>
      <c r="S270" s="227"/>
      <c r="T270" s="229">
        <f>SUM(T271:T279)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30" t="s">
        <v>378</v>
      </c>
      <c r="AT270" s="231" t="s">
        <v>75</v>
      </c>
      <c r="AU270" s="231" t="s">
        <v>76</v>
      </c>
      <c r="AY270" s="230" t="s">
        <v>379</v>
      </c>
      <c r="BK270" s="232">
        <f>SUM(BK271:BK279)</f>
        <v>0</v>
      </c>
    </row>
    <row r="271" s="2" customFormat="1" ht="31.92453" customHeight="1">
      <c r="A271" s="35"/>
      <c r="B271" s="36"/>
      <c r="C271" s="235" t="s">
        <v>1007</v>
      </c>
      <c r="D271" s="235" t="s">
        <v>382</v>
      </c>
      <c r="E271" s="236" t="s">
        <v>3407</v>
      </c>
      <c r="F271" s="237" t="s">
        <v>384</v>
      </c>
      <c r="G271" s="238" t="s">
        <v>385</v>
      </c>
      <c r="H271" s="239">
        <v>1</v>
      </c>
      <c r="I271" s="240"/>
      <c r="J271" s="241">
        <f>ROUND(I271*H271,2)</f>
        <v>0</v>
      </c>
      <c r="K271" s="242"/>
      <c r="L271" s="41"/>
      <c r="M271" s="243" t="s">
        <v>1</v>
      </c>
      <c r="N271" s="244" t="s">
        <v>42</v>
      </c>
      <c r="O271" s="94"/>
      <c r="P271" s="245">
        <f>O271*H271</f>
        <v>0</v>
      </c>
      <c r="Q271" s="245">
        <v>0</v>
      </c>
      <c r="R271" s="245">
        <f>Q271*H271</f>
        <v>0</v>
      </c>
      <c r="S271" s="245">
        <v>0</v>
      </c>
      <c r="T271" s="246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7" t="s">
        <v>386</v>
      </c>
      <c r="AT271" s="247" t="s">
        <v>382</v>
      </c>
      <c r="AU271" s="247" t="s">
        <v>84</v>
      </c>
      <c r="AY271" s="14" t="s">
        <v>379</v>
      </c>
      <c r="BE271" s="248">
        <f>IF(N271="základná",J271,0)</f>
        <v>0</v>
      </c>
      <c r="BF271" s="248">
        <f>IF(N271="znížená",J271,0)</f>
        <v>0</v>
      </c>
      <c r="BG271" s="248">
        <f>IF(N271="zákl. prenesená",J271,0)</f>
        <v>0</v>
      </c>
      <c r="BH271" s="248">
        <f>IF(N271="zníž. prenesená",J271,0)</f>
        <v>0</v>
      </c>
      <c r="BI271" s="248">
        <f>IF(N271="nulová",J271,0)</f>
        <v>0</v>
      </c>
      <c r="BJ271" s="14" t="s">
        <v>92</v>
      </c>
      <c r="BK271" s="248">
        <f>ROUND(I271*H271,2)</f>
        <v>0</v>
      </c>
      <c r="BL271" s="14" t="s">
        <v>386</v>
      </c>
      <c r="BM271" s="247" t="s">
        <v>3870</v>
      </c>
    </row>
    <row r="272" s="2" customFormat="1" ht="23.4566" customHeight="1">
      <c r="A272" s="35"/>
      <c r="B272" s="36"/>
      <c r="C272" s="235" t="s">
        <v>1011</v>
      </c>
      <c r="D272" s="235" t="s">
        <v>382</v>
      </c>
      <c r="E272" s="236" t="s">
        <v>3409</v>
      </c>
      <c r="F272" s="237" t="s">
        <v>389</v>
      </c>
      <c r="G272" s="238" t="s">
        <v>385</v>
      </c>
      <c r="H272" s="239">
        <v>1</v>
      </c>
      <c r="I272" s="240"/>
      <c r="J272" s="241">
        <f>ROUND(I272*H272,2)</f>
        <v>0</v>
      </c>
      <c r="K272" s="242"/>
      <c r="L272" s="41"/>
      <c r="M272" s="243" t="s">
        <v>1</v>
      </c>
      <c r="N272" s="244" t="s">
        <v>42</v>
      </c>
      <c r="O272" s="94"/>
      <c r="P272" s="245">
        <f>O272*H272</f>
        <v>0</v>
      </c>
      <c r="Q272" s="245">
        <v>0</v>
      </c>
      <c r="R272" s="245">
        <f>Q272*H272</f>
        <v>0</v>
      </c>
      <c r="S272" s="245">
        <v>0</v>
      </c>
      <c r="T272" s="246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7" t="s">
        <v>386</v>
      </c>
      <c r="AT272" s="247" t="s">
        <v>382</v>
      </c>
      <c r="AU272" s="247" t="s">
        <v>84</v>
      </c>
      <c r="AY272" s="14" t="s">
        <v>379</v>
      </c>
      <c r="BE272" s="248">
        <f>IF(N272="základná",J272,0)</f>
        <v>0</v>
      </c>
      <c r="BF272" s="248">
        <f>IF(N272="znížená",J272,0)</f>
        <v>0</v>
      </c>
      <c r="BG272" s="248">
        <f>IF(N272="zákl. prenesená",J272,0)</f>
        <v>0</v>
      </c>
      <c r="BH272" s="248">
        <f>IF(N272="zníž. prenesená",J272,0)</f>
        <v>0</v>
      </c>
      <c r="BI272" s="248">
        <f>IF(N272="nulová",J272,0)</f>
        <v>0</v>
      </c>
      <c r="BJ272" s="14" t="s">
        <v>92</v>
      </c>
      <c r="BK272" s="248">
        <f>ROUND(I272*H272,2)</f>
        <v>0</v>
      </c>
      <c r="BL272" s="14" t="s">
        <v>386</v>
      </c>
      <c r="BM272" s="247" t="s">
        <v>3871</v>
      </c>
    </row>
    <row r="273" s="2" customFormat="1" ht="23.4566" customHeight="1">
      <c r="A273" s="35"/>
      <c r="B273" s="36"/>
      <c r="C273" s="235" t="s">
        <v>1015</v>
      </c>
      <c r="D273" s="235" t="s">
        <v>382</v>
      </c>
      <c r="E273" s="236" t="s">
        <v>3411</v>
      </c>
      <c r="F273" s="237" t="s">
        <v>392</v>
      </c>
      <c r="G273" s="238" t="s">
        <v>385</v>
      </c>
      <c r="H273" s="239">
        <v>1</v>
      </c>
      <c r="I273" s="240"/>
      <c r="J273" s="241">
        <f>ROUND(I273*H273,2)</f>
        <v>0</v>
      </c>
      <c r="K273" s="242"/>
      <c r="L273" s="41"/>
      <c r="M273" s="243" t="s">
        <v>1</v>
      </c>
      <c r="N273" s="244" t="s">
        <v>42</v>
      </c>
      <c r="O273" s="94"/>
      <c r="P273" s="245">
        <f>O273*H273</f>
        <v>0</v>
      </c>
      <c r="Q273" s="245">
        <v>0</v>
      </c>
      <c r="R273" s="245">
        <f>Q273*H273</f>
        <v>0</v>
      </c>
      <c r="S273" s="245">
        <v>0</v>
      </c>
      <c r="T273" s="24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7" t="s">
        <v>386</v>
      </c>
      <c r="AT273" s="247" t="s">
        <v>382</v>
      </c>
      <c r="AU273" s="247" t="s">
        <v>84</v>
      </c>
      <c r="AY273" s="14" t="s">
        <v>379</v>
      </c>
      <c r="BE273" s="248">
        <f>IF(N273="základná",J273,0)</f>
        <v>0</v>
      </c>
      <c r="BF273" s="248">
        <f>IF(N273="znížená",J273,0)</f>
        <v>0</v>
      </c>
      <c r="BG273" s="248">
        <f>IF(N273="zákl. prenesená",J273,0)</f>
        <v>0</v>
      </c>
      <c r="BH273" s="248">
        <f>IF(N273="zníž. prenesená",J273,0)</f>
        <v>0</v>
      </c>
      <c r="BI273" s="248">
        <f>IF(N273="nulová",J273,0)</f>
        <v>0</v>
      </c>
      <c r="BJ273" s="14" t="s">
        <v>92</v>
      </c>
      <c r="BK273" s="248">
        <f>ROUND(I273*H273,2)</f>
        <v>0</v>
      </c>
      <c r="BL273" s="14" t="s">
        <v>386</v>
      </c>
      <c r="BM273" s="247" t="s">
        <v>3872</v>
      </c>
    </row>
    <row r="274" s="2" customFormat="1" ht="42.79245" customHeight="1">
      <c r="A274" s="35"/>
      <c r="B274" s="36"/>
      <c r="C274" s="235" t="s">
        <v>1017</v>
      </c>
      <c r="D274" s="235" t="s">
        <v>382</v>
      </c>
      <c r="E274" s="236" t="s">
        <v>397</v>
      </c>
      <c r="F274" s="237" t="s">
        <v>398</v>
      </c>
      <c r="G274" s="238" t="s">
        <v>385</v>
      </c>
      <c r="H274" s="239">
        <v>1</v>
      </c>
      <c r="I274" s="240"/>
      <c r="J274" s="241">
        <f>ROUND(I274*H274,2)</f>
        <v>0</v>
      </c>
      <c r="K274" s="242"/>
      <c r="L274" s="41"/>
      <c r="M274" s="243" t="s">
        <v>1</v>
      </c>
      <c r="N274" s="244" t="s">
        <v>42</v>
      </c>
      <c r="O274" s="94"/>
      <c r="P274" s="245">
        <f>O274*H274</f>
        <v>0</v>
      </c>
      <c r="Q274" s="245">
        <v>0</v>
      </c>
      <c r="R274" s="245">
        <f>Q274*H274</f>
        <v>0</v>
      </c>
      <c r="S274" s="245">
        <v>0</v>
      </c>
      <c r="T274" s="246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7" t="s">
        <v>386</v>
      </c>
      <c r="AT274" s="247" t="s">
        <v>382</v>
      </c>
      <c r="AU274" s="247" t="s">
        <v>84</v>
      </c>
      <c r="AY274" s="14" t="s">
        <v>379</v>
      </c>
      <c r="BE274" s="248">
        <f>IF(N274="základná",J274,0)</f>
        <v>0</v>
      </c>
      <c r="BF274" s="248">
        <f>IF(N274="znížená",J274,0)</f>
        <v>0</v>
      </c>
      <c r="BG274" s="248">
        <f>IF(N274="zákl. prenesená",J274,0)</f>
        <v>0</v>
      </c>
      <c r="BH274" s="248">
        <f>IF(N274="zníž. prenesená",J274,0)</f>
        <v>0</v>
      </c>
      <c r="BI274" s="248">
        <f>IF(N274="nulová",J274,0)</f>
        <v>0</v>
      </c>
      <c r="BJ274" s="14" t="s">
        <v>92</v>
      </c>
      <c r="BK274" s="248">
        <f>ROUND(I274*H274,2)</f>
        <v>0</v>
      </c>
      <c r="BL274" s="14" t="s">
        <v>386</v>
      </c>
      <c r="BM274" s="247" t="s">
        <v>3873</v>
      </c>
    </row>
    <row r="275" s="2" customFormat="1" ht="42.79245" customHeight="1">
      <c r="A275" s="35"/>
      <c r="B275" s="36"/>
      <c r="C275" s="235" t="s">
        <v>1019</v>
      </c>
      <c r="D275" s="235" t="s">
        <v>382</v>
      </c>
      <c r="E275" s="236" t="s">
        <v>3414</v>
      </c>
      <c r="F275" s="237" t="s">
        <v>3415</v>
      </c>
      <c r="G275" s="238" t="s">
        <v>385</v>
      </c>
      <c r="H275" s="239">
        <v>1</v>
      </c>
      <c r="I275" s="240"/>
      <c r="J275" s="241">
        <f>ROUND(I275*H275,2)</f>
        <v>0</v>
      </c>
      <c r="K275" s="242"/>
      <c r="L275" s="41"/>
      <c r="M275" s="243" t="s">
        <v>1</v>
      </c>
      <c r="N275" s="244" t="s">
        <v>42</v>
      </c>
      <c r="O275" s="94"/>
      <c r="P275" s="245">
        <f>O275*H275</f>
        <v>0</v>
      </c>
      <c r="Q275" s="245">
        <v>0</v>
      </c>
      <c r="R275" s="245">
        <f>Q275*H275</f>
        <v>0</v>
      </c>
      <c r="S275" s="245">
        <v>0</v>
      </c>
      <c r="T275" s="246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7" t="s">
        <v>386</v>
      </c>
      <c r="AT275" s="247" t="s">
        <v>382</v>
      </c>
      <c r="AU275" s="247" t="s">
        <v>84</v>
      </c>
      <c r="AY275" s="14" t="s">
        <v>379</v>
      </c>
      <c r="BE275" s="248">
        <f>IF(N275="základná",J275,0)</f>
        <v>0</v>
      </c>
      <c r="BF275" s="248">
        <f>IF(N275="znížená",J275,0)</f>
        <v>0</v>
      </c>
      <c r="BG275" s="248">
        <f>IF(N275="zákl. prenesená",J275,0)</f>
        <v>0</v>
      </c>
      <c r="BH275" s="248">
        <f>IF(N275="zníž. prenesená",J275,0)</f>
        <v>0</v>
      </c>
      <c r="BI275" s="248">
        <f>IF(N275="nulová",J275,0)</f>
        <v>0</v>
      </c>
      <c r="BJ275" s="14" t="s">
        <v>92</v>
      </c>
      <c r="BK275" s="248">
        <f>ROUND(I275*H275,2)</f>
        <v>0</v>
      </c>
      <c r="BL275" s="14" t="s">
        <v>386</v>
      </c>
      <c r="BM275" s="247" t="s">
        <v>3874</v>
      </c>
    </row>
    <row r="276" s="2" customFormat="1" ht="31.92453" customHeight="1">
      <c r="A276" s="35"/>
      <c r="B276" s="36"/>
      <c r="C276" s="235" t="s">
        <v>1020</v>
      </c>
      <c r="D276" s="235" t="s">
        <v>382</v>
      </c>
      <c r="E276" s="236" t="s">
        <v>3417</v>
      </c>
      <c r="F276" s="237" t="s">
        <v>3418</v>
      </c>
      <c r="G276" s="238" t="s">
        <v>385</v>
      </c>
      <c r="H276" s="239">
        <v>1</v>
      </c>
      <c r="I276" s="240"/>
      <c r="J276" s="241">
        <f>ROUND(I276*H276,2)</f>
        <v>0</v>
      </c>
      <c r="K276" s="242"/>
      <c r="L276" s="41"/>
      <c r="M276" s="243" t="s">
        <v>1</v>
      </c>
      <c r="N276" s="244" t="s">
        <v>42</v>
      </c>
      <c r="O276" s="94"/>
      <c r="P276" s="245">
        <f>O276*H276</f>
        <v>0</v>
      </c>
      <c r="Q276" s="245">
        <v>0</v>
      </c>
      <c r="R276" s="245">
        <f>Q276*H276</f>
        <v>0</v>
      </c>
      <c r="S276" s="245">
        <v>0</v>
      </c>
      <c r="T276" s="246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7" t="s">
        <v>386</v>
      </c>
      <c r="AT276" s="247" t="s">
        <v>382</v>
      </c>
      <c r="AU276" s="247" t="s">
        <v>84</v>
      </c>
      <c r="AY276" s="14" t="s">
        <v>379</v>
      </c>
      <c r="BE276" s="248">
        <f>IF(N276="základná",J276,0)</f>
        <v>0</v>
      </c>
      <c r="BF276" s="248">
        <f>IF(N276="znížená",J276,0)</f>
        <v>0</v>
      </c>
      <c r="BG276" s="248">
        <f>IF(N276="zákl. prenesená",J276,0)</f>
        <v>0</v>
      </c>
      <c r="BH276" s="248">
        <f>IF(N276="zníž. prenesená",J276,0)</f>
        <v>0</v>
      </c>
      <c r="BI276" s="248">
        <f>IF(N276="nulová",J276,0)</f>
        <v>0</v>
      </c>
      <c r="BJ276" s="14" t="s">
        <v>92</v>
      </c>
      <c r="BK276" s="248">
        <f>ROUND(I276*H276,2)</f>
        <v>0</v>
      </c>
      <c r="BL276" s="14" t="s">
        <v>386</v>
      </c>
      <c r="BM276" s="247" t="s">
        <v>3875</v>
      </c>
    </row>
    <row r="277" s="2" customFormat="1" ht="16.30189" customHeight="1">
      <c r="A277" s="35"/>
      <c r="B277" s="36"/>
      <c r="C277" s="235" t="s">
        <v>1024</v>
      </c>
      <c r="D277" s="235" t="s">
        <v>382</v>
      </c>
      <c r="E277" s="236" t="s">
        <v>3420</v>
      </c>
      <c r="F277" s="237" t="s">
        <v>3421</v>
      </c>
      <c r="G277" s="238" t="s">
        <v>385</v>
      </c>
      <c r="H277" s="239">
        <v>1</v>
      </c>
      <c r="I277" s="240"/>
      <c r="J277" s="241">
        <f>ROUND(I277*H277,2)</f>
        <v>0</v>
      </c>
      <c r="K277" s="242"/>
      <c r="L277" s="41"/>
      <c r="M277" s="243" t="s">
        <v>1</v>
      </c>
      <c r="N277" s="244" t="s">
        <v>42</v>
      </c>
      <c r="O277" s="94"/>
      <c r="P277" s="245">
        <f>O277*H277</f>
        <v>0</v>
      </c>
      <c r="Q277" s="245">
        <v>0</v>
      </c>
      <c r="R277" s="245">
        <f>Q277*H277</f>
        <v>0</v>
      </c>
      <c r="S277" s="245">
        <v>0</v>
      </c>
      <c r="T277" s="246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7" t="s">
        <v>386</v>
      </c>
      <c r="AT277" s="247" t="s">
        <v>382</v>
      </c>
      <c r="AU277" s="247" t="s">
        <v>84</v>
      </c>
      <c r="AY277" s="14" t="s">
        <v>379</v>
      </c>
      <c r="BE277" s="248">
        <f>IF(N277="základná",J277,0)</f>
        <v>0</v>
      </c>
      <c r="BF277" s="248">
        <f>IF(N277="znížená",J277,0)</f>
        <v>0</v>
      </c>
      <c r="BG277" s="248">
        <f>IF(N277="zákl. prenesená",J277,0)</f>
        <v>0</v>
      </c>
      <c r="BH277" s="248">
        <f>IF(N277="zníž. prenesená",J277,0)</f>
        <v>0</v>
      </c>
      <c r="BI277" s="248">
        <f>IF(N277="nulová",J277,0)</f>
        <v>0</v>
      </c>
      <c r="BJ277" s="14" t="s">
        <v>92</v>
      </c>
      <c r="BK277" s="248">
        <f>ROUND(I277*H277,2)</f>
        <v>0</v>
      </c>
      <c r="BL277" s="14" t="s">
        <v>386</v>
      </c>
      <c r="BM277" s="247" t="s">
        <v>3876</v>
      </c>
    </row>
    <row r="278" s="2" customFormat="1" ht="16.30189" customHeight="1">
      <c r="A278" s="35"/>
      <c r="B278" s="36"/>
      <c r="C278" s="235" t="s">
        <v>1028</v>
      </c>
      <c r="D278" s="235" t="s">
        <v>382</v>
      </c>
      <c r="E278" s="236" t="s">
        <v>3423</v>
      </c>
      <c r="F278" s="237" t="s">
        <v>3424</v>
      </c>
      <c r="G278" s="238" t="s">
        <v>3425</v>
      </c>
      <c r="H278" s="239">
        <v>6</v>
      </c>
      <c r="I278" s="240"/>
      <c r="J278" s="241">
        <f>ROUND(I278*H278,2)</f>
        <v>0</v>
      </c>
      <c r="K278" s="242"/>
      <c r="L278" s="41"/>
      <c r="M278" s="243" t="s">
        <v>1</v>
      </c>
      <c r="N278" s="244" t="s">
        <v>42</v>
      </c>
      <c r="O278" s="94"/>
      <c r="P278" s="245">
        <f>O278*H278</f>
        <v>0</v>
      </c>
      <c r="Q278" s="245">
        <v>0</v>
      </c>
      <c r="R278" s="245">
        <f>Q278*H278</f>
        <v>0</v>
      </c>
      <c r="S278" s="245">
        <v>0</v>
      </c>
      <c r="T278" s="246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7" t="s">
        <v>386</v>
      </c>
      <c r="AT278" s="247" t="s">
        <v>382</v>
      </c>
      <c r="AU278" s="247" t="s">
        <v>84</v>
      </c>
      <c r="AY278" s="14" t="s">
        <v>379</v>
      </c>
      <c r="BE278" s="248">
        <f>IF(N278="základná",J278,0)</f>
        <v>0</v>
      </c>
      <c r="BF278" s="248">
        <f>IF(N278="znížená",J278,0)</f>
        <v>0</v>
      </c>
      <c r="BG278" s="248">
        <f>IF(N278="zákl. prenesená",J278,0)</f>
        <v>0</v>
      </c>
      <c r="BH278" s="248">
        <f>IF(N278="zníž. prenesená",J278,0)</f>
        <v>0</v>
      </c>
      <c r="BI278" s="248">
        <f>IF(N278="nulová",J278,0)</f>
        <v>0</v>
      </c>
      <c r="BJ278" s="14" t="s">
        <v>92</v>
      </c>
      <c r="BK278" s="248">
        <f>ROUND(I278*H278,2)</f>
        <v>0</v>
      </c>
      <c r="BL278" s="14" t="s">
        <v>386</v>
      </c>
      <c r="BM278" s="247" t="s">
        <v>3877</v>
      </c>
    </row>
    <row r="279" s="2" customFormat="1" ht="16.30189" customHeight="1">
      <c r="A279" s="35"/>
      <c r="B279" s="36"/>
      <c r="C279" s="235" t="s">
        <v>1029</v>
      </c>
      <c r="D279" s="235" t="s">
        <v>382</v>
      </c>
      <c r="E279" s="236" t="s">
        <v>3427</v>
      </c>
      <c r="F279" s="237" t="s">
        <v>3428</v>
      </c>
      <c r="G279" s="238" t="s">
        <v>385</v>
      </c>
      <c r="H279" s="239">
        <v>1</v>
      </c>
      <c r="I279" s="240"/>
      <c r="J279" s="241">
        <f>ROUND(I279*H279,2)</f>
        <v>0</v>
      </c>
      <c r="K279" s="242"/>
      <c r="L279" s="41"/>
      <c r="M279" s="249" t="s">
        <v>1</v>
      </c>
      <c r="N279" s="250" t="s">
        <v>42</v>
      </c>
      <c r="O279" s="251"/>
      <c r="P279" s="252">
        <f>O279*H279</f>
        <v>0</v>
      </c>
      <c r="Q279" s="252">
        <v>0</v>
      </c>
      <c r="R279" s="252">
        <f>Q279*H279</f>
        <v>0</v>
      </c>
      <c r="S279" s="252">
        <v>0</v>
      </c>
      <c r="T279" s="25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7" t="s">
        <v>386</v>
      </c>
      <c r="AT279" s="247" t="s">
        <v>382</v>
      </c>
      <c r="AU279" s="247" t="s">
        <v>84</v>
      </c>
      <c r="AY279" s="14" t="s">
        <v>379</v>
      </c>
      <c r="BE279" s="248">
        <f>IF(N279="základná",J279,0)</f>
        <v>0</v>
      </c>
      <c r="BF279" s="248">
        <f>IF(N279="znížená",J279,0)</f>
        <v>0</v>
      </c>
      <c r="BG279" s="248">
        <f>IF(N279="zákl. prenesená",J279,0)</f>
        <v>0</v>
      </c>
      <c r="BH279" s="248">
        <f>IF(N279="zníž. prenesená",J279,0)</f>
        <v>0</v>
      </c>
      <c r="BI279" s="248">
        <f>IF(N279="nulová",J279,0)</f>
        <v>0</v>
      </c>
      <c r="BJ279" s="14" t="s">
        <v>92</v>
      </c>
      <c r="BK279" s="248">
        <f>ROUND(I279*H279,2)</f>
        <v>0</v>
      </c>
      <c r="BL279" s="14" t="s">
        <v>386</v>
      </c>
      <c r="BM279" s="247" t="s">
        <v>3878</v>
      </c>
    </row>
    <row r="280" s="2" customFormat="1" ht="6.96" customHeight="1">
      <c r="A280" s="35"/>
      <c r="B280" s="69"/>
      <c r="C280" s="70"/>
      <c r="D280" s="70"/>
      <c r="E280" s="70"/>
      <c r="F280" s="70"/>
      <c r="G280" s="70"/>
      <c r="H280" s="70"/>
      <c r="I280" s="70"/>
      <c r="J280" s="70"/>
      <c r="K280" s="70"/>
      <c r="L280" s="41"/>
      <c r="M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</row>
  </sheetData>
  <sheetProtection sheet="1" autoFilter="0" formatColumns="0" formatRows="0" objects="1" scenarios="1" spinCount="100000" saltValue="fhBYrYb8X4ed/RQt/93ERVn+w7kk0KNNInr8vdJuUzJ+SYneglFiuu2thu4hlLzqKqPImEtDBT7x+gUBMLLNCw==" hashValue="Tkk9JhjgZaBsdfIIhLrFm1KqDAegeM3qowWwU3kMiH6noZbJhPJzigncVeFPKNmpO4DWHsZAqFX3aVrwgHSGtw==" algorithmName="SHA-512" password="CC35"/>
  <autoFilter ref="C128:K279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76</v>
      </c>
    </row>
    <row r="4" s="1" customFormat="1" ht="24.96" customHeight="1">
      <c r="B4" s="17"/>
      <c r="D4" s="152" t="s">
        <v>352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15</v>
      </c>
      <c r="L6" s="17"/>
    </row>
    <row r="7" s="1" customFormat="1" ht="27.84906" customHeight="1">
      <c r="B7" s="17"/>
      <c r="E7" s="155" t="str">
        <f>'Rekapitulácia stavby'!K6</f>
        <v>Rekonštrukcia cesty a mostov II/591 Banská Bystrica - hr. okr. BB/ZV - Zvolenská Slatina , I. etapa</v>
      </c>
      <c r="F7" s="154"/>
      <c r="G7" s="154"/>
      <c r="H7" s="154"/>
      <c r="L7" s="17"/>
    </row>
    <row r="8">
      <c r="B8" s="17"/>
      <c r="D8" s="154" t="s">
        <v>353</v>
      </c>
      <c r="L8" s="17"/>
    </row>
    <row r="9" s="1" customFormat="1" ht="16.30189" customHeight="1">
      <c r="B9" s="17"/>
      <c r="E9" s="155" t="s">
        <v>403</v>
      </c>
      <c r="F9" s="1"/>
      <c r="G9" s="1"/>
      <c r="H9" s="1"/>
      <c r="L9" s="17"/>
    </row>
    <row r="10" s="1" customFormat="1" ht="12" customHeight="1">
      <c r="B10" s="17"/>
      <c r="D10" s="154" t="s">
        <v>404</v>
      </c>
      <c r="L10" s="17"/>
    </row>
    <row r="11" s="2" customFormat="1" ht="16.30189" customHeight="1">
      <c r="A11" s="35"/>
      <c r="B11" s="41"/>
      <c r="C11" s="35"/>
      <c r="D11" s="35"/>
      <c r="E11" s="166" t="s">
        <v>1060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1061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30189" customHeight="1">
      <c r="A13" s="35"/>
      <c r="B13" s="41"/>
      <c r="C13" s="35"/>
      <c r="D13" s="35"/>
      <c r="E13" s="156" t="s">
        <v>1229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17</v>
      </c>
      <c r="E15" s="35"/>
      <c r="F15" s="144" t="s">
        <v>1</v>
      </c>
      <c r="G15" s="35"/>
      <c r="H15" s="35"/>
      <c r="I15" s="154" t="s">
        <v>18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19</v>
      </c>
      <c r="E16" s="35"/>
      <c r="F16" s="144" t="s">
        <v>20</v>
      </c>
      <c r="G16" s="35"/>
      <c r="H16" s="35"/>
      <c r="I16" s="154" t="s">
        <v>21</v>
      </c>
      <c r="J16" s="157" t="str">
        <f>'Rekapitulácia stavby'!AN8</f>
        <v>30. 12. 2020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23</v>
      </c>
      <c r="E18" s="35"/>
      <c r="F18" s="35"/>
      <c r="G18" s="35"/>
      <c r="H18" s="35"/>
      <c r="I18" s="154" t="s">
        <v>24</v>
      </c>
      <c r="J18" s="144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24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24</v>
      </c>
      <c r="J24" s="144" t="s">
        <v>30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31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24</v>
      </c>
      <c r="J27" s="144" t="s">
        <v>1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406</v>
      </c>
      <c r="F28" s="35"/>
      <c r="G28" s="35"/>
      <c r="H28" s="35"/>
      <c r="I28" s="154" t="s">
        <v>26</v>
      </c>
      <c r="J28" s="144" t="s">
        <v>1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35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30189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36</v>
      </c>
      <c r="E34" s="35"/>
      <c r="F34" s="35"/>
      <c r="G34" s="35"/>
      <c r="H34" s="35"/>
      <c r="I34" s="35"/>
      <c r="J34" s="164">
        <f>ROUND(J134,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38</v>
      </c>
      <c r="G36" s="35"/>
      <c r="H36" s="35"/>
      <c r="I36" s="165" t="s">
        <v>37</v>
      </c>
      <c r="J36" s="165" t="s">
        <v>39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40</v>
      </c>
      <c r="E37" s="167" t="s">
        <v>41</v>
      </c>
      <c r="F37" s="168">
        <f>ROUND((SUM(BE134:BE197)),  2)</f>
        <v>0</v>
      </c>
      <c r="G37" s="169"/>
      <c r="H37" s="169"/>
      <c r="I37" s="170">
        <v>0.20000000000000001</v>
      </c>
      <c r="J37" s="168">
        <f>ROUND(((SUM(BE134:BE197))*I37),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42</v>
      </c>
      <c r="F38" s="168">
        <f>ROUND((SUM(BF134:BF197)),  2)</f>
        <v>0</v>
      </c>
      <c r="G38" s="169"/>
      <c r="H38" s="169"/>
      <c r="I38" s="170">
        <v>0.20000000000000001</v>
      </c>
      <c r="J38" s="168">
        <f>ROUND(((SUM(BF134:BF197))*I38),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43</v>
      </c>
      <c r="F39" s="171">
        <f>ROUND((SUM(BG134:BG197)),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44</v>
      </c>
      <c r="F40" s="171">
        <f>ROUND((SUM(BH134:BH197)),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45</v>
      </c>
      <c r="F41" s="168">
        <f>ROUND((SUM(BI134:BI197)),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46</v>
      </c>
      <c r="E43" s="175"/>
      <c r="F43" s="175"/>
      <c r="G43" s="176" t="s">
        <v>47</v>
      </c>
      <c r="H43" s="177" t="s">
        <v>48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49</v>
      </c>
      <c r="E50" s="181"/>
      <c r="F50" s="181"/>
      <c r="G50" s="180" t="s">
        <v>50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51</v>
      </c>
      <c r="E61" s="183"/>
      <c r="F61" s="184" t="s">
        <v>52</v>
      </c>
      <c r="G61" s="182" t="s">
        <v>51</v>
      </c>
      <c r="H61" s="183"/>
      <c r="I61" s="183"/>
      <c r="J61" s="185" t="s">
        <v>52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53</v>
      </c>
      <c r="E65" s="186"/>
      <c r="F65" s="186"/>
      <c r="G65" s="180" t="s">
        <v>54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51</v>
      </c>
      <c r="E76" s="183"/>
      <c r="F76" s="184" t="s">
        <v>52</v>
      </c>
      <c r="G76" s="182" t="s">
        <v>51</v>
      </c>
      <c r="H76" s="183"/>
      <c r="I76" s="183"/>
      <c r="J76" s="185" t="s">
        <v>52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356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27.84906" customHeight="1">
      <c r="A85" s="35"/>
      <c r="B85" s="36"/>
      <c r="C85" s="37"/>
      <c r="D85" s="37"/>
      <c r="E85" s="191" t="str">
        <f>E7</f>
        <v>Rekonštrukcia cesty a mostov II/591 Banská Bystrica - hr. okr. BB/ZV - Zvolenská Slatina , I. etapa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353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30189" customHeight="1">
      <c r="B87" s="18"/>
      <c r="C87" s="19"/>
      <c r="D87" s="19"/>
      <c r="E87" s="191" t="s">
        <v>403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404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30189" customHeight="1">
      <c r="A89" s="35"/>
      <c r="B89" s="36"/>
      <c r="C89" s="37"/>
      <c r="D89" s="37"/>
      <c r="E89" s="267" t="s">
        <v>1060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1061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30189" customHeight="1">
      <c r="A91" s="35"/>
      <c r="B91" s="36"/>
      <c r="C91" s="37"/>
      <c r="D91" s="37"/>
      <c r="E91" s="79" t="str">
        <f>E13</f>
        <v>01065 - Priepust č.5 v km 2,109 - P18862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19</v>
      </c>
      <c r="D93" s="37"/>
      <c r="E93" s="37"/>
      <c r="F93" s="24" t="str">
        <f>F16</f>
        <v>k. ú. Banská Bystrica</v>
      </c>
      <c r="G93" s="37"/>
      <c r="H93" s="37"/>
      <c r="I93" s="29" t="s">
        <v>21</v>
      </c>
      <c r="J93" s="82" t="str">
        <f>IF(J16="","",J16)</f>
        <v>30. 12. 2020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24.81509" customHeight="1">
      <c r="A95" s="35"/>
      <c r="B95" s="36"/>
      <c r="C95" s="29" t="s">
        <v>23</v>
      </c>
      <c r="D95" s="37"/>
      <c r="E95" s="37"/>
      <c r="F95" s="24" t="str">
        <f>E19</f>
        <v xml:space="preserve">BANSKOBYSTRICKÝ SAMOSPRÁVNY KRAJ </v>
      </c>
      <c r="G95" s="37"/>
      <c r="H95" s="37"/>
      <c r="I95" s="29" t="s">
        <v>29</v>
      </c>
      <c r="J95" s="33" t="str">
        <f>E25</f>
        <v>ISPO spol.s r.o. , Prešov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30566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Macura M.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357</v>
      </c>
      <c r="D98" s="193"/>
      <c r="E98" s="193"/>
      <c r="F98" s="193"/>
      <c r="G98" s="193"/>
      <c r="H98" s="193"/>
      <c r="I98" s="193"/>
      <c r="J98" s="194" t="s">
        <v>358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359</v>
      </c>
      <c r="D100" s="37"/>
      <c r="E100" s="37"/>
      <c r="F100" s="37"/>
      <c r="G100" s="37"/>
      <c r="H100" s="37"/>
      <c r="I100" s="37"/>
      <c r="J100" s="113">
        <f>J134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360</v>
      </c>
    </row>
    <row r="101" s="9" customFormat="1" ht="24.96" customHeight="1">
      <c r="A101" s="9"/>
      <c r="B101" s="196"/>
      <c r="C101" s="197"/>
      <c r="D101" s="198" t="s">
        <v>407</v>
      </c>
      <c r="E101" s="199"/>
      <c r="F101" s="199"/>
      <c r="G101" s="199"/>
      <c r="H101" s="199"/>
      <c r="I101" s="199"/>
      <c r="J101" s="200">
        <f>J135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408</v>
      </c>
      <c r="E102" s="204"/>
      <c r="F102" s="204"/>
      <c r="G102" s="204"/>
      <c r="H102" s="204"/>
      <c r="I102" s="204"/>
      <c r="J102" s="205">
        <f>J136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729</v>
      </c>
      <c r="E103" s="204"/>
      <c r="F103" s="204"/>
      <c r="G103" s="204"/>
      <c r="H103" s="204"/>
      <c r="I103" s="204"/>
      <c r="J103" s="205">
        <f>J147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409</v>
      </c>
      <c r="E104" s="204"/>
      <c r="F104" s="204"/>
      <c r="G104" s="204"/>
      <c r="H104" s="204"/>
      <c r="I104" s="204"/>
      <c r="J104" s="205">
        <f>J159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1064</v>
      </c>
      <c r="E105" s="204"/>
      <c r="F105" s="204"/>
      <c r="G105" s="204"/>
      <c r="H105" s="204"/>
      <c r="I105" s="204"/>
      <c r="J105" s="205">
        <f>J167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411</v>
      </c>
      <c r="E106" s="204"/>
      <c r="F106" s="204"/>
      <c r="G106" s="204"/>
      <c r="H106" s="204"/>
      <c r="I106" s="204"/>
      <c r="J106" s="205">
        <f>J171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412</v>
      </c>
      <c r="E107" s="204"/>
      <c r="F107" s="204"/>
      <c r="G107" s="204"/>
      <c r="H107" s="204"/>
      <c r="I107" s="204"/>
      <c r="J107" s="205">
        <f>J175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413</v>
      </c>
      <c r="E108" s="204"/>
      <c r="F108" s="204"/>
      <c r="G108" s="204"/>
      <c r="H108" s="204"/>
      <c r="I108" s="204"/>
      <c r="J108" s="205">
        <f>J189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730</v>
      </c>
      <c r="E109" s="199"/>
      <c r="F109" s="199"/>
      <c r="G109" s="199"/>
      <c r="H109" s="199"/>
      <c r="I109" s="199"/>
      <c r="J109" s="200">
        <f>J191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02"/>
      <c r="C110" s="136"/>
      <c r="D110" s="203" t="s">
        <v>731</v>
      </c>
      <c r="E110" s="204"/>
      <c r="F110" s="204"/>
      <c r="G110" s="204"/>
      <c r="H110" s="204"/>
      <c r="I110" s="204"/>
      <c r="J110" s="205">
        <f>J192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="2" customFormat="1" ht="6.96" customHeight="1">
      <c r="A116" s="35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24.96" customHeight="1">
      <c r="A117" s="35"/>
      <c r="B117" s="36"/>
      <c r="C117" s="20" t="s">
        <v>364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15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27.84906" customHeight="1">
      <c r="A120" s="35"/>
      <c r="B120" s="36"/>
      <c r="C120" s="37"/>
      <c r="D120" s="37"/>
      <c r="E120" s="191" t="str">
        <f>E7</f>
        <v>Rekonštrukcia cesty a mostov II/591 Banská Bystrica - hr. okr. BB/ZV - Zvolenská Slatina , I. etapa</v>
      </c>
      <c r="F120" s="29"/>
      <c r="G120" s="29"/>
      <c r="H120" s="29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1" customFormat="1" ht="12" customHeight="1">
      <c r="B121" s="18"/>
      <c r="C121" s="29" t="s">
        <v>353</v>
      </c>
      <c r="D121" s="19"/>
      <c r="E121" s="19"/>
      <c r="F121" s="19"/>
      <c r="G121" s="19"/>
      <c r="H121" s="19"/>
      <c r="I121" s="19"/>
      <c r="J121" s="19"/>
      <c r="K121" s="19"/>
      <c r="L121" s="17"/>
    </row>
    <row r="122" s="1" customFormat="1" ht="16.30189" customHeight="1">
      <c r="B122" s="18"/>
      <c r="C122" s="19"/>
      <c r="D122" s="19"/>
      <c r="E122" s="191" t="s">
        <v>403</v>
      </c>
      <c r="F122" s="19"/>
      <c r="G122" s="19"/>
      <c r="H122" s="19"/>
      <c r="I122" s="19"/>
      <c r="J122" s="19"/>
      <c r="K122" s="19"/>
      <c r="L122" s="17"/>
    </row>
    <row r="123" s="1" customFormat="1" ht="12" customHeight="1">
      <c r="B123" s="18"/>
      <c r="C123" s="29" t="s">
        <v>404</v>
      </c>
      <c r="D123" s="19"/>
      <c r="E123" s="19"/>
      <c r="F123" s="19"/>
      <c r="G123" s="19"/>
      <c r="H123" s="19"/>
      <c r="I123" s="19"/>
      <c r="J123" s="19"/>
      <c r="K123" s="19"/>
      <c r="L123" s="17"/>
    </row>
    <row r="124" s="2" customFormat="1" ht="16.30189" customHeight="1">
      <c r="A124" s="35"/>
      <c r="B124" s="36"/>
      <c r="C124" s="37"/>
      <c r="D124" s="37"/>
      <c r="E124" s="267" t="s">
        <v>1060</v>
      </c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1061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6.30189" customHeight="1">
      <c r="A126" s="35"/>
      <c r="B126" s="36"/>
      <c r="C126" s="37"/>
      <c r="D126" s="37"/>
      <c r="E126" s="79" t="str">
        <f>E13</f>
        <v>01065 - Priepust č.5 v km 2,109 - P18862</v>
      </c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6.96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2" customHeight="1">
      <c r="A128" s="35"/>
      <c r="B128" s="36"/>
      <c r="C128" s="29" t="s">
        <v>19</v>
      </c>
      <c r="D128" s="37"/>
      <c r="E128" s="37"/>
      <c r="F128" s="24" t="str">
        <f>F16</f>
        <v>k. ú. Banská Bystrica</v>
      </c>
      <c r="G128" s="37"/>
      <c r="H128" s="37"/>
      <c r="I128" s="29" t="s">
        <v>21</v>
      </c>
      <c r="J128" s="82" t="str">
        <f>IF(J16="","",J16)</f>
        <v>30. 12. 2020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6.96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24.81509" customHeight="1">
      <c r="A130" s="35"/>
      <c r="B130" s="36"/>
      <c r="C130" s="29" t="s">
        <v>23</v>
      </c>
      <c r="D130" s="37"/>
      <c r="E130" s="37"/>
      <c r="F130" s="24" t="str">
        <f>E19</f>
        <v xml:space="preserve">BANSKOBYSTRICKÝ SAMOSPRÁVNY KRAJ </v>
      </c>
      <c r="G130" s="37"/>
      <c r="H130" s="37"/>
      <c r="I130" s="29" t="s">
        <v>29</v>
      </c>
      <c r="J130" s="33" t="str">
        <f>E25</f>
        <v>ISPO spol.s r.o. , Prešov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5.30566" customHeight="1">
      <c r="A131" s="35"/>
      <c r="B131" s="36"/>
      <c r="C131" s="29" t="s">
        <v>27</v>
      </c>
      <c r="D131" s="37"/>
      <c r="E131" s="37"/>
      <c r="F131" s="24" t="str">
        <f>IF(E22="","",E22)</f>
        <v>Vyplň údaj</v>
      </c>
      <c r="G131" s="37"/>
      <c r="H131" s="37"/>
      <c r="I131" s="29" t="s">
        <v>33</v>
      </c>
      <c r="J131" s="33" t="str">
        <f>E28</f>
        <v>Macura M.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0.32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11" customFormat="1" ht="29.28" customHeight="1">
      <c r="A133" s="207"/>
      <c r="B133" s="208"/>
      <c r="C133" s="209" t="s">
        <v>365</v>
      </c>
      <c r="D133" s="210" t="s">
        <v>61</v>
      </c>
      <c r="E133" s="210" t="s">
        <v>57</v>
      </c>
      <c r="F133" s="210" t="s">
        <v>58</v>
      </c>
      <c r="G133" s="210" t="s">
        <v>366</v>
      </c>
      <c r="H133" s="210" t="s">
        <v>367</v>
      </c>
      <c r="I133" s="210" t="s">
        <v>368</v>
      </c>
      <c r="J133" s="211" t="s">
        <v>358</v>
      </c>
      <c r="K133" s="212" t="s">
        <v>369</v>
      </c>
      <c r="L133" s="213"/>
      <c r="M133" s="103" t="s">
        <v>1</v>
      </c>
      <c r="N133" s="104" t="s">
        <v>40</v>
      </c>
      <c r="O133" s="104" t="s">
        <v>370</v>
      </c>
      <c r="P133" s="104" t="s">
        <v>371</v>
      </c>
      <c r="Q133" s="104" t="s">
        <v>372</v>
      </c>
      <c r="R133" s="104" t="s">
        <v>373</v>
      </c>
      <c r="S133" s="104" t="s">
        <v>374</v>
      </c>
      <c r="T133" s="105" t="s">
        <v>375</v>
      </c>
      <c r="U133" s="207"/>
      <c r="V133" s="207"/>
      <c r="W133" s="207"/>
      <c r="X133" s="207"/>
      <c r="Y133" s="207"/>
      <c r="Z133" s="207"/>
      <c r="AA133" s="207"/>
      <c r="AB133" s="207"/>
      <c r="AC133" s="207"/>
      <c r="AD133" s="207"/>
      <c r="AE133" s="207"/>
    </row>
    <row r="134" s="2" customFormat="1" ht="22.8" customHeight="1">
      <c r="A134" s="35"/>
      <c r="B134" s="36"/>
      <c r="C134" s="110" t="s">
        <v>359</v>
      </c>
      <c r="D134" s="37"/>
      <c r="E134" s="37"/>
      <c r="F134" s="37"/>
      <c r="G134" s="37"/>
      <c r="H134" s="37"/>
      <c r="I134" s="37"/>
      <c r="J134" s="214">
        <f>BK134</f>
        <v>0</v>
      </c>
      <c r="K134" s="37"/>
      <c r="L134" s="41"/>
      <c r="M134" s="106"/>
      <c r="N134" s="215"/>
      <c r="O134" s="107"/>
      <c r="P134" s="216">
        <f>P135+P191</f>
        <v>0</v>
      </c>
      <c r="Q134" s="107"/>
      <c r="R134" s="216">
        <f>R135+R191</f>
        <v>39.561579109999997</v>
      </c>
      <c r="S134" s="107"/>
      <c r="T134" s="217">
        <f>T135+T191</f>
        <v>12.441921999999998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4" t="s">
        <v>75</v>
      </c>
      <c r="AU134" s="14" t="s">
        <v>360</v>
      </c>
      <c r="BK134" s="218">
        <f>BK135+BK191</f>
        <v>0</v>
      </c>
    </row>
    <row r="135" s="12" customFormat="1" ht="25.92" customHeight="1">
      <c r="A135" s="12"/>
      <c r="B135" s="219"/>
      <c r="C135" s="220"/>
      <c r="D135" s="221" t="s">
        <v>75</v>
      </c>
      <c r="E135" s="222" t="s">
        <v>414</v>
      </c>
      <c r="F135" s="222" t="s">
        <v>415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P136+P147+P159+P167+P171+P175+P189</f>
        <v>0</v>
      </c>
      <c r="Q135" s="227"/>
      <c r="R135" s="228">
        <f>R136+R147+R159+R167+R171+R175+R189</f>
        <v>39.41600631</v>
      </c>
      <c r="S135" s="227"/>
      <c r="T135" s="229">
        <f>T136+T147+T159+T167+T171+T175+T189</f>
        <v>12.441921999999998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84</v>
      </c>
      <c r="AT135" s="231" t="s">
        <v>75</v>
      </c>
      <c r="AU135" s="231" t="s">
        <v>76</v>
      </c>
      <c r="AY135" s="230" t="s">
        <v>379</v>
      </c>
      <c r="BK135" s="232">
        <f>BK136+BK147+BK159+BK167+BK171+BK175+BK189</f>
        <v>0</v>
      </c>
    </row>
    <row r="136" s="12" customFormat="1" ht="22.8" customHeight="1">
      <c r="A136" s="12"/>
      <c r="B136" s="219"/>
      <c r="C136" s="220"/>
      <c r="D136" s="221" t="s">
        <v>75</v>
      </c>
      <c r="E136" s="233" t="s">
        <v>84</v>
      </c>
      <c r="F136" s="233" t="s">
        <v>416</v>
      </c>
      <c r="G136" s="220"/>
      <c r="H136" s="220"/>
      <c r="I136" s="223"/>
      <c r="J136" s="234">
        <f>BK136</f>
        <v>0</v>
      </c>
      <c r="K136" s="220"/>
      <c r="L136" s="225"/>
      <c r="M136" s="226"/>
      <c r="N136" s="227"/>
      <c r="O136" s="227"/>
      <c r="P136" s="228">
        <f>SUM(P137:P146)</f>
        <v>0</v>
      </c>
      <c r="Q136" s="227"/>
      <c r="R136" s="228">
        <f>SUM(R137:R146)</f>
        <v>0</v>
      </c>
      <c r="S136" s="227"/>
      <c r="T136" s="229">
        <f>SUM(T137:T146)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84</v>
      </c>
      <c r="AT136" s="231" t="s">
        <v>75</v>
      </c>
      <c r="AU136" s="231" t="s">
        <v>84</v>
      </c>
      <c r="AY136" s="230" t="s">
        <v>379</v>
      </c>
      <c r="BK136" s="232">
        <f>SUM(BK137:BK146)</f>
        <v>0</v>
      </c>
    </row>
    <row r="137" s="2" customFormat="1" ht="23.4566" customHeight="1">
      <c r="A137" s="35"/>
      <c r="B137" s="36"/>
      <c r="C137" s="235" t="s">
        <v>84</v>
      </c>
      <c r="D137" s="235" t="s">
        <v>382</v>
      </c>
      <c r="E137" s="236" t="s">
        <v>1065</v>
      </c>
      <c r="F137" s="237" t="s">
        <v>1066</v>
      </c>
      <c r="G137" s="238" t="s">
        <v>419</v>
      </c>
      <c r="H137" s="239">
        <v>30</v>
      </c>
      <c r="I137" s="240"/>
      <c r="J137" s="241">
        <f>ROUND(I137*H137,2)</f>
        <v>0</v>
      </c>
      <c r="K137" s="242"/>
      <c r="L137" s="41"/>
      <c r="M137" s="243" t="s">
        <v>1</v>
      </c>
      <c r="N137" s="244" t="s">
        <v>42</v>
      </c>
      <c r="O137" s="94"/>
      <c r="P137" s="245">
        <f>O137*H137</f>
        <v>0</v>
      </c>
      <c r="Q137" s="245">
        <v>0</v>
      </c>
      <c r="R137" s="245">
        <f>Q137*H137</f>
        <v>0</v>
      </c>
      <c r="S137" s="245">
        <v>0</v>
      </c>
      <c r="T137" s="246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7" t="s">
        <v>396</v>
      </c>
      <c r="AT137" s="247" t="s">
        <v>382</v>
      </c>
      <c r="AU137" s="247" t="s">
        <v>92</v>
      </c>
      <c r="AY137" s="14" t="s">
        <v>379</v>
      </c>
      <c r="BE137" s="248">
        <f>IF(N137="základná",J137,0)</f>
        <v>0</v>
      </c>
      <c r="BF137" s="248">
        <f>IF(N137="znížená",J137,0)</f>
        <v>0</v>
      </c>
      <c r="BG137" s="248">
        <f>IF(N137="zákl. prenesená",J137,0)</f>
        <v>0</v>
      </c>
      <c r="BH137" s="248">
        <f>IF(N137="zníž. prenesená",J137,0)</f>
        <v>0</v>
      </c>
      <c r="BI137" s="248">
        <f>IF(N137="nulová",J137,0)</f>
        <v>0</v>
      </c>
      <c r="BJ137" s="14" t="s">
        <v>92</v>
      </c>
      <c r="BK137" s="248">
        <f>ROUND(I137*H137,2)</f>
        <v>0</v>
      </c>
      <c r="BL137" s="14" t="s">
        <v>396</v>
      </c>
      <c r="BM137" s="247" t="s">
        <v>1067</v>
      </c>
    </row>
    <row r="138" s="2" customFormat="1" ht="21.0566" customHeight="1">
      <c r="A138" s="35"/>
      <c r="B138" s="36"/>
      <c r="C138" s="235" t="s">
        <v>92</v>
      </c>
      <c r="D138" s="235" t="s">
        <v>382</v>
      </c>
      <c r="E138" s="236" t="s">
        <v>1068</v>
      </c>
      <c r="F138" s="237" t="s">
        <v>1069</v>
      </c>
      <c r="G138" s="238" t="s">
        <v>430</v>
      </c>
      <c r="H138" s="239">
        <v>0.45000000000000001</v>
      </c>
      <c r="I138" s="240"/>
      <c r="J138" s="241">
        <f>ROUND(I138*H138,2)</f>
        <v>0</v>
      </c>
      <c r="K138" s="242"/>
      <c r="L138" s="41"/>
      <c r="M138" s="243" t="s">
        <v>1</v>
      </c>
      <c r="N138" s="244" t="s">
        <v>42</v>
      </c>
      <c r="O138" s="94"/>
      <c r="P138" s="245">
        <f>O138*H138</f>
        <v>0</v>
      </c>
      <c r="Q138" s="245">
        <v>0</v>
      </c>
      <c r="R138" s="245">
        <f>Q138*H138</f>
        <v>0</v>
      </c>
      <c r="S138" s="245">
        <v>0</v>
      </c>
      <c r="T138" s="246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7" t="s">
        <v>396</v>
      </c>
      <c r="AT138" s="247" t="s">
        <v>382</v>
      </c>
      <c r="AU138" s="247" t="s">
        <v>92</v>
      </c>
      <c r="AY138" s="14" t="s">
        <v>379</v>
      </c>
      <c r="BE138" s="248">
        <f>IF(N138="základná",J138,0)</f>
        <v>0</v>
      </c>
      <c r="BF138" s="248">
        <f>IF(N138="znížená",J138,0)</f>
        <v>0</v>
      </c>
      <c r="BG138" s="248">
        <f>IF(N138="zákl. prenesená",J138,0)</f>
        <v>0</v>
      </c>
      <c r="BH138" s="248">
        <f>IF(N138="zníž. prenesená",J138,0)</f>
        <v>0</v>
      </c>
      <c r="BI138" s="248">
        <f>IF(N138="nulová",J138,0)</f>
        <v>0</v>
      </c>
      <c r="BJ138" s="14" t="s">
        <v>92</v>
      </c>
      <c r="BK138" s="248">
        <f>ROUND(I138*H138,2)</f>
        <v>0</v>
      </c>
      <c r="BL138" s="14" t="s">
        <v>396</v>
      </c>
      <c r="BM138" s="247" t="s">
        <v>1070</v>
      </c>
    </row>
    <row r="139" s="2" customFormat="1" ht="36.72453" customHeight="1">
      <c r="A139" s="35"/>
      <c r="B139" s="36"/>
      <c r="C139" s="235" t="s">
        <v>102</v>
      </c>
      <c r="D139" s="235" t="s">
        <v>382</v>
      </c>
      <c r="E139" s="236" t="s">
        <v>741</v>
      </c>
      <c r="F139" s="237" t="s">
        <v>742</v>
      </c>
      <c r="G139" s="238" t="s">
        <v>430</v>
      </c>
      <c r="H139" s="239">
        <v>0.13500000000000001</v>
      </c>
      <c r="I139" s="240"/>
      <c r="J139" s="241">
        <f>ROUND(I139*H139,2)</f>
        <v>0</v>
      </c>
      <c r="K139" s="242"/>
      <c r="L139" s="41"/>
      <c r="M139" s="243" t="s">
        <v>1</v>
      </c>
      <c r="N139" s="244" t="s">
        <v>42</v>
      </c>
      <c r="O139" s="94"/>
      <c r="P139" s="245">
        <f>O139*H139</f>
        <v>0</v>
      </c>
      <c r="Q139" s="245">
        <v>0</v>
      </c>
      <c r="R139" s="245">
        <f>Q139*H139</f>
        <v>0</v>
      </c>
      <c r="S139" s="245">
        <v>0</v>
      </c>
      <c r="T139" s="246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7" t="s">
        <v>396</v>
      </c>
      <c r="AT139" s="247" t="s">
        <v>382</v>
      </c>
      <c r="AU139" s="247" t="s">
        <v>92</v>
      </c>
      <c r="AY139" s="14" t="s">
        <v>379</v>
      </c>
      <c r="BE139" s="248">
        <f>IF(N139="základná",J139,0)</f>
        <v>0</v>
      </c>
      <c r="BF139" s="248">
        <f>IF(N139="znížená",J139,0)</f>
        <v>0</v>
      </c>
      <c r="BG139" s="248">
        <f>IF(N139="zákl. prenesená",J139,0)</f>
        <v>0</v>
      </c>
      <c r="BH139" s="248">
        <f>IF(N139="zníž. prenesená",J139,0)</f>
        <v>0</v>
      </c>
      <c r="BI139" s="248">
        <f>IF(N139="nulová",J139,0)</f>
        <v>0</v>
      </c>
      <c r="BJ139" s="14" t="s">
        <v>92</v>
      </c>
      <c r="BK139" s="248">
        <f>ROUND(I139*H139,2)</f>
        <v>0</v>
      </c>
      <c r="BL139" s="14" t="s">
        <v>396</v>
      </c>
      <c r="BM139" s="247" t="s">
        <v>1071</v>
      </c>
    </row>
    <row r="140" s="2" customFormat="1" ht="16.30189" customHeight="1">
      <c r="A140" s="35"/>
      <c r="B140" s="36"/>
      <c r="C140" s="235" t="s">
        <v>396</v>
      </c>
      <c r="D140" s="235" t="s">
        <v>382</v>
      </c>
      <c r="E140" s="236" t="s">
        <v>428</v>
      </c>
      <c r="F140" s="237" t="s">
        <v>429</v>
      </c>
      <c r="G140" s="238" t="s">
        <v>430</v>
      </c>
      <c r="H140" s="239">
        <v>46.164000000000001</v>
      </c>
      <c r="I140" s="240"/>
      <c r="J140" s="241">
        <f>ROUND(I140*H140,2)</f>
        <v>0</v>
      </c>
      <c r="K140" s="242"/>
      <c r="L140" s="41"/>
      <c r="M140" s="243" t="s">
        <v>1</v>
      </c>
      <c r="N140" s="244" t="s">
        <v>42</v>
      </c>
      <c r="O140" s="94"/>
      <c r="P140" s="245">
        <f>O140*H140</f>
        <v>0</v>
      </c>
      <c r="Q140" s="245">
        <v>0</v>
      </c>
      <c r="R140" s="245">
        <f>Q140*H140</f>
        <v>0</v>
      </c>
      <c r="S140" s="245">
        <v>0</v>
      </c>
      <c r="T140" s="246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7" t="s">
        <v>396</v>
      </c>
      <c r="AT140" s="247" t="s">
        <v>382</v>
      </c>
      <c r="AU140" s="247" t="s">
        <v>92</v>
      </c>
      <c r="AY140" s="14" t="s">
        <v>379</v>
      </c>
      <c r="BE140" s="248">
        <f>IF(N140="základná",J140,0)</f>
        <v>0</v>
      </c>
      <c r="BF140" s="248">
        <f>IF(N140="znížená",J140,0)</f>
        <v>0</v>
      </c>
      <c r="BG140" s="248">
        <f>IF(N140="zákl. prenesená",J140,0)</f>
        <v>0</v>
      </c>
      <c r="BH140" s="248">
        <f>IF(N140="zníž. prenesená",J140,0)</f>
        <v>0</v>
      </c>
      <c r="BI140" s="248">
        <f>IF(N140="nulová",J140,0)</f>
        <v>0</v>
      </c>
      <c r="BJ140" s="14" t="s">
        <v>92</v>
      </c>
      <c r="BK140" s="248">
        <f>ROUND(I140*H140,2)</f>
        <v>0</v>
      </c>
      <c r="BL140" s="14" t="s">
        <v>396</v>
      </c>
      <c r="BM140" s="247" t="s">
        <v>1072</v>
      </c>
    </row>
    <row r="141" s="2" customFormat="1" ht="36.72453" customHeight="1">
      <c r="A141" s="35"/>
      <c r="B141" s="36"/>
      <c r="C141" s="235" t="s">
        <v>378</v>
      </c>
      <c r="D141" s="235" t="s">
        <v>382</v>
      </c>
      <c r="E141" s="236" t="s">
        <v>432</v>
      </c>
      <c r="F141" s="237" t="s">
        <v>433</v>
      </c>
      <c r="G141" s="238" t="s">
        <v>430</v>
      </c>
      <c r="H141" s="239">
        <v>13.849</v>
      </c>
      <c r="I141" s="240"/>
      <c r="J141" s="241">
        <f>ROUND(I141*H141,2)</f>
        <v>0</v>
      </c>
      <c r="K141" s="242"/>
      <c r="L141" s="41"/>
      <c r="M141" s="243" t="s">
        <v>1</v>
      </c>
      <c r="N141" s="244" t="s">
        <v>42</v>
      </c>
      <c r="O141" s="94"/>
      <c r="P141" s="245">
        <f>O141*H141</f>
        <v>0</v>
      </c>
      <c r="Q141" s="245">
        <v>0</v>
      </c>
      <c r="R141" s="245">
        <f>Q141*H141</f>
        <v>0</v>
      </c>
      <c r="S141" s="245">
        <v>0</v>
      </c>
      <c r="T141" s="246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7" t="s">
        <v>396</v>
      </c>
      <c r="AT141" s="247" t="s">
        <v>382</v>
      </c>
      <c r="AU141" s="247" t="s">
        <v>92</v>
      </c>
      <c r="AY141" s="14" t="s">
        <v>379</v>
      </c>
      <c r="BE141" s="248">
        <f>IF(N141="základná",J141,0)</f>
        <v>0</v>
      </c>
      <c r="BF141" s="248">
        <f>IF(N141="znížená",J141,0)</f>
        <v>0</v>
      </c>
      <c r="BG141" s="248">
        <f>IF(N141="zákl. prenesená",J141,0)</f>
        <v>0</v>
      </c>
      <c r="BH141" s="248">
        <f>IF(N141="zníž. prenesená",J141,0)</f>
        <v>0</v>
      </c>
      <c r="BI141" s="248">
        <f>IF(N141="nulová",J141,0)</f>
        <v>0</v>
      </c>
      <c r="BJ141" s="14" t="s">
        <v>92</v>
      </c>
      <c r="BK141" s="248">
        <f>ROUND(I141*H141,2)</f>
        <v>0</v>
      </c>
      <c r="BL141" s="14" t="s">
        <v>396</v>
      </c>
      <c r="BM141" s="247" t="s">
        <v>1073</v>
      </c>
    </row>
    <row r="142" s="2" customFormat="1" ht="31.92453" customHeight="1">
      <c r="A142" s="35"/>
      <c r="B142" s="36"/>
      <c r="C142" s="235" t="s">
        <v>435</v>
      </c>
      <c r="D142" s="235" t="s">
        <v>382</v>
      </c>
      <c r="E142" s="236" t="s">
        <v>1074</v>
      </c>
      <c r="F142" s="237" t="s">
        <v>1075</v>
      </c>
      <c r="G142" s="238" t="s">
        <v>430</v>
      </c>
      <c r="H142" s="239">
        <v>17.039999999999999</v>
      </c>
      <c r="I142" s="240"/>
      <c r="J142" s="241">
        <f>ROUND(I142*H142,2)</f>
        <v>0</v>
      </c>
      <c r="K142" s="242"/>
      <c r="L142" s="41"/>
      <c r="M142" s="243" t="s">
        <v>1</v>
      </c>
      <c r="N142" s="244" t="s">
        <v>42</v>
      </c>
      <c r="O142" s="94"/>
      <c r="P142" s="245">
        <f>O142*H142</f>
        <v>0</v>
      </c>
      <c r="Q142" s="245">
        <v>0</v>
      </c>
      <c r="R142" s="245">
        <f>Q142*H142</f>
        <v>0</v>
      </c>
      <c r="S142" s="245">
        <v>0</v>
      </c>
      <c r="T142" s="246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7" t="s">
        <v>396</v>
      </c>
      <c r="AT142" s="247" t="s">
        <v>382</v>
      </c>
      <c r="AU142" s="247" t="s">
        <v>92</v>
      </c>
      <c r="AY142" s="14" t="s">
        <v>379</v>
      </c>
      <c r="BE142" s="248">
        <f>IF(N142="základná",J142,0)</f>
        <v>0</v>
      </c>
      <c r="BF142" s="248">
        <f>IF(N142="znížená",J142,0)</f>
        <v>0</v>
      </c>
      <c r="BG142" s="248">
        <f>IF(N142="zákl. prenesená",J142,0)</f>
        <v>0</v>
      </c>
      <c r="BH142" s="248">
        <f>IF(N142="zníž. prenesená",J142,0)</f>
        <v>0</v>
      </c>
      <c r="BI142" s="248">
        <f>IF(N142="nulová",J142,0)</f>
        <v>0</v>
      </c>
      <c r="BJ142" s="14" t="s">
        <v>92</v>
      </c>
      <c r="BK142" s="248">
        <f>ROUND(I142*H142,2)</f>
        <v>0</v>
      </c>
      <c r="BL142" s="14" t="s">
        <v>396</v>
      </c>
      <c r="BM142" s="247" t="s">
        <v>1076</v>
      </c>
    </row>
    <row r="143" s="2" customFormat="1" ht="36.72453" customHeight="1">
      <c r="A143" s="35"/>
      <c r="B143" s="36"/>
      <c r="C143" s="235" t="s">
        <v>439</v>
      </c>
      <c r="D143" s="235" t="s">
        <v>382</v>
      </c>
      <c r="E143" s="236" t="s">
        <v>1077</v>
      </c>
      <c r="F143" s="237" t="s">
        <v>1078</v>
      </c>
      <c r="G143" s="238" t="s">
        <v>430</v>
      </c>
      <c r="H143" s="239">
        <v>119.28</v>
      </c>
      <c r="I143" s="240"/>
      <c r="J143" s="241">
        <f>ROUND(I143*H143,2)</f>
        <v>0</v>
      </c>
      <c r="K143" s="242"/>
      <c r="L143" s="41"/>
      <c r="M143" s="243" t="s">
        <v>1</v>
      </c>
      <c r="N143" s="244" t="s">
        <v>42</v>
      </c>
      <c r="O143" s="94"/>
      <c r="P143" s="245">
        <f>O143*H143</f>
        <v>0</v>
      </c>
      <c r="Q143" s="245">
        <v>0</v>
      </c>
      <c r="R143" s="245">
        <f>Q143*H143</f>
        <v>0</v>
      </c>
      <c r="S143" s="245">
        <v>0</v>
      </c>
      <c r="T143" s="246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7" t="s">
        <v>396</v>
      </c>
      <c r="AT143" s="247" t="s">
        <v>382</v>
      </c>
      <c r="AU143" s="247" t="s">
        <v>92</v>
      </c>
      <c r="AY143" s="14" t="s">
        <v>379</v>
      </c>
      <c r="BE143" s="248">
        <f>IF(N143="základná",J143,0)</f>
        <v>0</v>
      </c>
      <c r="BF143" s="248">
        <f>IF(N143="znížená",J143,0)</f>
        <v>0</v>
      </c>
      <c r="BG143" s="248">
        <f>IF(N143="zákl. prenesená",J143,0)</f>
        <v>0</v>
      </c>
      <c r="BH143" s="248">
        <f>IF(N143="zníž. prenesená",J143,0)</f>
        <v>0</v>
      </c>
      <c r="BI143" s="248">
        <f>IF(N143="nulová",J143,0)</f>
        <v>0</v>
      </c>
      <c r="BJ143" s="14" t="s">
        <v>92</v>
      </c>
      <c r="BK143" s="248">
        <f>ROUND(I143*H143,2)</f>
        <v>0</v>
      </c>
      <c r="BL143" s="14" t="s">
        <v>396</v>
      </c>
      <c r="BM143" s="247" t="s">
        <v>1079</v>
      </c>
    </row>
    <row r="144" s="2" customFormat="1" ht="16.30189" customHeight="1">
      <c r="A144" s="35"/>
      <c r="B144" s="36"/>
      <c r="C144" s="235" t="s">
        <v>443</v>
      </c>
      <c r="D144" s="235" t="s">
        <v>382</v>
      </c>
      <c r="E144" s="236" t="s">
        <v>1080</v>
      </c>
      <c r="F144" s="237" t="s">
        <v>1081</v>
      </c>
      <c r="G144" s="238" t="s">
        <v>430</v>
      </c>
      <c r="H144" s="239">
        <v>17.039999999999999</v>
      </c>
      <c r="I144" s="240"/>
      <c r="J144" s="241">
        <f>ROUND(I144*H144,2)</f>
        <v>0</v>
      </c>
      <c r="K144" s="242"/>
      <c r="L144" s="41"/>
      <c r="M144" s="243" t="s">
        <v>1</v>
      </c>
      <c r="N144" s="244" t="s">
        <v>42</v>
      </c>
      <c r="O144" s="94"/>
      <c r="P144" s="245">
        <f>O144*H144</f>
        <v>0</v>
      </c>
      <c r="Q144" s="245">
        <v>0</v>
      </c>
      <c r="R144" s="245">
        <f>Q144*H144</f>
        <v>0</v>
      </c>
      <c r="S144" s="245">
        <v>0</v>
      </c>
      <c r="T144" s="246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7" t="s">
        <v>396</v>
      </c>
      <c r="AT144" s="247" t="s">
        <v>382</v>
      </c>
      <c r="AU144" s="247" t="s">
        <v>92</v>
      </c>
      <c r="AY144" s="14" t="s">
        <v>379</v>
      </c>
      <c r="BE144" s="248">
        <f>IF(N144="základná",J144,0)</f>
        <v>0</v>
      </c>
      <c r="BF144" s="248">
        <f>IF(N144="znížená",J144,0)</f>
        <v>0</v>
      </c>
      <c r="BG144" s="248">
        <f>IF(N144="zákl. prenesená",J144,0)</f>
        <v>0</v>
      </c>
      <c r="BH144" s="248">
        <f>IF(N144="zníž. prenesená",J144,0)</f>
        <v>0</v>
      </c>
      <c r="BI144" s="248">
        <f>IF(N144="nulová",J144,0)</f>
        <v>0</v>
      </c>
      <c r="BJ144" s="14" t="s">
        <v>92</v>
      </c>
      <c r="BK144" s="248">
        <f>ROUND(I144*H144,2)</f>
        <v>0</v>
      </c>
      <c r="BL144" s="14" t="s">
        <v>396</v>
      </c>
      <c r="BM144" s="247" t="s">
        <v>1082</v>
      </c>
    </row>
    <row r="145" s="2" customFormat="1" ht="23.4566" customHeight="1">
      <c r="A145" s="35"/>
      <c r="B145" s="36"/>
      <c r="C145" s="235" t="s">
        <v>447</v>
      </c>
      <c r="D145" s="235" t="s">
        <v>382</v>
      </c>
      <c r="E145" s="236" t="s">
        <v>1083</v>
      </c>
      <c r="F145" s="237" t="s">
        <v>449</v>
      </c>
      <c r="G145" s="238" t="s">
        <v>450</v>
      </c>
      <c r="H145" s="239">
        <v>27.111000000000001</v>
      </c>
      <c r="I145" s="240"/>
      <c r="J145" s="241">
        <f>ROUND(I145*H145,2)</f>
        <v>0</v>
      </c>
      <c r="K145" s="242"/>
      <c r="L145" s="41"/>
      <c r="M145" s="243" t="s">
        <v>1</v>
      </c>
      <c r="N145" s="244" t="s">
        <v>42</v>
      </c>
      <c r="O145" s="94"/>
      <c r="P145" s="245">
        <f>O145*H145</f>
        <v>0</v>
      </c>
      <c r="Q145" s="245">
        <v>0</v>
      </c>
      <c r="R145" s="245">
        <f>Q145*H145</f>
        <v>0</v>
      </c>
      <c r="S145" s="245">
        <v>0</v>
      </c>
      <c r="T145" s="246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7" t="s">
        <v>396</v>
      </c>
      <c r="AT145" s="247" t="s">
        <v>382</v>
      </c>
      <c r="AU145" s="247" t="s">
        <v>92</v>
      </c>
      <c r="AY145" s="14" t="s">
        <v>379</v>
      </c>
      <c r="BE145" s="248">
        <f>IF(N145="základná",J145,0)</f>
        <v>0</v>
      </c>
      <c r="BF145" s="248">
        <f>IF(N145="znížená",J145,0)</f>
        <v>0</v>
      </c>
      <c r="BG145" s="248">
        <f>IF(N145="zákl. prenesená",J145,0)</f>
        <v>0</v>
      </c>
      <c r="BH145" s="248">
        <f>IF(N145="zníž. prenesená",J145,0)</f>
        <v>0</v>
      </c>
      <c r="BI145" s="248">
        <f>IF(N145="nulová",J145,0)</f>
        <v>0</v>
      </c>
      <c r="BJ145" s="14" t="s">
        <v>92</v>
      </c>
      <c r="BK145" s="248">
        <f>ROUND(I145*H145,2)</f>
        <v>0</v>
      </c>
      <c r="BL145" s="14" t="s">
        <v>396</v>
      </c>
      <c r="BM145" s="247" t="s">
        <v>1084</v>
      </c>
    </row>
    <row r="146" s="2" customFormat="1" ht="23.4566" customHeight="1">
      <c r="A146" s="35"/>
      <c r="B146" s="36"/>
      <c r="C146" s="235" t="s">
        <v>452</v>
      </c>
      <c r="D146" s="235" t="s">
        <v>382</v>
      </c>
      <c r="E146" s="236" t="s">
        <v>1085</v>
      </c>
      <c r="F146" s="237" t="s">
        <v>454</v>
      </c>
      <c r="G146" s="238" t="s">
        <v>430</v>
      </c>
      <c r="H146" s="239">
        <v>29.574000000000002</v>
      </c>
      <c r="I146" s="240"/>
      <c r="J146" s="241">
        <f>ROUND(I146*H146,2)</f>
        <v>0</v>
      </c>
      <c r="K146" s="242"/>
      <c r="L146" s="41"/>
      <c r="M146" s="243" t="s">
        <v>1</v>
      </c>
      <c r="N146" s="244" t="s">
        <v>42</v>
      </c>
      <c r="O146" s="94"/>
      <c r="P146" s="245">
        <f>O146*H146</f>
        <v>0</v>
      </c>
      <c r="Q146" s="245">
        <v>0</v>
      </c>
      <c r="R146" s="245">
        <f>Q146*H146</f>
        <v>0</v>
      </c>
      <c r="S146" s="245">
        <v>0</v>
      </c>
      <c r="T146" s="246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7" t="s">
        <v>396</v>
      </c>
      <c r="AT146" s="247" t="s">
        <v>382</v>
      </c>
      <c r="AU146" s="247" t="s">
        <v>92</v>
      </c>
      <c r="AY146" s="14" t="s">
        <v>379</v>
      </c>
      <c r="BE146" s="248">
        <f>IF(N146="základná",J146,0)</f>
        <v>0</v>
      </c>
      <c r="BF146" s="248">
        <f>IF(N146="znížená",J146,0)</f>
        <v>0</v>
      </c>
      <c r="BG146" s="248">
        <f>IF(N146="zákl. prenesená",J146,0)</f>
        <v>0</v>
      </c>
      <c r="BH146" s="248">
        <f>IF(N146="zníž. prenesená",J146,0)</f>
        <v>0</v>
      </c>
      <c r="BI146" s="248">
        <f>IF(N146="nulová",J146,0)</f>
        <v>0</v>
      </c>
      <c r="BJ146" s="14" t="s">
        <v>92</v>
      </c>
      <c r="BK146" s="248">
        <f>ROUND(I146*H146,2)</f>
        <v>0</v>
      </c>
      <c r="BL146" s="14" t="s">
        <v>396</v>
      </c>
      <c r="BM146" s="247" t="s">
        <v>1086</v>
      </c>
    </row>
    <row r="147" s="12" customFormat="1" ht="22.8" customHeight="1">
      <c r="A147" s="12"/>
      <c r="B147" s="219"/>
      <c r="C147" s="220"/>
      <c r="D147" s="221" t="s">
        <v>75</v>
      </c>
      <c r="E147" s="233" t="s">
        <v>102</v>
      </c>
      <c r="F147" s="233" t="s">
        <v>781</v>
      </c>
      <c r="G147" s="220"/>
      <c r="H147" s="220"/>
      <c r="I147" s="223"/>
      <c r="J147" s="234">
        <f>BK147</f>
        <v>0</v>
      </c>
      <c r="K147" s="220"/>
      <c r="L147" s="225"/>
      <c r="M147" s="226"/>
      <c r="N147" s="227"/>
      <c r="O147" s="227"/>
      <c r="P147" s="228">
        <f>SUM(P148:P158)</f>
        <v>0</v>
      </c>
      <c r="Q147" s="227"/>
      <c r="R147" s="228">
        <f>SUM(R148:R158)</f>
        <v>5.0304520899999998</v>
      </c>
      <c r="S147" s="227"/>
      <c r="T147" s="229">
        <f>SUM(T148:T158)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84</v>
      </c>
      <c r="AT147" s="231" t="s">
        <v>75</v>
      </c>
      <c r="AU147" s="231" t="s">
        <v>84</v>
      </c>
      <c r="AY147" s="230" t="s">
        <v>379</v>
      </c>
      <c r="BK147" s="232">
        <f>SUM(BK148:BK158)</f>
        <v>0</v>
      </c>
    </row>
    <row r="148" s="2" customFormat="1" ht="21.0566" customHeight="1">
      <c r="A148" s="35"/>
      <c r="B148" s="36"/>
      <c r="C148" s="235" t="s">
        <v>456</v>
      </c>
      <c r="D148" s="235" t="s">
        <v>382</v>
      </c>
      <c r="E148" s="236" t="s">
        <v>1088</v>
      </c>
      <c r="F148" s="237" t="s">
        <v>1089</v>
      </c>
      <c r="G148" s="238" t="s">
        <v>430</v>
      </c>
      <c r="H148" s="239">
        <v>0.82699999999999996</v>
      </c>
      <c r="I148" s="240"/>
      <c r="J148" s="241">
        <f>ROUND(I148*H148,2)</f>
        <v>0</v>
      </c>
      <c r="K148" s="242"/>
      <c r="L148" s="41"/>
      <c r="M148" s="243" t="s">
        <v>1</v>
      </c>
      <c r="N148" s="244" t="s">
        <v>42</v>
      </c>
      <c r="O148" s="94"/>
      <c r="P148" s="245">
        <f>O148*H148</f>
        <v>0</v>
      </c>
      <c r="Q148" s="245">
        <v>2.3855499999999998</v>
      </c>
      <c r="R148" s="245">
        <f>Q148*H148</f>
        <v>1.9728498499999998</v>
      </c>
      <c r="S148" s="245">
        <v>0</v>
      </c>
      <c r="T148" s="246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7" t="s">
        <v>396</v>
      </c>
      <c r="AT148" s="247" t="s">
        <v>382</v>
      </c>
      <c r="AU148" s="247" t="s">
        <v>92</v>
      </c>
      <c r="AY148" s="14" t="s">
        <v>379</v>
      </c>
      <c r="BE148" s="248">
        <f>IF(N148="základná",J148,0)</f>
        <v>0</v>
      </c>
      <c r="BF148" s="248">
        <f>IF(N148="znížená",J148,0)</f>
        <v>0</v>
      </c>
      <c r="BG148" s="248">
        <f>IF(N148="zákl. prenesená",J148,0)</f>
        <v>0</v>
      </c>
      <c r="BH148" s="248">
        <f>IF(N148="zníž. prenesená",J148,0)</f>
        <v>0</v>
      </c>
      <c r="BI148" s="248">
        <f>IF(N148="nulová",J148,0)</f>
        <v>0</v>
      </c>
      <c r="BJ148" s="14" t="s">
        <v>92</v>
      </c>
      <c r="BK148" s="248">
        <f>ROUND(I148*H148,2)</f>
        <v>0</v>
      </c>
      <c r="BL148" s="14" t="s">
        <v>396</v>
      </c>
      <c r="BM148" s="247" t="s">
        <v>1090</v>
      </c>
    </row>
    <row r="149" s="2" customFormat="1" ht="21.0566" customHeight="1">
      <c r="A149" s="35"/>
      <c r="B149" s="36"/>
      <c r="C149" s="235" t="s">
        <v>461</v>
      </c>
      <c r="D149" s="235" t="s">
        <v>382</v>
      </c>
      <c r="E149" s="236" t="s">
        <v>1091</v>
      </c>
      <c r="F149" s="237" t="s">
        <v>1092</v>
      </c>
      <c r="G149" s="238" t="s">
        <v>419</v>
      </c>
      <c r="H149" s="239">
        <v>2.8809999999999998</v>
      </c>
      <c r="I149" s="240"/>
      <c r="J149" s="241">
        <f>ROUND(I149*H149,2)</f>
        <v>0</v>
      </c>
      <c r="K149" s="242"/>
      <c r="L149" s="41"/>
      <c r="M149" s="243" t="s">
        <v>1</v>
      </c>
      <c r="N149" s="244" t="s">
        <v>42</v>
      </c>
      <c r="O149" s="94"/>
      <c r="P149" s="245">
        <f>O149*H149</f>
        <v>0</v>
      </c>
      <c r="Q149" s="245">
        <v>0.038350000000000002</v>
      </c>
      <c r="R149" s="245">
        <f>Q149*H149</f>
        <v>0.11048635</v>
      </c>
      <c r="S149" s="245">
        <v>0</v>
      </c>
      <c r="T149" s="246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7" t="s">
        <v>396</v>
      </c>
      <c r="AT149" s="247" t="s">
        <v>382</v>
      </c>
      <c r="AU149" s="247" t="s">
        <v>92</v>
      </c>
      <c r="AY149" s="14" t="s">
        <v>379</v>
      </c>
      <c r="BE149" s="248">
        <f>IF(N149="základná",J149,0)</f>
        <v>0</v>
      </c>
      <c r="BF149" s="248">
        <f>IF(N149="znížená",J149,0)</f>
        <v>0</v>
      </c>
      <c r="BG149" s="248">
        <f>IF(N149="zákl. prenesená",J149,0)</f>
        <v>0</v>
      </c>
      <c r="BH149" s="248">
        <f>IF(N149="zníž. prenesená",J149,0)</f>
        <v>0</v>
      </c>
      <c r="BI149" s="248">
        <f>IF(N149="nulová",J149,0)</f>
        <v>0</v>
      </c>
      <c r="BJ149" s="14" t="s">
        <v>92</v>
      </c>
      <c r="BK149" s="248">
        <f>ROUND(I149*H149,2)</f>
        <v>0</v>
      </c>
      <c r="BL149" s="14" t="s">
        <v>396</v>
      </c>
      <c r="BM149" s="247" t="s">
        <v>1093</v>
      </c>
    </row>
    <row r="150" s="2" customFormat="1" ht="21.0566" customHeight="1">
      <c r="A150" s="35"/>
      <c r="B150" s="36"/>
      <c r="C150" s="235" t="s">
        <v>466</v>
      </c>
      <c r="D150" s="235" t="s">
        <v>382</v>
      </c>
      <c r="E150" s="236" t="s">
        <v>1094</v>
      </c>
      <c r="F150" s="237" t="s">
        <v>1095</v>
      </c>
      <c r="G150" s="238" t="s">
        <v>419</v>
      </c>
      <c r="H150" s="239">
        <v>2.8809999999999998</v>
      </c>
      <c r="I150" s="240"/>
      <c r="J150" s="241">
        <f>ROUND(I150*H150,2)</f>
        <v>0</v>
      </c>
      <c r="K150" s="242"/>
      <c r="L150" s="41"/>
      <c r="M150" s="243" t="s">
        <v>1</v>
      </c>
      <c r="N150" s="244" t="s">
        <v>42</v>
      </c>
      <c r="O150" s="94"/>
      <c r="P150" s="245">
        <f>O150*H150</f>
        <v>0</v>
      </c>
      <c r="Q150" s="245">
        <v>1.0000000000000001E-05</v>
      </c>
      <c r="R150" s="245">
        <f>Q150*H150</f>
        <v>2.881E-05</v>
      </c>
      <c r="S150" s="245">
        <v>0</v>
      </c>
      <c r="T150" s="246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7" t="s">
        <v>396</v>
      </c>
      <c r="AT150" s="247" t="s">
        <v>382</v>
      </c>
      <c r="AU150" s="247" t="s">
        <v>92</v>
      </c>
      <c r="AY150" s="14" t="s">
        <v>379</v>
      </c>
      <c r="BE150" s="248">
        <f>IF(N150="základná",J150,0)</f>
        <v>0</v>
      </c>
      <c r="BF150" s="248">
        <f>IF(N150="znížená",J150,0)</f>
        <v>0</v>
      </c>
      <c r="BG150" s="248">
        <f>IF(N150="zákl. prenesená",J150,0)</f>
        <v>0</v>
      </c>
      <c r="BH150" s="248">
        <f>IF(N150="zníž. prenesená",J150,0)</f>
        <v>0</v>
      </c>
      <c r="BI150" s="248">
        <f>IF(N150="nulová",J150,0)</f>
        <v>0</v>
      </c>
      <c r="BJ150" s="14" t="s">
        <v>92</v>
      </c>
      <c r="BK150" s="248">
        <f>ROUND(I150*H150,2)</f>
        <v>0</v>
      </c>
      <c r="BL150" s="14" t="s">
        <v>396</v>
      </c>
      <c r="BM150" s="247" t="s">
        <v>1096</v>
      </c>
    </row>
    <row r="151" s="2" customFormat="1" ht="21.0566" customHeight="1">
      <c r="A151" s="35"/>
      <c r="B151" s="36"/>
      <c r="C151" s="235" t="s">
        <v>470</v>
      </c>
      <c r="D151" s="235" t="s">
        <v>382</v>
      </c>
      <c r="E151" s="236" t="s">
        <v>1097</v>
      </c>
      <c r="F151" s="237" t="s">
        <v>1098</v>
      </c>
      <c r="G151" s="238" t="s">
        <v>450</v>
      </c>
      <c r="H151" s="239">
        <v>0.13700000000000001</v>
      </c>
      <c r="I151" s="240"/>
      <c r="J151" s="241">
        <f>ROUND(I151*H151,2)</f>
        <v>0</v>
      </c>
      <c r="K151" s="242"/>
      <c r="L151" s="41"/>
      <c r="M151" s="243" t="s">
        <v>1</v>
      </c>
      <c r="N151" s="244" t="s">
        <v>42</v>
      </c>
      <c r="O151" s="94"/>
      <c r="P151" s="245">
        <f>O151*H151</f>
        <v>0</v>
      </c>
      <c r="Q151" s="245">
        <v>1.03704</v>
      </c>
      <c r="R151" s="245">
        <f>Q151*H151</f>
        <v>0.14207448</v>
      </c>
      <c r="S151" s="245">
        <v>0</v>
      </c>
      <c r="T151" s="246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7" t="s">
        <v>396</v>
      </c>
      <c r="AT151" s="247" t="s">
        <v>382</v>
      </c>
      <c r="AU151" s="247" t="s">
        <v>92</v>
      </c>
      <c r="AY151" s="14" t="s">
        <v>379</v>
      </c>
      <c r="BE151" s="248">
        <f>IF(N151="základná",J151,0)</f>
        <v>0</v>
      </c>
      <c r="BF151" s="248">
        <f>IF(N151="znížená",J151,0)</f>
        <v>0</v>
      </c>
      <c r="BG151" s="248">
        <f>IF(N151="zákl. prenesená",J151,0)</f>
        <v>0</v>
      </c>
      <c r="BH151" s="248">
        <f>IF(N151="zníž. prenesená",J151,0)</f>
        <v>0</v>
      </c>
      <c r="BI151" s="248">
        <f>IF(N151="nulová",J151,0)</f>
        <v>0</v>
      </c>
      <c r="BJ151" s="14" t="s">
        <v>92</v>
      </c>
      <c r="BK151" s="248">
        <f>ROUND(I151*H151,2)</f>
        <v>0</v>
      </c>
      <c r="BL151" s="14" t="s">
        <v>396</v>
      </c>
      <c r="BM151" s="247" t="s">
        <v>1099</v>
      </c>
    </row>
    <row r="152" s="2" customFormat="1" ht="16.30189" customHeight="1">
      <c r="A152" s="35"/>
      <c r="B152" s="36"/>
      <c r="C152" s="254" t="s">
        <v>475</v>
      </c>
      <c r="D152" s="254" t="s">
        <v>457</v>
      </c>
      <c r="E152" s="255" t="s">
        <v>1100</v>
      </c>
      <c r="F152" s="256" t="s">
        <v>1101</v>
      </c>
      <c r="G152" s="257" t="s">
        <v>1102</v>
      </c>
      <c r="H152" s="258">
        <v>20</v>
      </c>
      <c r="I152" s="259"/>
      <c r="J152" s="260">
        <f>ROUND(I152*H152,2)</f>
        <v>0</v>
      </c>
      <c r="K152" s="261"/>
      <c r="L152" s="262"/>
      <c r="M152" s="263" t="s">
        <v>1</v>
      </c>
      <c r="N152" s="264" t="s">
        <v>42</v>
      </c>
      <c r="O152" s="94"/>
      <c r="P152" s="245">
        <f>O152*H152</f>
        <v>0</v>
      </c>
      <c r="Q152" s="245">
        <v>0</v>
      </c>
      <c r="R152" s="245">
        <f>Q152*H152</f>
        <v>0</v>
      </c>
      <c r="S152" s="245">
        <v>0</v>
      </c>
      <c r="T152" s="246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7" t="s">
        <v>443</v>
      </c>
      <c r="AT152" s="247" t="s">
        <v>457</v>
      </c>
      <c r="AU152" s="247" t="s">
        <v>92</v>
      </c>
      <c r="AY152" s="14" t="s">
        <v>379</v>
      </c>
      <c r="BE152" s="248">
        <f>IF(N152="základná",J152,0)</f>
        <v>0</v>
      </c>
      <c r="BF152" s="248">
        <f>IF(N152="znížená",J152,0)</f>
        <v>0</v>
      </c>
      <c r="BG152" s="248">
        <f>IF(N152="zákl. prenesená",J152,0)</f>
        <v>0</v>
      </c>
      <c r="BH152" s="248">
        <f>IF(N152="zníž. prenesená",J152,0)</f>
        <v>0</v>
      </c>
      <c r="BI152" s="248">
        <f>IF(N152="nulová",J152,0)</f>
        <v>0</v>
      </c>
      <c r="BJ152" s="14" t="s">
        <v>92</v>
      </c>
      <c r="BK152" s="248">
        <f>ROUND(I152*H152,2)</f>
        <v>0</v>
      </c>
      <c r="BL152" s="14" t="s">
        <v>396</v>
      </c>
      <c r="BM152" s="247" t="s">
        <v>1103</v>
      </c>
    </row>
    <row r="153" s="2" customFormat="1" ht="16.30189" customHeight="1">
      <c r="A153" s="35"/>
      <c r="B153" s="36"/>
      <c r="C153" s="235" t="s">
        <v>479</v>
      </c>
      <c r="D153" s="235" t="s">
        <v>382</v>
      </c>
      <c r="E153" s="236" t="s">
        <v>1104</v>
      </c>
      <c r="F153" s="237" t="s">
        <v>1105</v>
      </c>
      <c r="G153" s="238" t="s">
        <v>430</v>
      </c>
      <c r="H153" s="239">
        <v>1.1699999999999999</v>
      </c>
      <c r="I153" s="240"/>
      <c r="J153" s="241">
        <f>ROUND(I153*H153,2)</f>
        <v>0</v>
      </c>
      <c r="K153" s="242"/>
      <c r="L153" s="41"/>
      <c r="M153" s="243" t="s">
        <v>1</v>
      </c>
      <c r="N153" s="244" t="s">
        <v>42</v>
      </c>
      <c r="O153" s="94"/>
      <c r="P153" s="245">
        <f>O153*H153</f>
        <v>0</v>
      </c>
      <c r="Q153" s="245">
        <v>2.3225600000000002</v>
      </c>
      <c r="R153" s="245">
        <f>Q153*H153</f>
        <v>2.7173951999999999</v>
      </c>
      <c r="S153" s="245">
        <v>0</v>
      </c>
      <c r="T153" s="246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7" t="s">
        <v>396</v>
      </c>
      <c r="AT153" s="247" t="s">
        <v>382</v>
      </c>
      <c r="AU153" s="247" t="s">
        <v>92</v>
      </c>
      <c r="AY153" s="14" t="s">
        <v>379</v>
      </c>
      <c r="BE153" s="248">
        <f>IF(N153="základná",J153,0)</f>
        <v>0</v>
      </c>
      <c r="BF153" s="248">
        <f>IF(N153="znížená",J153,0)</f>
        <v>0</v>
      </c>
      <c r="BG153" s="248">
        <f>IF(N153="zákl. prenesená",J153,0)</f>
        <v>0</v>
      </c>
      <c r="BH153" s="248">
        <f>IF(N153="zníž. prenesená",J153,0)</f>
        <v>0</v>
      </c>
      <c r="BI153" s="248">
        <f>IF(N153="nulová",J153,0)</f>
        <v>0</v>
      </c>
      <c r="BJ153" s="14" t="s">
        <v>92</v>
      </c>
      <c r="BK153" s="248">
        <f>ROUND(I153*H153,2)</f>
        <v>0</v>
      </c>
      <c r="BL153" s="14" t="s">
        <v>396</v>
      </c>
      <c r="BM153" s="247" t="s">
        <v>1106</v>
      </c>
    </row>
    <row r="154" s="2" customFormat="1" ht="23.4566" customHeight="1">
      <c r="A154" s="35"/>
      <c r="B154" s="36"/>
      <c r="C154" s="235" t="s">
        <v>483</v>
      </c>
      <c r="D154" s="235" t="s">
        <v>382</v>
      </c>
      <c r="E154" s="236" t="s">
        <v>1107</v>
      </c>
      <c r="F154" s="237" t="s">
        <v>1108</v>
      </c>
      <c r="G154" s="238" t="s">
        <v>419</v>
      </c>
      <c r="H154" s="239">
        <v>2.9399999999999999</v>
      </c>
      <c r="I154" s="240"/>
      <c r="J154" s="241">
        <f>ROUND(I154*H154,2)</f>
        <v>0</v>
      </c>
      <c r="K154" s="242"/>
      <c r="L154" s="41"/>
      <c r="M154" s="243" t="s">
        <v>1</v>
      </c>
      <c r="N154" s="244" t="s">
        <v>42</v>
      </c>
      <c r="O154" s="94"/>
      <c r="P154" s="245">
        <f>O154*H154</f>
        <v>0</v>
      </c>
      <c r="Q154" s="245">
        <v>0.00346</v>
      </c>
      <c r="R154" s="245">
        <f>Q154*H154</f>
        <v>0.0101724</v>
      </c>
      <c r="S154" s="245">
        <v>0</v>
      </c>
      <c r="T154" s="246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7" t="s">
        <v>396</v>
      </c>
      <c r="AT154" s="247" t="s">
        <v>382</v>
      </c>
      <c r="AU154" s="247" t="s">
        <v>92</v>
      </c>
      <c r="AY154" s="14" t="s">
        <v>379</v>
      </c>
      <c r="BE154" s="248">
        <f>IF(N154="základná",J154,0)</f>
        <v>0</v>
      </c>
      <c r="BF154" s="248">
        <f>IF(N154="znížená",J154,0)</f>
        <v>0</v>
      </c>
      <c r="BG154" s="248">
        <f>IF(N154="zákl. prenesená",J154,0)</f>
        <v>0</v>
      </c>
      <c r="BH154" s="248">
        <f>IF(N154="zníž. prenesená",J154,0)</f>
        <v>0</v>
      </c>
      <c r="BI154" s="248">
        <f>IF(N154="nulová",J154,0)</f>
        <v>0</v>
      </c>
      <c r="BJ154" s="14" t="s">
        <v>92</v>
      </c>
      <c r="BK154" s="248">
        <f>ROUND(I154*H154,2)</f>
        <v>0</v>
      </c>
      <c r="BL154" s="14" t="s">
        <v>396</v>
      </c>
      <c r="BM154" s="247" t="s">
        <v>1109</v>
      </c>
    </row>
    <row r="155" s="2" customFormat="1" ht="23.4566" customHeight="1">
      <c r="A155" s="35"/>
      <c r="B155" s="36"/>
      <c r="C155" s="235" t="s">
        <v>487</v>
      </c>
      <c r="D155" s="235" t="s">
        <v>382</v>
      </c>
      <c r="E155" s="236" t="s">
        <v>1110</v>
      </c>
      <c r="F155" s="237" t="s">
        <v>1111</v>
      </c>
      <c r="G155" s="238" t="s">
        <v>419</v>
      </c>
      <c r="H155" s="239">
        <v>2.9399999999999999</v>
      </c>
      <c r="I155" s="240"/>
      <c r="J155" s="241">
        <f>ROUND(I155*H155,2)</f>
        <v>0</v>
      </c>
      <c r="K155" s="242"/>
      <c r="L155" s="41"/>
      <c r="M155" s="243" t="s">
        <v>1</v>
      </c>
      <c r="N155" s="244" t="s">
        <v>42</v>
      </c>
      <c r="O155" s="94"/>
      <c r="P155" s="245">
        <f>O155*H155</f>
        <v>0</v>
      </c>
      <c r="Q155" s="245">
        <v>5.0000000000000002E-05</v>
      </c>
      <c r="R155" s="245">
        <f>Q155*H155</f>
        <v>0.000147</v>
      </c>
      <c r="S155" s="245">
        <v>0</v>
      </c>
      <c r="T155" s="246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7" t="s">
        <v>396</v>
      </c>
      <c r="AT155" s="247" t="s">
        <v>382</v>
      </c>
      <c r="AU155" s="247" t="s">
        <v>92</v>
      </c>
      <c r="AY155" s="14" t="s">
        <v>379</v>
      </c>
      <c r="BE155" s="248">
        <f>IF(N155="základná",J155,0)</f>
        <v>0</v>
      </c>
      <c r="BF155" s="248">
        <f>IF(N155="znížená",J155,0)</f>
        <v>0</v>
      </c>
      <c r="BG155" s="248">
        <f>IF(N155="zákl. prenesená",J155,0)</f>
        <v>0</v>
      </c>
      <c r="BH155" s="248">
        <f>IF(N155="zníž. prenesená",J155,0)</f>
        <v>0</v>
      </c>
      <c r="BI155" s="248">
        <f>IF(N155="nulová",J155,0)</f>
        <v>0</v>
      </c>
      <c r="BJ155" s="14" t="s">
        <v>92</v>
      </c>
      <c r="BK155" s="248">
        <f>ROUND(I155*H155,2)</f>
        <v>0</v>
      </c>
      <c r="BL155" s="14" t="s">
        <v>396</v>
      </c>
      <c r="BM155" s="247" t="s">
        <v>1112</v>
      </c>
    </row>
    <row r="156" s="2" customFormat="1" ht="23.4566" customHeight="1">
      <c r="A156" s="35"/>
      <c r="B156" s="36"/>
      <c r="C156" s="235" t="s">
        <v>491</v>
      </c>
      <c r="D156" s="235" t="s">
        <v>382</v>
      </c>
      <c r="E156" s="236" t="s">
        <v>1204</v>
      </c>
      <c r="F156" s="237" t="s">
        <v>1205</v>
      </c>
      <c r="G156" s="238" t="s">
        <v>426</v>
      </c>
      <c r="H156" s="239">
        <v>3.8999999999999999</v>
      </c>
      <c r="I156" s="240"/>
      <c r="J156" s="241">
        <f>ROUND(I156*H156,2)</f>
        <v>0</v>
      </c>
      <c r="K156" s="242"/>
      <c r="L156" s="41"/>
      <c r="M156" s="243" t="s">
        <v>1</v>
      </c>
      <c r="N156" s="244" t="s">
        <v>42</v>
      </c>
      <c r="O156" s="94"/>
      <c r="P156" s="245">
        <f>O156*H156</f>
        <v>0</v>
      </c>
      <c r="Q156" s="245">
        <v>0.00282</v>
      </c>
      <c r="R156" s="245">
        <f>Q156*H156</f>
        <v>0.010997999999999999</v>
      </c>
      <c r="S156" s="245">
        <v>0</v>
      </c>
      <c r="T156" s="246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7" t="s">
        <v>396</v>
      </c>
      <c r="AT156" s="247" t="s">
        <v>382</v>
      </c>
      <c r="AU156" s="247" t="s">
        <v>92</v>
      </c>
      <c r="AY156" s="14" t="s">
        <v>379</v>
      </c>
      <c r="BE156" s="248">
        <f>IF(N156="základná",J156,0)</f>
        <v>0</v>
      </c>
      <c r="BF156" s="248">
        <f>IF(N156="znížená",J156,0)</f>
        <v>0</v>
      </c>
      <c r="BG156" s="248">
        <f>IF(N156="zákl. prenesená",J156,0)</f>
        <v>0</v>
      </c>
      <c r="BH156" s="248">
        <f>IF(N156="zníž. prenesená",J156,0)</f>
        <v>0</v>
      </c>
      <c r="BI156" s="248">
        <f>IF(N156="nulová",J156,0)</f>
        <v>0</v>
      </c>
      <c r="BJ156" s="14" t="s">
        <v>92</v>
      </c>
      <c r="BK156" s="248">
        <f>ROUND(I156*H156,2)</f>
        <v>0</v>
      </c>
      <c r="BL156" s="14" t="s">
        <v>396</v>
      </c>
      <c r="BM156" s="247" t="s">
        <v>1230</v>
      </c>
    </row>
    <row r="157" s="2" customFormat="1" ht="21.0566" customHeight="1">
      <c r="A157" s="35"/>
      <c r="B157" s="36"/>
      <c r="C157" s="254" t="s">
        <v>7</v>
      </c>
      <c r="D157" s="254" t="s">
        <v>457</v>
      </c>
      <c r="E157" s="255" t="s">
        <v>1207</v>
      </c>
      <c r="F157" s="256" t="s">
        <v>1208</v>
      </c>
      <c r="G157" s="257" t="s">
        <v>426</v>
      </c>
      <c r="H157" s="258">
        <v>3.8999999999999999</v>
      </c>
      <c r="I157" s="259"/>
      <c r="J157" s="260">
        <f>ROUND(I157*H157,2)</f>
        <v>0</v>
      </c>
      <c r="K157" s="261"/>
      <c r="L157" s="262"/>
      <c r="M157" s="263" t="s">
        <v>1</v>
      </c>
      <c r="N157" s="264" t="s">
        <v>42</v>
      </c>
      <c r="O157" s="94"/>
      <c r="P157" s="245">
        <f>O157*H157</f>
        <v>0</v>
      </c>
      <c r="Q157" s="245">
        <v>0.017000000000000001</v>
      </c>
      <c r="R157" s="245">
        <f>Q157*H157</f>
        <v>0.066299999999999998</v>
      </c>
      <c r="S157" s="245">
        <v>0</v>
      </c>
      <c r="T157" s="246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7" t="s">
        <v>443</v>
      </c>
      <c r="AT157" s="247" t="s">
        <v>457</v>
      </c>
      <c r="AU157" s="247" t="s">
        <v>92</v>
      </c>
      <c r="AY157" s="14" t="s">
        <v>379</v>
      </c>
      <c r="BE157" s="248">
        <f>IF(N157="základná",J157,0)</f>
        <v>0</v>
      </c>
      <c r="BF157" s="248">
        <f>IF(N157="znížená",J157,0)</f>
        <v>0</v>
      </c>
      <c r="BG157" s="248">
        <f>IF(N157="zákl. prenesená",J157,0)</f>
        <v>0</v>
      </c>
      <c r="BH157" s="248">
        <f>IF(N157="zníž. prenesená",J157,0)</f>
        <v>0</v>
      </c>
      <c r="BI157" s="248">
        <f>IF(N157="nulová",J157,0)</f>
        <v>0</v>
      </c>
      <c r="BJ157" s="14" t="s">
        <v>92</v>
      </c>
      <c r="BK157" s="248">
        <f>ROUND(I157*H157,2)</f>
        <v>0</v>
      </c>
      <c r="BL157" s="14" t="s">
        <v>396</v>
      </c>
      <c r="BM157" s="247" t="s">
        <v>1231</v>
      </c>
    </row>
    <row r="158" s="2" customFormat="1" ht="16.30189" customHeight="1">
      <c r="A158" s="35"/>
      <c r="B158" s="36"/>
      <c r="C158" s="254" t="s">
        <v>499</v>
      </c>
      <c r="D158" s="254" t="s">
        <v>457</v>
      </c>
      <c r="E158" s="255" t="s">
        <v>1210</v>
      </c>
      <c r="F158" s="256" t="s">
        <v>1211</v>
      </c>
      <c r="G158" s="257" t="s">
        <v>1102</v>
      </c>
      <c r="H158" s="258">
        <v>9.4199999999999999</v>
      </c>
      <c r="I158" s="259"/>
      <c r="J158" s="260">
        <f>ROUND(I158*H158,2)</f>
        <v>0</v>
      </c>
      <c r="K158" s="261"/>
      <c r="L158" s="262"/>
      <c r="M158" s="263" t="s">
        <v>1</v>
      </c>
      <c r="N158" s="264" t="s">
        <v>42</v>
      </c>
      <c r="O158" s="94"/>
      <c r="P158" s="245">
        <f>O158*H158</f>
        <v>0</v>
      </c>
      <c r="Q158" s="245">
        <v>0</v>
      </c>
      <c r="R158" s="245">
        <f>Q158*H158</f>
        <v>0</v>
      </c>
      <c r="S158" s="245">
        <v>0</v>
      </c>
      <c r="T158" s="246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7" t="s">
        <v>443</v>
      </c>
      <c r="AT158" s="247" t="s">
        <v>457</v>
      </c>
      <c r="AU158" s="247" t="s">
        <v>92</v>
      </c>
      <c r="AY158" s="14" t="s">
        <v>379</v>
      </c>
      <c r="BE158" s="248">
        <f>IF(N158="základná",J158,0)</f>
        <v>0</v>
      </c>
      <c r="BF158" s="248">
        <f>IF(N158="znížená",J158,0)</f>
        <v>0</v>
      </c>
      <c r="BG158" s="248">
        <f>IF(N158="zákl. prenesená",J158,0)</f>
        <v>0</v>
      </c>
      <c r="BH158" s="248">
        <f>IF(N158="zníž. prenesená",J158,0)</f>
        <v>0</v>
      </c>
      <c r="BI158" s="248">
        <f>IF(N158="nulová",J158,0)</f>
        <v>0</v>
      </c>
      <c r="BJ158" s="14" t="s">
        <v>92</v>
      </c>
      <c r="BK158" s="248">
        <f>ROUND(I158*H158,2)</f>
        <v>0</v>
      </c>
      <c r="BL158" s="14" t="s">
        <v>396</v>
      </c>
      <c r="BM158" s="247" t="s">
        <v>1232</v>
      </c>
    </row>
    <row r="159" s="12" customFormat="1" ht="22.8" customHeight="1">
      <c r="A159" s="12"/>
      <c r="B159" s="219"/>
      <c r="C159" s="220"/>
      <c r="D159" s="221" t="s">
        <v>75</v>
      </c>
      <c r="E159" s="233" t="s">
        <v>396</v>
      </c>
      <c r="F159" s="233" t="s">
        <v>465</v>
      </c>
      <c r="G159" s="220"/>
      <c r="H159" s="220"/>
      <c r="I159" s="223"/>
      <c r="J159" s="234">
        <f>BK159</f>
        <v>0</v>
      </c>
      <c r="K159" s="220"/>
      <c r="L159" s="225"/>
      <c r="M159" s="226"/>
      <c r="N159" s="227"/>
      <c r="O159" s="227"/>
      <c r="P159" s="228">
        <f>SUM(P160:P166)</f>
        <v>0</v>
      </c>
      <c r="Q159" s="227"/>
      <c r="R159" s="228">
        <f>SUM(R160:R166)</f>
        <v>14.55408804</v>
      </c>
      <c r="S159" s="227"/>
      <c r="T159" s="229">
        <f>SUM(T160:T166)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84</v>
      </c>
      <c r="AT159" s="231" t="s">
        <v>75</v>
      </c>
      <c r="AU159" s="231" t="s">
        <v>84</v>
      </c>
      <c r="AY159" s="230" t="s">
        <v>379</v>
      </c>
      <c r="BK159" s="232">
        <f>SUM(BK160:BK166)</f>
        <v>0</v>
      </c>
    </row>
    <row r="160" s="2" customFormat="1" ht="31.92453" customHeight="1">
      <c r="A160" s="35"/>
      <c r="B160" s="36"/>
      <c r="C160" s="235" t="s">
        <v>504</v>
      </c>
      <c r="D160" s="235" t="s">
        <v>382</v>
      </c>
      <c r="E160" s="236" t="s">
        <v>1113</v>
      </c>
      <c r="F160" s="237" t="s">
        <v>1114</v>
      </c>
      <c r="G160" s="238" t="s">
        <v>419</v>
      </c>
      <c r="H160" s="239">
        <v>9.9000000000000004</v>
      </c>
      <c r="I160" s="240"/>
      <c r="J160" s="241">
        <f>ROUND(I160*H160,2)</f>
        <v>0</v>
      </c>
      <c r="K160" s="242"/>
      <c r="L160" s="41"/>
      <c r="M160" s="243" t="s">
        <v>1</v>
      </c>
      <c r="N160" s="244" t="s">
        <v>42</v>
      </c>
      <c r="O160" s="94"/>
      <c r="P160" s="245">
        <f>O160*H160</f>
        <v>0</v>
      </c>
      <c r="Q160" s="245">
        <v>0.23366999999999999</v>
      </c>
      <c r="R160" s="245">
        <f>Q160*H160</f>
        <v>2.3133330000000001</v>
      </c>
      <c r="S160" s="245">
        <v>0</v>
      </c>
      <c r="T160" s="246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7" t="s">
        <v>396</v>
      </c>
      <c r="AT160" s="247" t="s">
        <v>382</v>
      </c>
      <c r="AU160" s="247" t="s">
        <v>92</v>
      </c>
      <c r="AY160" s="14" t="s">
        <v>379</v>
      </c>
      <c r="BE160" s="248">
        <f>IF(N160="základná",J160,0)</f>
        <v>0</v>
      </c>
      <c r="BF160" s="248">
        <f>IF(N160="znížená",J160,0)</f>
        <v>0</v>
      </c>
      <c r="BG160" s="248">
        <f>IF(N160="zákl. prenesená",J160,0)</f>
        <v>0</v>
      </c>
      <c r="BH160" s="248">
        <f>IF(N160="zníž. prenesená",J160,0)</f>
        <v>0</v>
      </c>
      <c r="BI160" s="248">
        <f>IF(N160="nulová",J160,0)</f>
        <v>0</v>
      </c>
      <c r="BJ160" s="14" t="s">
        <v>92</v>
      </c>
      <c r="BK160" s="248">
        <f>ROUND(I160*H160,2)</f>
        <v>0</v>
      </c>
      <c r="BL160" s="14" t="s">
        <v>396</v>
      </c>
      <c r="BM160" s="247" t="s">
        <v>1115</v>
      </c>
    </row>
    <row r="161" s="2" customFormat="1" ht="23.4566" customHeight="1">
      <c r="A161" s="35"/>
      <c r="B161" s="36"/>
      <c r="C161" s="235" t="s">
        <v>508</v>
      </c>
      <c r="D161" s="235" t="s">
        <v>382</v>
      </c>
      <c r="E161" s="236" t="s">
        <v>1116</v>
      </c>
      <c r="F161" s="237" t="s">
        <v>1117</v>
      </c>
      <c r="G161" s="238" t="s">
        <v>430</v>
      </c>
      <c r="H161" s="239">
        <v>0.089999999999999997</v>
      </c>
      <c r="I161" s="240"/>
      <c r="J161" s="241">
        <f>ROUND(I161*H161,2)</f>
        <v>0</v>
      </c>
      <c r="K161" s="242"/>
      <c r="L161" s="41"/>
      <c r="M161" s="243" t="s">
        <v>1</v>
      </c>
      <c r="N161" s="244" t="s">
        <v>42</v>
      </c>
      <c r="O161" s="94"/>
      <c r="P161" s="245">
        <f>O161*H161</f>
        <v>0</v>
      </c>
      <c r="Q161" s="245">
        <v>1.7034</v>
      </c>
      <c r="R161" s="245">
        <f>Q161*H161</f>
        <v>0.153306</v>
      </c>
      <c r="S161" s="245">
        <v>0</v>
      </c>
      <c r="T161" s="246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7" t="s">
        <v>396</v>
      </c>
      <c r="AT161" s="247" t="s">
        <v>382</v>
      </c>
      <c r="AU161" s="247" t="s">
        <v>92</v>
      </c>
      <c r="AY161" s="14" t="s">
        <v>379</v>
      </c>
      <c r="BE161" s="248">
        <f>IF(N161="základná",J161,0)</f>
        <v>0</v>
      </c>
      <c r="BF161" s="248">
        <f>IF(N161="znížená",J161,0)</f>
        <v>0</v>
      </c>
      <c r="BG161" s="248">
        <f>IF(N161="zákl. prenesená",J161,0)</f>
        <v>0</v>
      </c>
      <c r="BH161" s="248">
        <f>IF(N161="zníž. prenesená",J161,0)</f>
        <v>0</v>
      </c>
      <c r="BI161" s="248">
        <f>IF(N161="nulová",J161,0)</f>
        <v>0</v>
      </c>
      <c r="BJ161" s="14" t="s">
        <v>92</v>
      </c>
      <c r="BK161" s="248">
        <f>ROUND(I161*H161,2)</f>
        <v>0</v>
      </c>
      <c r="BL161" s="14" t="s">
        <v>396</v>
      </c>
      <c r="BM161" s="247" t="s">
        <v>1118</v>
      </c>
    </row>
    <row r="162" s="2" customFormat="1" ht="23.4566" customHeight="1">
      <c r="A162" s="35"/>
      <c r="B162" s="36"/>
      <c r="C162" s="235" t="s">
        <v>512</v>
      </c>
      <c r="D162" s="235" t="s">
        <v>382</v>
      </c>
      <c r="E162" s="236" t="s">
        <v>1119</v>
      </c>
      <c r="F162" s="237" t="s">
        <v>1120</v>
      </c>
      <c r="G162" s="238" t="s">
        <v>419</v>
      </c>
      <c r="H162" s="239">
        <v>8.0999999999999996</v>
      </c>
      <c r="I162" s="240"/>
      <c r="J162" s="241">
        <f>ROUND(I162*H162,2)</f>
        <v>0</v>
      </c>
      <c r="K162" s="242"/>
      <c r="L162" s="41"/>
      <c r="M162" s="243" t="s">
        <v>1</v>
      </c>
      <c r="N162" s="244" t="s">
        <v>42</v>
      </c>
      <c r="O162" s="94"/>
      <c r="P162" s="245">
        <f>O162*H162</f>
        <v>0</v>
      </c>
      <c r="Q162" s="245">
        <v>0.30059999999999998</v>
      </c>
      <c r="R162" s="245">
        <f>Q162*H162</f>
        <v>2.4348599999999996</v>
      </c>
      <c r="S162" s="245">
        <v>0</v>
      </c>
      <c r="T162" s="246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7" t="s">
        <v>396</v>
      </c>
      <c r="AT162" s="247" t="s">
        <v>382</v>
      </c>
      <c r="AU162" s="247" t="s">
        <v>92</v>
      </c>
      <c r="AY162" s="14" t="s">
        <v>379</v>
      </c>
      <c r="BE162" s="248">
        <f>IF(N162="základná",J162,0)</f>
        <v>0</v>
      </c>
      <c r="BF162" s="248">
        <f>IF(N162="znížená",J162,0)</f>
        <v>0</v>
      </c>
      <c r="BG162" s="248">
        <f>IF(N162="zákl. prenesená",J162,0)</f>
        <v>0</v>
      </c>
      <c r="BH162" s="248">
        <f>IF(N162="zníž. prenesená",J162,0)</f>
        <v>0</v>
      </c>
      <c r="BI162" s="248">
        <f>IF(N162="nulová",J162,0)</f>
        <v>0</v>
      </c>
      <c r="BJ162" s="14" t="s">
        <v>92</v>
      </c>
      <c r="BK162" s="248">
        <f>ROUND(I162*H162,2)</f>
        <v>0</v>
      </c>
      <c r="BL162" s="14" t="s">
        <v>396</v>
      </c>
      <c r="BM162" s="247" t="s">
        <v>1121</v>
      </c>
    </row>
    <row r="163" s="2" customFormat="1" ht="23.4566" customHeight="1">
      <c r="A163" s="35"/>
      <c r="B163" s="36"/>
      <c r="C163" s="235" t="s">
        <v>516</v>
      </c>
      <c r="D163" s="235" t="s">
        <v>382</v>
      </c>
      <c r="E163" s="236" t="s">
        <v>800</v>
      </c>
      <c r="F163" s="237" t="s">
        <v>801</v>
      </c>
      <c r="G163" s="238" t="s">
        <v>430</v>
      </c>
      <c r="H163" s="239">
        <v>0.64800000000000002</v>
      </c>
      <c r="I163" s="240"/>
      <c r="J163" s="241">
        <f>ROUND(I163*H163,2)</f>
        <v>0</v>
      </c>
      <c r="K163" s="242"/>
      <c r="L163" s="41"/>
      <c r="M163" s="243" t="s">
        <v>1</v>
      </c>
      <c r="N163" s="244" t="s">
        <v>42</v>
      </c>
      <c r="O163" s="94"/>
      <c r="P163" s="245">
        <f>O163*H163</f>
        <v>0</v>
      </c>
      <c r="Q163" s="245">
        <v>2.1922799999999998</v>
      </c>
      <c r="R163" s="245">
        <f>Q163*H163</f>
        <v>1.4205974399999999</v>
      </c>
      <c r="S163" s="245">
        <v>0</v>
      </c>
      <c r="T163" s="246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7" t="s">
        <v>396</v>
      </c>
      <c r="AT163" s="247" t="s">
        <v>382</v>
      </c>
      <c r="AU163" s="247" t="s">
        <v>92</v>
      </c>
      <c r="AY163" s="14" t="s">
        <v>379</v>
      </c>
      <c r="BE163" s="248">
        <f>IF(N163="základná",J163,0)</f>
        <v>0</v>
      </c>
      <c r="BF163" s="248">
        <f>IF(N163="znížená",J163,0)</f>
        <v>0</v>
      </c>
      <c r="BG163" s="248">
        <f>IF(N163="zákl. prenesená",J163,0)</f>
        <v>0</v>
      </c>
      <c r="BH163" s="248">
        <f>IF(N163="zníž. prenesená",J163,0)</f>
        <v>0</v>
      </c>
      <c r="BI163" s="248">
        <f>IF(N163="nulová",J163,0)</f>
        <v>0</v>
      </c>
      <c r="BJ163" s="14" t="s">
        <v>92</v>
      </c>
      <c r="BK163" s="248">
        <f>ROUND(I163*H163,2)</f>
        <v>0</v>
      </c>
      <c r="BL163" s="14" t="s">
        <v>396</v>
      </c>
      <c r="BM163" s="247" t="s">
        <v>1122</v>
      </c>
    </row>
    <row r="164" s="2" customFormat="1" ht="31.92453" customHeight="1">
      <c r="A164" s="35"/>
      <c r="B164" s="36"/>
      <c r="C164" s="235" t="s">
        <v>520</v>
      </c>
      <c r="D164" s="235" t="s">
        <v>382</v>
      </c>
      <c r="E164" s="236" t="s">
        <v>1123</v>
      </c>
      <c r="F164" s="237" t="s">
        <v>1124</v>
      </c>
      <c r="G164" s="238" t="s">
        <v>430</v>
      </c>
      <c r="H164" s="239">
        <v>0.35999999999999999</v>
      </c>
      <c r="I164" s="240"/>
      <c r="J164" s="241">
        <f>ROUND(I164*H164,2)</f>
        <v>0</v>
      </c>
      <c r="K164" s="242"/>
      <c r="L164" s="41"/>
      <c r="M164" s="243" t="s">
        <v>1</v>
      </c>
      <c r="N164" s="244" t="s">
        <v>42</v>
      </c>
      <c r="O164" s="94"/>
      <c r="P164" s="245">
        <f>O164*H164</f>
        <v>0</v>
      </c>
      <c r="Q164" s="245">
        <v>2.2632400000000001</v>
      </c>
      <c r="R164" s="245">
        <f>Q164*H164</f>
        <v>0.8147664</v>
      </c>
      <c r="S164" s="245">
        <v>0</v>
      </c>
      <c r="T164" s="246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7" t="s">
        <v>396</v>
      </c>
      <c r="AT164" s="247" t="s">
        <v>382</v>
      </c>
      <c r="AU164" s="247" t="s">
        <v>92</v>
      </c>
      <c r="AY164" s="14" t="s">
        <v>379</v>
      </c>
      <c r="BE164" s="248">
        <f>IF(N164="základná",J164,0)</f>
        <v>0</v>
      </c>
      <c r="BF164" s="248">
        <f>IF(N164="znížená",J164,0)</f>
        <v>0</v>
      </c>
      <c r="BG164" s="248">
        <f>IF(N164="zákl. prenesená",J164,0)</f>
        <v>0</v>
      </c>
      <c r="BH164" s="248">
        <f>IF(N164="zníž. prenesená",J164,0)</f>
        <v>0</v>
      </c>
      <c r="BI164" s="248">
        <f>IF(N164="nulová",J164,0)</f>
        <v>0</v>
      </c>
      <c r="BJ164" s="14" t="s">
        <v>92</v>
      </c>
      <c r="BK164" s="248">
        <f>ROUND(I164*H164,2)</f>
        <v>0</v>
      </c>
      <c r="BL164" s="14" t="s">
        <v>396</v>
      </c>
      <c r="BM164" s="247" t="s">
        <v>1125</v>
      </c>
    </row>
    <row r="165" s="2" customFormat="1" ht="23.4566" customHeight="1">
      <c r="A165" s="35"/>
      <c r="B165" s="36"/>
      <c r="C165" s="235" t="s">
        <v>524</v>
      </c>
      <c r="D165" s="235" t="s">
        <v>382</v>
      </c>
      <c r="E165" s="236" t="s">
        <v>1126</v>
      </c>
      <c r="F165" s="237" t="s">
        <v>1127</v>
      </c>
      <c r="G165" s="238" t="s">
        <v>419</v>
      </c>
      <c r="H165" s="239">
        <v>0.12</v>
      </c>
      <c r="I165" s="240"/>
      <c r="J165" s="241">
        <f>ROUND(I165*H165,2)</f>
        <v>0</v>
      </c>
      <c r="K165" s="242"/>
      <c r="L165" s="41"/>
      <c r="M165" s="243" t="s">
        <v>1</v>
      </c>
      <c r="N165" s="244" t="s">
        <v>42</v>
      </c>
      <c r="O165" s="94"/>
      <c r="P165" s="245">
        <f>O165*H165</f>
        <v>0</v>
      </c>
      <c r="Q165" s="245">
        <v>0.02266</v>
      </c>
      <c r="R165" s="245">
        <f>Q165*H165</f>
        <v>0.0027191999999999997</v>
      </c>
      <c r="S165" s="245">
        <v>0</v>
      </c>
      <c r="T165" s="246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7" t="s">
        <v>396</v>
      </c>
      <c r="AT165" s="247" t="s">
        <v>382</v>
      </c>
      <c r="AU165" s="247" t="s">
        <v>92</v>
      </c>
      <c r="AY165" s="14" t="s">
        <v>379</v>
      </c>
      <c r="BE165" s="248">
        <f>IF(N165="základná",J165,0)</f>
        <v>0</v>
      </c>
      <c r="BF165" s="248">
        <f>IF(N165="znížená",J165,0)</f>
        <v>0</v>
      </c>
      <c r="BG165" s="248">
        <f>IF(N165="zákl. prenesená",J165,0)</f>
        <v>0</v>
      </c>
      <c r="BH165" s="248">
        <f>IF(N165="zníž. prenesená",J165,0)</f>
        <v>0</v>
      </c>
      <c r="BI165" s="248">
        <f>IF(N165="nulová",J165,0)</f>
        <v>0</v>
      </c>
      <c r="BJ165" s="14" t="s">
        <v>92</v>
      </c>
      <c r="BK165" s="248">
        <f>ROUND(I165*H165,2)</f>
        <v>0</v>
      </c>
      <c r="BL165" s="14" t="s">
        <v>396</v>
      </c>
      <c r="BM165" s="247" t="s">
        <v>1128</v>
      </c>
    </row>
    <row r="166" s="2" customFormat="1" ht="31.92453" customHeight="1">
      <c r="A166" s="35"/>
      <c r="B166" s="36"/>
      <c r="C166" s="235" t="s">
        <v>528</v>
      </c>
      <c r="D166" s="235" t="s">
        <v>382</v>
      </c>
      <c r="E166" s="236" t="s">
        <v>1129</v>
      </c>
      <c r="F166" s="237" t="s">
        <v>1130</v>
      </c>
      <c r="G166" s="238" t="s">
        <v>419</v>
      </c>
      <c r="H166" s="239">
        <v>9.9000000000000004</v>
      </c>
      <c r="I166" s="240"/>
      <c r="J166" s="241">
        <f>ROUND(I166*H166,2)</f>
        <v>0</v>
      </c>
      <c r="K166" s="242"/>
      <c r="L166" s="41"/>
      <c r="M166" s="243" t="s">
        <v>1</v>
      </c>
      <c r="N166" s="244" t="s">
        <v>42</v>
      </c>
      <c r="O166" s="94"/>
      <c r="P166" s="245">
        <f>O166*H166</f>
        <v>0</v>
      </c>
      <c r="Q166" s="245">
        <v>0.74894000000000005</v>
      </c>
      <c r="R166" s="245">
        <f>Q166*H166</f>
        <v>7.4145060000000012</v>
      </c>
      <c r="S166" s="245">
        <v>0</v>
      </c>
      <c r="T166" s="246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7" t="s">
        <v>396</v>
      </c>
      <c r="AT166" s="247" t="s">
        <v>382</v>
      </c>
      <c r="AU166" s="247" t="s">
        <v>92</v>
      </c>
      <c r="AY166" s="14" t="s">
        <v>379</v>
      </c>
      <c r="BE166" s="248">
        <f>IF(N166="základná",J166,0)</f>
        <v>0</v>
      </c>
      <c r="BF166" s="248">
        <f>IF(N166="znížená",J166,0)</f>
        <v>0</v>
      </c>
      <c r="BG166" s="248">
        <f>IF(N166="zákl. prenesená",J166,0)</f>
        <v>0</v>
      </c>
      <c r="BH166" s="248">
        <f>IF(N166="zníž. prenesená",J166,0)</f>
        <v>0</v>
      </c>
      <c r="BI166" s="248">
        <f>IF(N166="nulová",J166,0)</f>
        <v>0</v>
      </c>
      <c r="BJ166" s="14" t="s">
        <v>92</v>
      </c>
      <c r="BK166" s="248">
        <f>ROUND(I166*H166,2)</f>
        <v>0</v>
      </c>
      <c r="BL166" s="14" t="s">
        <v>396</v>
      </c>
      <c r="BM166" s="247" t="s">
        <v>1131</v>
      </c>
    </row>
    <row r="167" s="12" customFormat="1" ht="22.8" customHeight="1">
      <c r="A167" s="12"/>
      <c r="B167" s="219"/>
      <c r="C167" s="220"/>
      <c r="D167" s="221" t="s">
        <v>75</v>
      </c>
      <c r="E167" s="233" t="s">
        <v>435</v>
      </c>
      <c r="F167" s="233" t="s">
        <v>1132</v>
      </c>
      <c r="G167" s="220"/>
      <c r="H167" s="220"/>
      <c r="I167" s="223"/>
      <c r="J167" s="234">
        <f>BK167</f>
        <v>0</v>
      </c>
      <c r="K167" s="220"/>
      <c r="L167" s="225"/>
      <c r="M167" s="226"/>
      <c r="N167" s="227"/>
      <c r="O167" s="227"/>
      <c r="P167" s="228">
        <f>SUM(P168:P170)</f>
        <v>0</v>
      </c>
      <c r="Q167" s="227"/>
      <c r="R167" s="228">
        <f>SUM(R168:R170)</f>
        <v>0.27964889999999998</v>
      </c>
      <c r="S167" s="227"/>
      <c r="T167" s="229">
        <f>SUM(T168:T170)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84</v>
      </c>
      <c r="AT167" s="231" t="s">
        <v>75</v>
      </c>
      <c r="AU167" s="231" t="s">
        <v>84</v>
      </c>
      <c r="AY167" s="230" t="s">
        <v>379</v>
      </c>
      <c r="BK167" s="232">
        <f>SUM(BK168:BK170)</f>
        <v>0</v>
      </c>
    </row>
    <row r="168" s="2" customFormat="1" ht="23.4566" customHeight="1">
      <c r="A168" s="35"/>
      <c r="B168" s="36"/>
      <c r="C168" s="235" t="s">
        <v>532</v>
      </c>
      <c r="D168" s="235" t="s">
        <v>382</v>
      </c>
      <c r="E168" s="236" t="s">
        <v>1133</v>
      </c>
      <c r="F168" s="237" t="s">
        <v>1134</v>
      </c>
      <c r="G168" s="238" t="s">
        <v>419</v>
      </c>
      <c r="H168" s="239">
        <v>5.9000000000000004</v>
      </c>
      <c r="I168" s="240"/>
      <c r="J168" s="241">
        <f>ROUND(I168*H168,2)</f>
        <v>0</v>
      </c>
      <c r="K168" s="242"/>
      <c r="L168" s="41"/>
      <c r="M168" s="243" t="s">
        <v>1</v>
      </c>
      <c r="N168" s="244" t="s">
        <v>42</v>
      </c>
      <c r="O168" s="94"/>
      <c r="P168" s="245">
        <f>O168*H168</f>
        <v>0</v>
      </c>
      <c r="Q168" s="245">
        <v>0.00081999999999999998</v>
      </c>
      <c r="R168" s="245">
        <f>Q168*H168</f>
        <v>0.0048380000000000003</v>
      </c>
      <c r="S168" s="245">
        <v>0</v>
      </c>
      <c r="T168" s="246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7" t="s">
        <v>396</v>
      </c>
      <c r="AT168" s="247" t="s">
        <v>382</v>
      </c>
      <c r="AU168" s="247" t="s">
        <v>92</v>
      </c>
      <c r="AY168" s="14" t="s">
        <v>379</v>
      </c>
      <c r="BE168" s="248">
        <f>IF(N168="základná",J168,0)</f>
        <v>0</v>
      </c>
      <c r="BF168" s="248">
        <f>IF(N168="znížená",J168,0)</f>
        <v>0</v>
      </c>
      <c r="BG168" s="248">
        <f>IF(N168="zákl. prenesená",J168,0)</f>
        <v>0</v>
      </c>
      <c r="BH168" s="248">
        <f>IF(N168="zníž. prenesená",J168,0)</f>
        <v>0</v>
      </c>
      <c r="BI168" s="248">
        <f>IF(N168="nulová",J168,0)</f>
        <v>0</v>
      </c>
      <c r="BJ168" s="14" t="s">
        <v>92</v>
      </c>
      <c r="BK168" s="248">
        <f>ROUND(I168*H168,2)</f>
        <v>0</v>
      </c>
      <c r="BL168" s="14" t="s">
        <v>396</v>
      </c>
      <c r="BM168" s="247" t="s">
        <v>1135</v>
      </c>
    </row>
    <row r="169" s="2" customFormat="1" ht="16.30189" customHeight="1">
      <c r="A169" s="35"/>
      <c r="B169" s="36"/>
      <c r="C169" s="235" t="s">
        <v>536</v>
      </c>
      <c r="D169" s="235" t="s">
        <v>382</v>
      </c>
      <c r="E169" s="236" t="s">
        <v>1136</v>
      </c>
      <c r="F169" s="237" t="s">
        <v>1137</v>
      </c>
      <c r="G169" s="238" t="s">
        <v>419</v>
      </c>
      <c r="H169" s="239">
        <v>6.5650000000000004</v>
      </c>
      <c r="I169" s="240"/>
      <c r="J169" s="241">
        <f>ROUND(I169*H169,2)</f>
        <v>0</v>
      </c>
      <c r="K169" s="242"/>
      <c r="L169" s="41"/>
      <c r="M169" s="243" t="s">
        <v>1</v>
      </c>
      <c r="N169" s="244" t="s">
        <v>42</v>
      </c>
      <c r="O169" s="94"/>
      <c r="P169" s="245">
        <f>O169*H169</f>
        <v>0</v>
      </c>
      <c r="Q169" s="245">
        <v>0.00051000000000000004</v>
      </c>
      <c r="R169" s="245">
        <f>Q169*H169</f>
        <v>0.0033481500000000003</v>
      </c>
      <c r="S169" s="245">
        <v>0</v>
      </c>
      <c r="T169" s="246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7" t="s">
        <v>396</v>
      </c>
      <c r="AT169" s="247" t="s">
        <v>382</v>
      </c>
      <c r="AU169" s="247" t="s">
        <v>92</v>
      </c>
      <c r="AY169" s="14" t="s">
        <v>379</v>
      </c>
      <c r="BE169" s="248">
        <f>IF(N169="základná",J169,0)</f>
        <v>0</v>
      </c>
      <c r="BF169" s="248">
        <f>IF(N169="znížená",J169,0)</f>
        <v>0</v>
      </c>
      <c r="BG169" s="248">
        <f>IF(N169="zákl. prenesená",J169,0)</f>
        <v>0</v>
      </c>
      <c r="BH169" s="248">
        <f>IF(N169="zníž. prenesená",J169,0)</f>
        <v>0</v>
      </c>
      <c r="BI169" s="248">
        <f>IF(N169="nulová",J169,0)</f>
        <v>0</v>
      </c>
      <c r="BJ169" s="14" t="s">
        <v>92</v>
      </c>
      <c r="BK169" s="248">
        <f>ROUND(I169*H169,2)</f>
        <v>0</v>
      </c>
      <c r="BL169" s="14" t="s">
        <v>396</v>
      </c>
      <c r="BM169" s="247" t="s">
        <v>1138</v>
      </c>
    </row>
    <row r="170" s="2" customFormat="1" ht="21.0566" customHeight="1">
      <c r="A170" s="35"/>
      <c r="B170" s="36"/>
      <c r="C170" s="235" t="s">
        <v>540</v>
      </c>
      <c r="D170" s="235" t="s">
        <v>382</v>
      </c>
      <c r="E170" s="236" t="s">
        <v>1139</v>
      </c>
      <c r="F170" s="237" t="s">
        <v>1140</v>
      </c>
      <c r="G170" s="238" t="s">
        <v>419</v>
      </c>
      <c r="H170" s="239">
        <v>6.5650000000000004</v>
      </c>
      <c r="I170" s="240"/>
      <c r="J170" s="241">
        <f>ROUND(I170*H170,2)</f>
        <v>0</v>
      </c>
      <c r="K170" s="242"/>
      <c r="L170" s="41"/>
      <c r="M170" s="243" t="s">
        <v>1</v>
      </c>
      <c r="N170" s="244" t="s">
        <v>42</v>
      </c>
      <c r="O170" s="94"/>
      <c r="P170" s="245">
        <f>O170*H170</f>
        <v>0</v>
      </c>
      <c r="Q170" s="245">
        <v>0.041349999999999998</v>
      </c>
      <c r="R170" s="245">
        <f>Q170*H170</f>
        <v>0.27146274999999997</v>
      </c>
      <c r="S170" s="245">
        <v>0</v>
      </c>
      <c r="T170" s="246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7" t="s">
        <v>396</v>
      </c>
      <c r="AT170" s="247" t="s">
        <v>382</v>
      </c>
      <c r="AU170" s="247" t="s">
        <v>92</v>
      </c>
      <c r="AY170" s="14" t="s">
        <v>379</v>
      </c>
      <c r="BE170" s="248">
        <f>IF(N170="základná",J170,0)</f>
        <v>0</v>
      </c>
      <c r="BF170" s="248">
        <f>IF(N170="znížená",J170,0)</f>
        <v>0</v>
      </c>
      <c r="BG170" s="248">
        <f>IF(N170="zákl. prenesená",J170,0)</f>
        <v>0</v>
      </c>
      <c r="BH170" s="248">
        <f>IF(N170="zníž. prenesená",J170,0)</f>
        <v>0</v>
      </c>
      <c r="BI170" s="248">
        <f>IF(N170="nulová",J170,0)</f>
        <v>0</v>
      </c>
      <c r="BJ170" s="14" t="s">
        <v>92</v>
      </c>
      <c r="BK170" s="248">
        <f>ROUND(I170*H170,2)</f>
        <v>0</v>
      </c>
      <c r="BL170" s="14" t="s">
        <v>396</v>
      </c>
      <c r="BM170" s="247" t="s">
        <v>1141</v>
      </c>
    </row>
    <row r="171" s="12" customFormat="1" ht="22.8" customHeight="1">
      <c r="A171" s="12"/>
      <c r="B171" s="219"/>
      <c r="C171" s="220"/>
      <c r="D171" s="221" t="s">
        <v>75</v>
      </c>
      <c r="E171" s="233" t="s">
        <v>443</v>
      </c>
      <c r="F171" s="233" t="s">
        <v>495</v>
      </c>
      <c r="G171" s="220"/>
      <c r="H171" s="220"/>
      <c r="I171" s="223"/>
      <c r="J171" s="234">
        <f>BK171</f>
        <v>0</v>
      </c>
      <c r="K171" s="220"/>
      <c r="L171" s="225"/>
      <c r="M171" s="226"/>
      <c r="N171" s="227"/>
      <c r="O171" s="227"/>
      <c r="P171" s="228">
        <f>SUM(P172:P174)</f>
        <v>0</v>
      </c>
      <c r="Q171" s="227"/>
      <c r="R171" s="228">
        <f>SUM(R172:R174)</f>
        <v>0.062799999999999995</v>
      </c>
      <c r="S171" s="227"/>
      <c r="T171" s="229">
        <f>SUM(T172:T174)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0" t="s">
        <v>84</v>
      </c>
      <c r="AT171" s="231" t="s">
        <v>75</v>
      </c>
      <c r="AU171" s="231" t="s">
        <v>84</v>
      </c>
      <c r="AY171" s="230" t="s">
        <v>379</v>
      </c>
      <c r="BK171" s="232">
        <f>SUM(BK172:BK174)</f>
        <v>0</v>
      </c>
    </row>
    <row r="172" s="2" customFormat="1" ht="31.92453" customHeight="1">
      <c r="A172" s="35"/>
      <c r="B172" s="36"/>
      <c r="C172" s="235" t="s">
        <v>544</v>
      </c>
      <c r="D172" s="235" t="s">
        <v>382</v>
      </c>
      <c r="E172" s="236" t="s">
        <v>1142</v>
      </c>
      <c r="F172" s="237" t="s">
        <v>1143</v>
      </c>
      <c r="G172" s="238" t="s">
        <v>502</v>
      </c>
      <c r="H172" s="239">
        <v>2</v>
      </c>
      <c r="I172" s="240"/>
      <c r="J172" s="241">
        <f>ROUND(I172*H172,2)</f>
        <v>0</v>
      </c>
      <c r="K172" s="242"/>
      <c r="L172" s="41"/>
      <c r="M172" s="243" t="s">
        <v>1</v>
      </c>
      <c r="N172" s="244" t="s">
        <v>42</v>
      </c>
      <c r="O172" s="94"/>
      <c r="P172" s="245">
        <f>O172*H172</f>
        <v>0</v>
      </c>
      <c r="Q172" s="245">
        <v>0.0083999999999999995</v>
      </c>
      <c r="R172" s="245">
        <f>Q172*H172</f>
        <v>0.016799999999999999</v>
      </c>
      <c r="S172" s="245">
        <v>0</v>
      </c>
      <c r="T172" s="246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7" t="s">
        <v>396</v>
      </c>
      <c r="AT172" s="247" t="s">
        <v>382</v>
      </c>
      <c r="AU172" s="247" t="s">
        <v>92</v>
      </c>
      <c r="AY172" s="14" t="s">
        <v>379</v>
      </c>
      <c r="BE172" s="248">
        <f>IF(N172="základná",J172,0)</f>
        <v>0</v>
      </c>
      <c r="BF172" s="248">
        <f>IF(N172="znížená",J172,0)</f>
        <v>0</v>
      </c>
      <c r="BG172" s="248">
        <f>IF(N172="zákl. prenesená",J172,0)</f>
        <v>0</v>
      </c>
      <c r="BH172" s="248">
        <f>IF(N172="zníž. prenesená",J172,0)</f>
        <v>0</v>
      </c>
      <c r="BI172" s="248">
        <f>IF(N172="nulová",J172,0)</f>
        <v>0</v>
      </c>
      <c r="BJ172" s="14" t="s">
        <v>92</v>
      </c>
      <c r="BK172" s="248">
        <f>ROUND(I172*H172,2)</f>
        <v>0</v>
      </c>
      <c r="BL172" s="14" t="s">
        <v>396</v>
      </c>
      <c r="BM172" s="247" t="s">
        <v>1144</v>
      </c>
    </row>
    <row r="173" s="2" customFormat="1" ht="16.30189" customHeight="1">
      <c r="A173" s="35"/>
      <c r="B173" s="36"/>
      <c r="C173" s="254" t="s">
        <v>548</v>
      </c>
      <c r="D173" s="254" t="s">
        <v>457</v>
      </c>
      <c r="E173" s="255" t="s">
        <v>1145</v>
      </c>
      <c r="F173" s="256" t="s">
        <v>1146</v>
      </c>
      <c r="G173" s="257" t="s">
        <v>502</v>
      </c>
      <c r="H173" s="258">
        <v>2</v>
      </c>
      <c r="I173" s="259"/>
      <c r="J173" s="260">
        <f>ROUND(I173*H173,2)</f>
        <v>0</v>
      </c>
      <c r="K173" s="261"/>
      <c r="L173" s="262"/>
      <c r="M173" s="263" t="s">
        <v>1</v>
      </c>
      <c r="N173" s="264" t="s">
        <v>42</v>
      </c>
      <c r="O173" s="94"/>
      <c r="P173" s="245">
        <f>O173*H173</f>
        <v>0</v>
      </c>
      <c r="Q173" s="245">
        <v>0.012999999999999999</v>
      </c>
      <c r="R173" s="245">
        <f>Q173*H173</f>
        <v>0.025999999999999999</v>
      </c>
      <c r="S173" s="245">
        <v>0</v>
      </c>
      <c r="T173" s="246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7" t="s">
        <v>443</v>
      </c>
      <c r="AT173" s="247" t="s">
        <v>457</v>
      </c>
      <c r="AU173" s="247" t="s">
        <v>92</v>
      </c>
      <c r="AY173" s="14" t="s">
        <v>379</v>
      </c>
      <c r="BE173" s="248">
        <f>IF(N173="základná",J173,0)</f>
        <v>0</v>
      </c>
      <c r="BF173" s="248">
        <f>IF(N173="znížená",J173,0)</f>
        <v>0</v>
      </c>
      <c r="BG173" s="248">
        <f>IF(N173="zákl. prenesená",J173,0)</f>
        <v>0</v>
      </c>
      <c r="BH173" s="248">
        <f>IF(N173="zníž. prenesená",J173,0)</f>
        <v>0</v>
      </c>
      <c r="BI173" s="248">
        <f>IF(N173="nulová",J173,0)</f>
        <v>0</v>
      </c>
      <c r="BJ173" s="14" t="s">
        <v>92</v>
      </c>
      <c r="BK173" s="248">
        <f>ROUND(I173*H173,2)</f>
        <v>0</v>
      </c>
      <c r="BL173" s="14" t="s">
        <v>396</v>
      </c>
      <c r="BM173" s="247" t="s">
        <v>1147</v>
      </c>
    </row>
    <row r="174" s="2" customFormat="1" ht="23.4566" customHeight="1">
      <c r="A174" s="35"/>
      <c r="B174" s="36"/>
      <c r="C174" s="235" t="s">
        <v>552</v>
      </c>
      <c r="D174" s="235" t="s">
        <v>382</v>
      </c>
      <c r="E174" s="236" t="s">
        <v>1148</v>
      </c>
      <c r="F174" s="237" t="s">
        <v>1149</v>
      </c>
      <c r="G174" s="238" t="s">
        <v>502</v>
      </c>
      <c r="H174" s="239">
        <v>10</v>
      </c>
      <c r="I174" s="240"/>
      <c r="J174" s="241">
        <f>ROUND(I174*H174,2)</f>
        <v>0</v>
      </c>
      <c r="K174" s="242"/>
      <c r="L174" s="41"/>
      <c r="M174" s="243" t="s">
        <v>1</v>
      </c>
      <c r="N174" s="244" t="s">
        <v>42</v>
      </c>
      <c r="O174" s="94"/>
      <c r="P174" s="245">
        <f>O174*H174</f>
        <v>0</v>
      </c>
      <c r="Q174" s="245">
        <v>0.002</v>
      </c>
      <c r="R174" s="245">
        <f>Q174*H174</f>
        <v>0.02</v>
      </c>
      <c r="S174" s="245">
        <v>0</v>
      </c>
      <c r="T174" s="246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7" t="s">
        <v>396</v>
      </c>
      <c r="AT174" s="247" t="s">
        <v>382</v>
      </c>
      <c r="AU174" s="247" t="s">
        <v>92</v>
      </c>
      <c r="AY174" s="14" t="s">
        <v>379</v>
      </c>
      <c r="BE174" s="248">
        <f>IF(N174="základná",J174,0)</f>
        <v>0</v>
      </c>
      <c r="BF174" s="248">
        <f>IF(N174="znížená",J174,0)</f>
        <v>0</v>
      </c>
      <c r="BG174" s="248">
        <f>IF(N174="zákl. prenesená",J174,0)</f>
        <v>0</v>
      </c>
      <c r="BH174" s="248">
        <f>IF(N174="zníž. prenesená",J174,0)</f>
        <v>0</v>
      </c>
      <c r="BI174" s="248">
        <f>IF(N174="nulová",J174,0)</f>
        <v>0</v>
      </c>
      <c r="BJ174" s="14" t="s">
        <v>92</v>
      </c>
      <c r="BK174" s="248">
        <f>ROUND(I174*H174,2)</f>
        <v>0</v>
      </c>
      <c r="BL174" s="14" t="s">
        <v>396</v>
      </c>
      <c r="BM174" s="247" t="s">
        <v>1150</v>
      </c>
    </row>
    <row r="175" s="12" customFormat="1" ht="22.8" customHeight="1">
      <c r="A175" s="12"/>
      <c r="B175" s="219"/>
      <c r="C175" s="220"/>
      <c r="D175" s="221" t="s">
        <v>75</v>
      </c>
      <c r="E175" s="233" t="s">
        <v>447</v>
      </c>
      <c r="F175" s="233" t="s">
        <v>560</v>
      </c>
      <c r="G175" s="220"/>
      <c r="H175" s="220"/>
      <c r="I175" s="223"/>
      <c r="J175" s="234">
        <f>BK175</f>
        <v>0</v>
      </c>
      <c r="K175" s="220"/>
      <c r="L175" s="225"/>
      <c r="M175" s="226"/>
      <c r="N175" s="227"/>
      <c r="O175" s="227"/>
      <c r="P175" s="228">
        <f>SUM(P176:P188)</f>
        <v>0</v>
      </c>
      <c r="Q175" s="227"/>
      <c r="R175" s="228">
        <f>SUM(R176:R188)</f>
        <v>19.489017279999999</v>
      </c>
      <c r="S175" s="227"/>
      <c r="T175" s="229">
        <f>SUM(T176:T188)</f>
        <v>12.441921999999998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84</v>
      </c>
      <c r="AT175" s="231" t="s">
        <v>75</v>
      </c>
      <c r="AU175" s="231" t="s">
        <v>84</v>
      </c>
      <c r="AY175" s="230" t="s">
        <v>379</v>
      </c>
      <c r="BK175" s="232">
        <f>SUM(BK176:BK188)</f>
        <v>0</v>
      </c>
    </row>
    <row r="176" s="2" customFormat="1" ht="16.30189" customHeight="1">
      <c r="A176" s="35"/>
      <c r="B176" s="36"/>
      <c r="C176" s="235" t="s">
        <v>556</v>
      </c>
      <c r="D176" s="235" t="s">
        <v>382</v>
      </c>
      <c r="E176" s="236" t="s">
        <v>1151</v>
      </c>
      <c r="F176" s="237" t="s">
        <v>1152</v>
      </c>
      <c r="G176" s="238" t="s">
        <v>502</v>
      </c>
      <c r="H176" s="239">
        <v>1</v>
      </c>
      <c r="I176" s="240"/>
      <c r="J176" s="241">
        <f>ROUND(I176*H176,2)</f>
        <v>0</v>
      </c>
      <c r="K176" s="242"/>
      <c r="L176" s="41"/>
      <c r="M176" s="243" t="s">
        <v>1</v>
      </c>
      <c r="N176" s="244" t="s">
        <v>42</v>
      </c>
      <c r="O176" s="94"/>
      <c r="P176" s="245">
        <f>O176*H176</f>
        <v>0</v>
      </c>
      <c r="Q176" s="245">
        <v>0.077670000000000003</v>
      </c>
      <c r="R176" s="245">
        <f>Q176*H176</f>
        <v>0.077670000000000003</v>
      </c>
      <c r="S176" s="245">
        <v>0</v>
      </c>
      <c r="T176" s="246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7" t="s">
        <v>396</v>
      </c>
      <c r="AT176" s="247" t="s">
        <v>382</v>
      </c>
      <c r="AU176" s="247" t="s">
        <v>92</v>
      </c>
      <c r="AY176" s="14" t="s">
        <v>379</v>
      </c>
      <c r="BE176" s="248">
        <f>IF(N176="základná",J176,0)</f>
        <v>0</v>
      </c>
      <c r="BF176" s="248">
        <f>IF(N176="znížená",J176,0)</f>
        <v>0</v>
      </c>
      <c r="BG176" s="248">
        <f>IF(N176="zákl. prenesená",J176,0)</f>
        <v>0</v>
      </c>
      <c r="BH176" s="248">
        <f>IF(N176="zníž. prenesená",J176,0)</f>
        <v>0</v>
      </c>
      <c r="BI176" s="248">
        <f>IF(N176="nulová",J176,0)</f>
        <v>0</v>
      </c>
      <c r="BJ176" s="14" t="s">
        <v>92</v>
      </c>
      <c r="BK176" s="248">
        <f>ROUND(I176*H176,2)</f>
        <v>0</v>
      </c>
      <c r="BL176" s="14" t="s">
        <v>396</v>
      </c>
      <c r="BM176" s="247" t="s">
        <v>1153</v>
      </c>
    </row>
    <row r="177" s="2" customFormat="1" ht="23.4566" customHeight="1">
      <c r="A177" s="35"/>
      <c r="B177" s="36"/>
      <c r="C177" s="235" t="s">
        <v>561</v>
      </c>
      <c r="D177" s="235" t="s">
        <v>382</v>
      </c>
      <c r="E177" s="236" t="s">
        <v>1154</v>
      </c>
      <c r="F177" s="237" t="s">
        <v>1155</v>
      </c>
      <c r="G177" s="238" t="s">
        <v>502</v>
      </c>
      <c r="H177" s="239">
        <v>2</v>
      </c>
      <c r="I177" s="240"/>
      <c r="J177" s="241">
        <f>ROUND(I177*H177,2)</f>
        <v>0</v>
      </c>
      <c r="K177" s="242"/>
      <c r="L177" s="41"/>
      <c r="M177" s="243" t="s">
        <v>1</v>
      </c>
      <c r="N177" s="244" t="s">
        <v>42</v>
      </c>
      <c r="O177" s="94"/>
      <c r="P177" s="245">
        <f>O177*H177</f>
        <v>0</v>
      </c>
      <c r="Q177" s="245">
        <v>9.6984899999999996</v>
      </c>
      <c r="R177" s="245">
        <f>Q177*H177</f>
        <v>19.396979999999999</v>
      </c>
      <c r="S177" s="245">
        <v>0</v>
      </c>
      <c r="T177" s="246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7" t="s">
        <v>396</v>
      </c>
      <c r="AT177" s="247" t="s">
        <v>382</v>
      </c>
      <c r="AU177" s="247" t="s">
        <v>92</v>
      </c>
      <c r="AY177" s="14" t="s">
        <v>379</v>
      </c>
      <c r="BE177" s="248">
        <f>IF(N177="základná",J177,0)</f>
        <v>0</v>
      </c>
      <c r="BF177" s="248">
        <f>IF(N177="znížená",J177,0)</f>
        <v>0</v>
      </c>
      <c r="BG177" s="248">
        <f>IF(N177="zákl. prenesená",J177,0)</f>
        <v>0</v>
      </c>
      <c r="BH177" s="248">
        <f>IF(N177="zníž. prenesená",J177,0)</f>
        <v>0</v>
      </c>
      <c r="BI177" s="248">
        <f>IF(N177="nulová",J177,0)</f>
        <v>0</v>
      </c>
      <c r="BJ177" s="14" t="s">
        <v>92</v>
      </c>
      <c r="BK177" s="248">
        <f>ROUND(I177*H177,2)</f>
        <v>0</v>
      </c>
      <c r="BL177" s="14" t="s">
        <v>396</v>
      </c>
      <c r="BM177" s="247" t="s">
        <v>1156</v>
      </c>
    </row>
    <row r="178" s="2" customFormat="1" ht="21.0566" customHeight="1">
      <c r="A178" s="35"/>
      <c r="B178" s="36"/>
      <c r="C178" s="235" t="s">
        <v>565</v>
      </c>
      <c r="D178" s="235" t="s">
        <v>382</v>
      </c>
      <c r="E178" s="236" t="s">
        <v>1163</v>
      </c>
      <c r="F178" s="237" t="s">
        <v>1164</v>
      </c>
      <c r="G178" s="238" t="s">
        <v>419</v>
      </c>
      <c r="H178" s="239">
        <v>6.5650000000000004</v>
      </c>
      <c r="I178" s="240"/>
      <c r="J178" s="241">
        <f>ROUND(I178*H178,2)</f>
        <v>0</v>
      </c>
      <c r="K178" s="242"/>
      <c r="L178" s="41"/>
      <c r="M178" s="243" t="s">
        <v>1</v>
      </c>
      <c r="N178" s="244" t="s">
        <v>42</v>
      </c>
      <c r="O178" s="94"/>
      <c r="P178" s="245">
        <f>O178*H178</f>
        <v>0</v>
      </c>
      <c r="Q178" s="245">
        <v>0</v>
      </c>
      <c r="R178" s="245">
        <f>Q178*H178</f>
        <v>0</v>
      </c>
      <c r="S178" s="245">
        <v>0</v>
      </c>
      <c r="T178" s="246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7" t="s">
        <v>396</v>
      </c>
      <c r="AT178" s="247" t="s">
        <v>382</v>
      </c>
      <c r="AU178" s="247" t="s">
        <v>92</v>
      </c>
      <c r="AY178" s="14" t="s">
        <v>379</v>
      </c>
      <c r="BE178" s="248">
        <f>IF(N178="základná",J178,0)</f>
        <v>0</v>
      </c>
      <c r="BF178" s="248">
        <f>IF(N178="znížená",J178,0)</f>
        <v>0</v>
      </c>
      <c r="BG178" s="248">
        <f>IF(N178="zákl. prenesená",J178,0)</f>
        <v>0</v>
      </c>
      <c r="BH178" s="248">
        <f>IF(N178="zníž. prenesená",J178,0)</f>
        <v>0</v>
      </c>
      <c r="BI178" s="248">
        <f>IF(N178="nulová",J178,0)</f>
        <v>0</v>
      </c>
      <c r="BJ178" s="14" t="s">
        <v>92</v>
      </c>
      <c r="BK178" s="248">
        <f>ROUND(I178*H178,2)</f>
        <v>0</v>
      </c>
      <c r="BL178" s="14" t="s">
        <v>396</v>
      </c>
      <c r="BM178" s="247" t="s">
        <v>1165</v>
      </c>
    </row>
    <row r="179" s="2" customFormat="1" ht="31.92453" customHeight="1">
      <c r="A179" s="35"/>
      <c r="B179" s="36"/>
      <c r="C179" s="235" t="s">
        <v>569</v>
      </c>
      <c r="D179" s="235" t="s">
        <v>382</v>
      </c>
      <c r="E179" s="236" t="s">
        <v>1166</v>
      </c>
      <c r="F179" s="237" t="s">
        <v>1167</v>
      </c>
      <c r="G179" s="238" t="s">
        <v>426</v>
      </c>
      <c r="H179" s="239">
        <v>10</v>
      </c>
      <c r="I179" s="240"/>
      <c r="J179" s="241">
        <f>ROUND(I179*H179,2)</f>
        <v>0</v>
      </c>
      <c r="K179" s="242"/>
      <c r="L179" s="41"/>
      <c r="M179" s="243" t="s">
        <v>1</v>
      </c>
      <c r="N179" s="244" t="s">
        <v>42</v>
      </c>
      <c r="O179" s="94"/>
      <c r="P179" s="245">
        <f>O179*H179</f>
        <v>0</v>
      </c>
      <c r="Q179" s="245">
        <v>0</v>
      </c>
      <c r="R179" s="245">
        <f>Q179*H179</f>
        <v>0</v>
      </c>
      <c r="S179" s="245">
        <v>0.097299999999999998</v>
      </c>
      <c r="T179" s="246">
        <f>S179*H179</f>
        <v>0.97299999999999998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7" t="s">
        <v>396</v>
      </c>
      <c r="AT179" s="247" t="s">
        <v>382</v>
      </c>
      <c r="AU179" s="247" t="s">
        <v>92</v>
      </c>
      <c r="AY179" s="14" t="s">
        <v>379</v>
      </c>
      <c r="BE179" s="248">
        <f>IF(N179="základná",J179,0)</f>
        <v>0</v>
      </c>
      <c r="BF179" s="248">
        <f>IF(N179="znížená",J179,0)</f>
        <v>0</v>
      </c>
      <c r="BG179" s="248">
        <f>IF(N179="zákl. prenesená",J179,0)</f>
        <v>0</v>
      </c>
      <c r="BH179" s="248">
        <f>IF(N179="zníž. prenesená",J179,0)</f>
        <v>0</v>
      </c>
      <c r="BI179" s="248">
        <f>IF(N179="nulová",J179,0)</f>
        <v>0</v>
      </c>
      <c r="BJ179" s="14" t="s">
        <v>92</v>
      </c>
      <c r="BK179" s="248">
        <f>ROUND(I179*H179,2)</f>
        <v>0</v>
      </c>
      <c r="BL179" s="14" t="s">
        <v>396</v>
      </c>
      <c r="BM179" s="247" t="s">
        <v>1168</v>
      </c>
    </row>
    <row r="180" s="2" customFormat="1" ht="23.4566" customHeight="1">
      <c r="A180" s="35"/>
      <c r="B180" s="36"/>
      <c r="C180" s="235" t="s">
        <v>573</v>
      </c>
      <c r="D180" s="235" t="s">
        <v>382</v>
      </c>
      <c r="E180" s="236" t="s">
        <v>1169</v>
      </c>
      <c r="F180" s="237" t="s">
        <v>1170</v>
      </c>
      <c r="G180" s="238" t="s">
        <v>426</v>
      </c>
      <c r="H180" s="239">
        <v>10.199999999999999</v>
      </c>
      <c r="I180" s="240"/>
      <c r="J180" s="241">
        <f>ROUND(I180*H180,2)</f>
        <v>0</v>
      </c>
      <c r="K180" s="242"/>
      <c r="L180" s="41"/>
      <c r="M180" s="243" t="s">
        <v>1</v>
      </c>
      <c r="N180" s="244" t="s">
        <v>42</v>
      </c>
      <c r="O180" s="94"/>
      <c r="P180" s="245">
        <f>O180*H180</f>
        <v>0</v>
      </c>
      <c r="Q180" s="245">
        <v>0</v>
      </c>
      <c r="R180" s="245">
        <f>Q180*H180</f>
        <v>0</v>
      </c>
      <c r="S180" s="245">
        <v>0.057110000000000001</v>
      </c>
      <c r="T180" s="246">
        <f>S180*H180</f>
        <v>0.58252199999999998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7" t="s">
        <v>396</v>
      </c>
      <c r="AT180" s="247" t="s">
        <v>382</v>
      </c>
      <c r="AU180" s="247" t="s">
        <v>92</v>
      </c>
      <c r="AY180" s="14" t="s">
        <v>379</v>
      </c>
      <c r="BE180" s="248">
        <f>IF(N180="základná",J180,0)</f>
        <v>0</v>
      </c>
      <c r="BF180" s="248">
        <f>IF(N180="znížená",J180,0)</f>
        <v>0</v>
      </c>
      <c r="BG180" s="248">
        <f>IF(N180="zákl. prenesená",J180,0)</f>
        <v>0</v>
      </c>
      <c r="BH180" s="248">
        <f>IF(N180="zníž. prenesená",J180,0)</f>
        <v>0</v>
      </c>
      <c r="BI180" s="248">
        <f>IF(N180="nulová",J180,0)</f>
        <v>0</v>
      </c>
      <c r="BJ180" s="14" t="s">
        <v>92</v>
      </c>
      <c r="BK180" s="248">
        <f>ROUND(I180*H180,2)</f>
        <v>0</v>
      </c>
      <c r="BL180" s="14" t="s">
        <v>396</v>
      </c>
      <c r="BM180" s="247" t="s">
        <v>1171</v>
      </c>
    </row>
    <row r="181" s="2" customFormat="1" ht="36.72453" customHeight="1">
      <c r="A181" s="35"/>
      <c r="B181" s="36"/>
      <c r="C181" s="235" t="s">
        <v>577</v>
      </c>
      <c r="D181" s="235" t="s">
        <v>382</v>
      </c>
      <c r="E181" s="236" t="s">
        <v>1221</v>
      </c>
      <c r="F181" s="237" t="s">
        <v>1222</v>
      </c>
      <c r="G181" s="238" t="s">
        <v>502</v>
      </c>
      <c r="H181" s="239">
        <v>12</v>
      </c>
      <c r="I181" s="240"/>
      <c r="J181" s="241">
        <f>ROUND(I181*H181,2)</f>
        <v>0</v>
      </c>
      <c r="K181" s="242"/>
      <c r="L181" s="41"/>
      <c r="M181" s="243" t="s">
        <v>1</v>
      </c>
      <c r="N181" s="244" t="s">
        <v>42</v>
      </c>
      <c r="O181" s="94"/>
      <c r="P181" s="245">
        <f>O181*H181</f>
        <v>0</v>
      </c>
      <c r="Q181" s="245">
        <v>0.00016000000000000001</v>
      </c>
      <c r="R181" s="245">
        <f>Q181*H181</f>
        <v>0.0019200000000000003</v>
      </c>
      <c r="S181" s="245">
        <v>0</v>
      </c>
      <c r="T181" s="246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7" t="s">
        <v>396</v>
      </c>
      <c r="AT181" s="247" t="s">
        <v>382</v>
      </c>
      <c r="AU181" s="247" t="s">
        <v>92</v>
      </c>
      <c r="AY181" s="14" t="s">
        <v>379</v>
      </c>
      <c r="BE181" s="248">
        <f>IF(N181="základná",J181,0)</f>
        <v>0</v>
      </c>
      <c r="BF181" s="248">
        <f>IF(N181="znížená",J181,0)</f>
        <v>0</v>
      </c>
      <c r="BG181" s="248">
        <f>IF(N181="zákl. prenesená",J181,0)</f>
        <v>0</v>
      </c>
      <c r="BH181" s="248">
        <f>IF(N181="zníž. prenesená",J181,0)</f>
        <v>0</v>
      </c>
      <c r="BI181" s="248">
        <f>IF(N181="nulová",J181,0)</f>
        <v>0</v>
      </c>
      <c r="BJ181" s="14" t="s">
        <v>92</v>
      </c>
      <c r="BK181" s="248">
        <f>ROUND(I181*H181,2)</f>
        <v>0</v>
      </c>
      <c r="BL181" s="14" t="s">
        <v>396</v>
      </c>
      <c r="BM181" s="247" t="s">
        <v>1233</v>
      </c>
    </row>
    <row r="182" s="2" customFormat="1" ht="36.72453" customHeight="1">
      <c r="A182" s="35"/>
      <c r="B182" s="36"/>
      <c r="C182" s="235" t="s">
        <v>581</v>
      </c>
      <c r="D182" s="235" t="s">
        <v>382</v>
      </c>
      <c r="E182" s="236" t="s">
        <v>1172</v>
      </c>
      <c r="F182" s="237" t="s">
        <v>1173</v>
      </c>
      <c r="G182" s="238" t="s">
        <v>502</v>
      </c>
      <c r="H182" s="239">
        <v>4</v>
      </c>
      <c r="I182" s="240"/>
      <c r="J182" s="241">
        <f>ROUND(I182*H182,2)</f>
        <v>0</v>
      </c>
      <c r="K182" s="242"/>
      <c r="L182" s="41"/>
      <c r="M182" s="243" t="s">
        <v>1</v>
      </c>
      <c r="N182" s="244" t="s">
        <v>42</v>
      </c>
      <c r="O182" s="94"/>
      <c r="P182" s="245">
        <f>O182*H182</f>
        <v>0</v>
      </c>
      <c r="Q182" s="245">
        <v>0.00115</v>
      </c>
      <c r="R182" s="245">
        <f>Q182*H182</f>
        <v>0.0045999999999999999</v>
      </c>
      <c r="S182" s="245">
        <v>0</v>
      </c>
      <c r="T182" s="246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7" t="s">
        <v>396</v>
      </c>
      <c r="AT182" s="247" t="s">
        <v>382</v>
      </c>
      <c r="AU182" s="247" t="s">
        <v>92</v>
      </c>
      <c r="AY182" s="14" t="s">
        <v>379</v>
      </c>
      <c r="BE182" s="248">
        <f>IF(N182="základná",J182,0)</f>
        <v>0</v>
      </c>
      <c r="BF182" s="248">
        <f>IF(N182="znížená",J182,0)</f>
        <v>0</v>
      </c>
      <c r="BG182" s="248">
        <f>IF(N182="zákl. prenesená",J182,0)</f>
        <v>0</v>
      </c>
      <c r="BH182" s="248">
        <f>IF(N182="zníž. prenesená",J182,0)</f>
        <v>0</v>
      </c>
      <c r="BI182" s="248">
        <f>IF(N182="nulová",J182,0)</f>
        <v>0</v>
      </c>
      <c r="BJ182" s="14" t="s">
        <v>92</v>
      </c>
      <c r="BK182" s="248">
        <f>ROUND(I182*H182,2)</f>
        <v>0</v>
      </c>
      <c r="BL182" s="14" t="s">
        <v>396</v>
      </c>
      <c r="BM182" s="247" t="s">
        <v>1174</v>
      </c>
    </row>
    <row r="183" s="2" customFormat="1" ht="31.92453" customHeight="1">
      <c r="A183" s="35"/>
      <c r="B183" s="36"/>
      <c r="C183" s="235" t="s">
        <v>585</v>
      </c>
      <c r="D183" s="235" t="s">
        <v>382</v>
      </c>
      <c r="E183" s="236" t="s">
        <v>1175</v>
      </c>
      <c r="F183" s="237" t="s">
        <v>1176</v>
      </c>
      <c r="G183" s="238" t="s">
        <v>430</v>
      </c>
      <c r="H183" s="239">
        <v>4.5359999999999996</v>
      </c>
      <c r="I183" s="240"/>
      <c r="J183" s="241">
        <f>ROUND(I183*H183,2)</f>
        <v>0</v>
      </c>
      <c r="K183" s="242"/>
      <c r="L183" s="41"/>
      <c r="M183" s="243" t="s">
        <v>1</v>
      </c>
      <c r="N183" s="244" t="s">
        <v>42</v>
      </c>
      <c r="O183" s="94"/>
      <c r="P183" s="245">
        <f>O183*H183</f>
        <v>0</v>
      </c>
      <c r="Q183" s="245">
        <v>0.00173</v>
      </c>
      <c r="R183" s="245">
        <f>Q183*H183</f>
        <v>0.0078472799999999999</v>
      </c>
      <c r="S183" s="245">
        <v>2.3999999999999999</v>
      </c>
      <c r="T183" s="246">
        <f>S183*H183</f>
        <v>10.886399999999998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7" t="s">
        <v>396</v>
      </c>
      <c r="AT183" s="247" t="s">
        <v>382</v>
      </c>
      <c r="AU183" s="247" t="s">
        <v>92</v>
      </c>
      <c r="AY183" s="14" t="s">
        <v>379</v>
      </c>
      <c r="BE183" s="248">
        <f>IF(N183="základná",J183,0)</f>
        <v>0</v>
      </c>
      <c r="BF183" s="248">
        <f>IF(N183="znížená",J183,0)</f>
        <v>0</v>
      </c>
      <c r="BG183" s="248">
        <f>IF(N183="zákl. prenesená",J183,0)</f>
        <v>0</v>
      </c>
      <c r="BH183" s="248">
        <f>IF(N183="zníž. prenesená",J183,0)</f>
        <v>0</v>
      </c>
      <c r="BI183" s="248">
        <f>IF(N183="nulová",J183,0)</f>
        <v>0</v>
      </c>
      <c r="BJ183" s="14" t="s">
        <v>92</v>
      </c>
      <c r="BK183" s="248">
        <f>ROUND(I183*H183,2)</f>
        <v>0</v>
      </c>
      <c r="BL183" s="14" t="s">
        <v>396</v>
      </c>
      <c r="BM183" s="247" t="s">
        <v>1177</v>
      </c>
    </row>
    <row r="184" s="2" customFormat="1" ht="23.4566" customHeight="1">
      <c r="A184" s="35"/>
      <c r="B184" s="36"/>
      <c r="C184" s="235" t="s">
        <v>589</v>
      </c>
      <c r="D184" s="235" t="s">
        <v>382</v>
      </c>
      <c r="E184" s="236" t="s">
        <v>1178</v>
      </c>
      <c r="F184" s="237" t="s">
        <v>1179</v>
      </c>
      <c r="G184" s="238" t="s">
        <v>450</v>
      </c>
      <c r="H184" s="239">
        <v>10.885999999999999</v>
      </c>
      <c r="I184" s="240"/>
      <c r="J184" s="241">
        <f>ROUND(I184*H184,2)</f>
        <v>0</v>
      </c>
      <c r="K184" s="242"/>
      <c r="L184" s="41"/>
      <c r="M184" s="243" t="s">
        <v>1</v>
      </c>
      <c r="N184" s="244" t="s">
        <v>42</v>
      </c>
      <c r="O184" s="94"/>
      <c r="P184" s="245">
        <f>O184*H184</f>
        <v>0</v>
      </c>
      <c r="Q184" s="245">
        <v>0</v>
      </c>
      <c r="R184" s="245">
        <f>Q184*H184</f>
        <v>0</v>
      </c>
      <c r="S184" s="245">
        <v>0</v>
      </c>
      <c r="T184" s="24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7" t="s">
        <v>396</v>
      </c>
      <c r="AT184" s="247" t="s">
        <v>382</v>
      </c>
      <c r="AU184" s="247" t="s">
        <v>92</v>
      </c>
      <c r="AY184" s="14" t="s">
        <v>379</v>
      </c>
      <c r="BE184" s="248">
        <f>IF(N184="základná",J184,0)</f>
        <v>0</v>
      </c>
      <c r="BF184" s="248">
        <f>IF(N184="znížená",J184,0)</f>
        <v>0</v>
      </c>
      <c r="BG184" s="248">
        <f>IF(N184="zákl. prenesená",J184,0)</f>
        <v>0</v>
      </c>
      <c r="BH184" s="248">
        <f>IF(N184="zníž. prenesená",J184,0)</f>
        <v>0</v>
      </c>
      <c r="BI184" s="248">
        <f>IF(N184="nulová",J184,0)</f>
        <v>0</v>
      </c>
      <c r="BJ184" s="14" t="s">
        <v>92</v>
      </c>
      <c r="BK184" s="248">
        <f>ROUND(I184*H184,2)</f>
        <v>0</v>
      </c>
      <c r="BL184" s="14" t="s">
        <v>396</v>
      </c>
      <c r="BM184" s="247" t="s">
        <v>1180</v>
      </c>
    </row>
    <row r="185" s="2" customFormat="1" ht="31.92453" customHeight="1">
      <c r="A185" s="35"/>
      <c r="B185" s="36"/>
      <c r="C185" s="235" t="s">
        <v>593</v>
      </c>
      <c r="D185" s="235" t="s">
        <v>382</v>
      </c>
      <c r="E185" s="236" t="s">
        <v>1181</v>
      </c>
      <c r="F185" s="237" t="s">
        <v>1182</v>
      </c>
      <c r="G185" s="238" t="s">
        <v>450</v>
      </c>
      <c r="H185" s="239">
        <v>206.834</v>
      </c>
      <c r="I185" s="240"/>
      <c r="J185" s="241">
        <f>ROUND(I185*H185,2)</f>
        <v>0</v>
      </c>
      <c r="K185" s="242"/>
      <c r="L185" s="41"/>
      <c r="M185" s="243" t="s">
        <v>1</v>
      </c>
      <c r="N185" s="244" t="s">
        <v>42</v>
      </c>
      <c r="O185" s="94"/>
      <c r="P185" s="245">
        <f>O185*H185</f>
        <v>0</v>
      </c>
      <c r="Q185" s="245">
        <v>0</v>
      </c>
      <c r="R185" s="245">
        <f>Q185*H185</f>
        <v>0</v>
      </c>
      <c r="S185" s="245">
        <v>0</v>
      </c>
      <c r="T185" s="246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7" t="s">
        <v>396</v>
      </c>
      <c r="AT185" s="247" t="s">
        <v>382</v>
      </c>
      <c r="AU185" s="247" t="s">
        <v>92</v>
      </c>
      <c r="AY185" s="14" t="s">
        <v>379</v>
      </c>
      <c r="BE185" s="248">
        <f>IF(N185="základná",J185,0)</f>
        <v>0</v>
      </c>
      <c r="BF185" s="248">
        <f>IF(N185="znížená",J185,0)</f>
        <v>0</v>
      </c>
      <c r="BG185" s="248">
        <f>IF(N185="zákl. prenesená",J185,0)</f>
        <v>0</v>
      </c>
      <c r="BH185" s="248">
        <f>IF(N185="zníž. prenesená",J185,0)</f>
        <v>0</v>
      </c>
      <c r="BI185" s="248">
        <f>IF(N185="nulová",J185,0)</f>
        <v>0</v>
      </c>
      <c r="BJ185" s="14" t="s">
        <v>92</v>
      </c>
      <c r="BK185" s="248">
        <f>ROUND(I185*H185,2)</f>
        <v>0</v>
      </c>
      <c r="BL185" s="14" t="s">
        <v>396</v>
      </c>
      <c r="BM185" s="247" t="s">
        <v>1183</v>
      </c>
    </row>
    <row r="186" s="2" customFormat="1" ht="23.4566" customHeight="1">
      <c r="A186" s="35"/>
      <c r="B186" s="36"/>
      <c r="C186" s="235" t="s">
        <v>597</v>
      </c>
      <c r="D186" s="235" t="s">
        <v>382</v>
      </c>
      <c r="E186" s="236" t="s">
        <v>710</v>
      </c>
      <c r="F186" s="237" t="s">
        <v>711</v>
      </c>
      <c r="G186" s="238" t="s">
        <v>450</v>
      </c>
      <c r="H186" s="239">
        <v>1.5509999999999999</v>
      </c>
      <c r="I186" s="240"/>
      <c r="J186" s="241">
        <f>ROUND(I186*H186,2)</f>
        <v>0</v>
      </c>
      <c r="K186" s="242"/>
      <c r="L186" s="41"/>
      <c r="M186" s="243" t="s">
        <v>1</v>
      </c>
      <c r="N186" s="244" t="s">
        <v>42</v>
      </c>
      <c r="O186" s="94"/>
      <c r="P186" s="245">
        <f>O186*H186</f>
        <v>0</v>
      </c>
      <c r="Q186" s="245">
        <v>0</v>
      </c>
      <c r="R186" s="245">
        <f>Q186*H186</f>
        <v>0</v>
      </c>
      <c r="S186" s="245">
        <v>0</v>
      </c>
      <c r="T186" s="246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7" t="s">
        <v>396</v>
      </c>
      <c r="AT186" s="247" t="s">
        <v>382</v>
      </c>
      <c r="AU186" s="247" t="s">
        <v>92</v>
      </c>
      <c r="AY186" s="14" t="s">
        <v>379</v>
      </c>
      <c r="BE186" s="248">
        <f>IF(N186="základná",J186,0)</f>
        <v>0</v>
      </c>
      <c r="BF186" s="248">
        <f>IF(N186="znížená",J186,0)</f>
        <v>0</v>
      </c>
      <c r="BG186" s="248">
        <f>IF(N186="zákl. prenesená",J186,0)</f>
        <v>0</v>
      </c>
      <c r="BH186" s="248">
        <f>IF(N186="zníž. prenesená",J186,0)</f>
        <v>0</v>
      </c>
      <c r="BI186" s="248">
        <f>IF(N186="nulová",J186,0)</f>
        <v>0</v>
      </c>
      <c r="BJ186" s="14" t="s">
        <v>92</v>
      </c>
      <c r="BK186" s="248">
        <f>ROUND(I186*H186,2)</f>
        <v>0</v>
      </c>
      <c r="BL186" s="14" t="s">
        <v>396</v>
      </c>
      <c r="BM186" s="247" t="s">
        <v>1184</v>
      </c>
    </row>
    <row r="187" s="2" customFormat="1" ht="23.4566" customHeight="1">
      <c r="A187" s="35"/>
      <c r="B187" s="36"/>
      <c r="C187" s="235" t="s">
        <v>601</v>
      </c>
      <c r="D187" s="235" t="s">
        <v>382</v>
      </c>
      <c r="E187" s="236" t="s">
        <v>714</v>
      </c>
      <c r="F187" s="237" t="s">
        <v>715</v>
      </c>
      <c r="G187" s="238" t="s">
        <v>450</v>
      </c>
      <c r="H187" s="239">
        <v>13.959</v>
      </c>
      <c r="I187" s="240"/>
      <c r="J187" s="241">
        <f>ROUND(I187*H187,2)</f>
        <v>0</v>
      </c>
      <c r="K187" s="242"/>
      <c r="L187" s="41"/>
      <c r="M187" s="243" t="s">
        <v>1</v>
      </c>
      <c r="N187" s="244" t="s">
        <v>42</v>
      </c>
      <c r="O187" s="94"/>
      <c r="P187" s="245">
        <f>O187*H187</f>
        <v>0</v>
      </c>
      <c r="Q187" s="245">
        <v>0</v>
      </c>
      <c r="R187" s="245">
        <f>Q187*H187</f>
        <v>0</v>
      </c>
      <c r="S187" s="245">
        <v>0</v>
      </c>
      <c r="T187" s="246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7" t="s">
        <v>396</v>
      </c>
      <c r="AT187" s="247" t="s">
        <v>382</v>
      </c>
      <c r="AU187" s="247" t="s">
        <v>92</v>
      </c>
      <c r="AY187" s="14" t="s">
        <v>379</v>
      </c>
      <c r="BE187" s="248">
        <f>IF(N187="základná",J187,0)</f>
        <v>0</v>
      </c>
      <c r="BF187" s="248">
        <f>IF(N187="znížená",J187,0)</f>
        <v>0</v>
      </c>
      <c r="BG187" s="248">
        <f>IF(N187="zákl. prenesená",J187,0)</f>
        <v>0</v>
      </c>
      <c r="BH187" s="248">
        <f>IF(N187="zníž. prenesená",J187,0)</f>
        <v>0</v>
      </c>
      <c r="BI187" s="248">
        <f>IF(N187="nulová",J187,0)</f>
        <v>0</v>
      </c>
      <c r="BJ187" s="14" t="s">
        <v>92</v>
      </c>
      <c r="BK187" s="248">
        <f>ROUND(I187*H187,2)</f>
        <v>0</v>
      </c>
      <c r="BL187" s="14" t="s">
        <v>396</v>
      </c>
      <c r="BM187" s="247" t="s">
        <v>1185</v>
      </c>
    </row>
    <row r="188" s="2" customFormat="1" ht="23.4566" customHeight="1">
      <c r="A188" s="35"/>
      <c r="B188" s="36"/>
      <c r="C188" s="235" t="s">
        <v>605</v>
      </c>
      <c r="D188" s="235" t="s">
        <v>382</v>
      </c>
      <c r="E188" s="236" t="s">
        <v>718</v>
      </c>
      <c r="F188" s="237" t="s">
        <v>719</v>
      </c>
      <c r="G188" s="238" t="s">
        <v>450</v>
      </c>
      <c r="H188" s="239">
        <v>10.885999999999999</v>
      </c>
      <c r="I188" s="240"/>
      <c r="J188" s="241">
        <f>ROUND(I188*H188,2)</f>
        <v>0</v>
      </c>
      <c r="K188" s="242"/>
      <c r="L188" s="41"/>
      <c r="M188" s="243" t="s">
        <v>1</v>
      </c>
      <c r="N188" s="244" t="s">
        <v>42</v>
      </c>
      <c r="O188" s="94"/>
      <c r="P188" s="245">
        <f>O188*H188</f>
        <v>0</v>
      </c>
      <c r="Q188" s="245">
        <v>0</v>
      </c>
      <c r="R188" s="245">
        <f>Q188*H188</f>
        <v>0</v>
      </c>
      <c r="S188" s="245">
        <v>0</v>
      </c>
      <c r="T188" s="246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7" t="s">
        <v>396</v>
      </c>
      <c r="AT188" s="247" t="s">
        <v>382</v>
      </c>
      <c r="AU188" s="247" t="s">
        <v>92</v>
      </c>
      <c r="AY188" s="14" t="s">
        <v>379</v>
      </c>
      <c r="BE188" s="248">
        <f>IF(N188="základná",J188,0)</f>
        <v>0</v>
      </c>
      <c r="BF188" s="248">
        <f>IF(N188="znížená",J188,0)</f>
        <v>0</v>
      </c>
      <c r="BG188" s="248">
        <f>IF(N188="zákl. prenesená",J188,0)</f>
        <v>0</v>
      </c>
      <c r="BH188" s="248">
        <f>IF(N188="zníž. prenesená",J188,0)</f>
        <v>0</v>
      </c>
      <c r="BI188" s="248">
        <f>IF(N188="nulová",J188,0)</f>
        <v>0</v>
      </c>
      <c r="BJ188" s="14" t="s">
        <v>92</v>
      </c>
      <c r="BK188" s="248">
        <f>ROUND(I188*H188,2)</f>
        <v>0</v>
      </c>
      <c r="BL188" s="14" t="s">
        <v>396</v>
      </c>
      <c r="BM188" s="247" t="s">
        <v>1186</v>
      </c>
    </row>
    <row r="189" s="12" customFormat="1" ht="22.8" customHeight="1">
      <c r="A189" s="12"/>
      <c r="B189" s="219"/>
      <c r="C189" s="220"/>
      <c r="D189" s="221" t="s">
        <v>75</v>
      </c>
      <c r="E189" s="233" t="s">
        <v>721</v>
      </c>
      <c r="F189" s="233" t="s">
        <v>722</v>
      </c>
      <c r="G189" s="220"/>
      <c r="H189" s="220"/>
      <c r="I189" s="223"/>
      <c r="J189" s="234">
        <f>BK189</f>
        <v>0</v>
      </c>
      <c r="K189" s="220"/>
      <c r="L189" s="225"/>
      <c r="M189" s="226"/>
      <c r="N189" s="227"/>
      <c r="O189" s="227"/>
      <c r="P189" s="228">
        <f>P190</f>
        <v>0</v>
      </c>
      <c r="Q189" s="227"/>
      <c r="R189" s="228">
        <f>R190</f>
        <v>0</v>
      </c>
      <c r="S189" s="227"/>
      <c r="T189" s="22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84</v>
      </c>
      <c r="AT189" s="231" t="s">
        <v>75</v>
      </c>
      <c r="AU189" s="231" t="s">
        <v>84</v>
      </c>
      <c r="AY189" s="230" t="s">
        <v>379</v>
      </c>
      <c r="BK189" s="232">
        <f>BK190</f>
        <v>0</v>
      </c>
    </row>
    <row r="190" s="2" customFormat="1" ht="23.4566" customHeight="1">
      <c r="A190" s="35"/>
      <c r="B190" s="36"/>
      <c r="C190" s="235" t="s">
        <v>609</v>
      </c>
      <c r="D190" s="235" t="s">
        <v>382</v>
      </c>
      <c r="E190" s="236" t="s">
        <v>724</v>
      </c>
      <c r="F190" s="237" t="s">
        <v>725</v>
      </c>
      <c r="G190" s="238" t="s">
        <v>450</v>
      </c>
      <c r="H190" s="239">
        <v>39.415999999999997</v>
      </c>
      <c r="I190" s="240"/>
      <c r="J190" s="241">
        <f>ROUND(I190*H190,2)</f>
        <v>0</v>
      </c>
      <c r="K190" s="242"/>
      <c r="L190" s="41"/>
      <c r="M190" s="243" t="s">
        <v>1</v>
      </c>
      <c r="N190" s="244" t="s">
        <v>42</v>
      </c>
      <c r="O190" s="94"/>
      <c r="P190" s="245">
        <f>O190*H190</f>
        <v>0</v>
      </c>
      <c r="Q190" s="245">
        <v>0</v>
      </c>
      <c r="R190" s="245">
        <f>Q190*H190</f>
        <v>0</v>
      </c>
      <c r="S190" s="245">
        <v>0</v>
      </c>
      <c r="T190" s="246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7" t="s">
        <v>396</v>
      </c>
      <c r="AT190" s="247" t="s">
        <v>382</v>
      </c>
      <c r="AU190" s="247" t="s">
        <v>92</v>
      </c>
      <c r="AY190" s="14" t="s">
        <v>379</v>
      </c>
      <c r="BE190" s="248">
        <f>IF(N190="základná",J190,0)</f>
        <v>0</v>
      </c>
      <c r="BF190" s="248">
        <f>IF(N190="znížená",J190,0)</f>
        <v>0</v>
      </c>
      <c r="BG190" s="248">
        <f>IF(N190="zákl. prenesená",J190,0)</f>
        <v>0</v>
      </c>
      <c r="BH190" s="248">
        <f>IF(N190="zníž. prenesená",J190,0)</f>
        <v>0</v>
      </c>
      <c r="BI190" s="248">
        <f>IF(N190="nulová",J190,0)</f>
        <v>0</v>
      </c>
      <c r="BJ190" s="14" t="s">
        <v>92</v>
      </c>
      <c r="BK190" s="248">
        <f>ROUND(I190*H190,2)</f>
        <v>0</v>
      </c>
      <c r="BL190" s="14" t="s">
        <v>396</v>
      </c>
      <c r="BM190" s="247" t="s">
        <v>1187</v>
      </c>
    </row>
    <row r="191" s="12" customFormat="1" ht="25.92" customHeight="1">
      <c r="A191" s="12"/>
      <c r="B191" s="219"/>
      <c r="C191" s="220"/>
      <c r="D191" s="221" t="s">
        <v>75</v>
      </c>
      <c r="E191" s="222" t="s">
        <v>1040</v>
      </c>
      <c r="F191" s="222" t="s">
        <v>1041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P192</f>
        <v>0</v>
      </c>
      <c r="Q191" s="227"/>
      <c r="R191" s="228">
        <f>R192</f>
        <v>0.1455728</v>
      </c>
      <c r="S191" s="227"/>
      <c r="T191" s="22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92</v>
      </c>
      <c r="AT191" s="231" t="s">
        <v>75</v>
      </c>
      <c r="AU191" s="231" t="s">
        <v>76</v>
      </c>
      <c r="AY191" s="230" t="s">
        <v>379</v>
      </c>
      <c r="BK191" s="232">
        <f>BK192</f>
        <v>0</v>
      </c>
    </row>
    <row r="192" s="12" customFormat="1" ht="22.8" customHeight="1">
      <c r="A192" s="12"/>
      <c r="B192" s="219"/>
      <c r="C192" s="220"/>
      <c r="D192" s="221" t="s">
        <v>75</v>
      </c>
      <c r="E192" s="233" t="s">
        <v>1042</v>
      </c>
      <c r="F192" s="233" t="s">
        <v>1043</v>
      </c>
      <c r="G192" s="220"/>
      <c r="H192" s="220"/>
      <c r="I192" s="223"/>
      <c r="J192" s="234">
        <f>BK192</f>
        <v>0</v>
      </c>
      <c r="K192" s="220"/>
      <c r="L192" s="225"/>
      <c r="M192" s="226"/>
      <c r="N192" s="227"/>
      <c r="O192" s="227"/>
      <c r="P192" s="228">
        <f>SUM(P193:P197)</f>
        <v>0</v>
      </c>
      <c r="Q192" s="227"/>
      <c r="R192" s="228">
        <f>SUM(R193:R197)</f>
        <v>0.1455728</v>
      </c>
      <c r="S192" s="227"/>
      <c r="T192" s="229">
        <f>SUM(T193:T197)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0" t="s">
        <v>92</v>
      </c>
      <c r="AT192" s="231" t="s">
        <v>75</v>
      </c>
      <c r="AU192" s="231" t="s">
        <v>84</v>
      </c>
      <c r="AY192" s="230" t="s">
        <v>379</v>
      </c>
      <c r="BK192" s="232">
        <f>SUM(BK193:BK197)</f>
        <v>0</v>
      </c>
    </row>
    <row r="193" s="2" customFormat="1" ht="23.4566" customHeight="1">
      <c r="A193" s="35"/>
      <c r="B193" s="36"/>
      <c r="C193" s="235" t="s">
        <v>613</v>
      </c>
      <c r="D193" s="235" t="s">
        <v>382</v>
      </c>
      <c r="E193" s="236" t="s">
        <v>1188</v>
      </c>
      <c r="F193" s="237" t="s">
        <v>1189</v>
      </c>
      <c r="G193" s="238" t="s">
        <v>419</v>
      </c>
      <c r="H193" s="239">
        <v>31.68</v>
      </c>
      <c r="I193" s="240"/>
      <c r="J193" s="241">
        <f>ROUND(I193*H193,2)</f>
        <v>0</v>
      </c>
      <c r="K193" s="242"/>
      <c r="L193" s="41"/>
      <c r="M193" s="243" t="s">
        <v>1</v>
      </c>
      <c r="N193" s="244" t="s">
        <v>42</v>
      </c>
      <c r="O193" s="94"/>
      <c r="P193" s="245">
        <f>O193*H193</f>
        <v>0</v>
      </c>
      <c r="Q193" s="245">
        <v>0</v>
      </c>
      <c r="R193" s="245">
        <f>Q193*H193</f>
        <v>0</v>
      </c>
      <c r="S193" s="245">
        <v>0</v>
      </c>
      <c r="T193" s="246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7" t="s">
        <v>479</v>
      </c>
      <c r="AT193" s="247" t="s">
        <v>382</v>
      </c>
      <c r="AU193" s="247" t="s">
        <v>92</v>
      </c>
      <c r="AY193" s="14" t="s">
        <v>379</v>
      </c>
      <c r="BE193" s="248">
        <f>IF(N193="základná",J193,0)</f>
        <v>0</v>
      </c>
      <c r="BF193" s="248">
        <f>IF(N193="znížená",J193,0)</f>
        <v>0</v>
      </c>
      <c r="BG193" s="248">
        <f>IF(N193="zákl. prenesená",J193,0)</f>
        <v>0</v>
      </c>
      <c r="BH193" s="248">
        <f>IF(N193="zníž. prenesená",J193,0)</f>
        <v>0</v>
      </c>
      <c r="BI193" s="248">
        <f>IF(N193="nulová",J193,0)</f>
        <v>0</v>
      </c>
      <c r="BJ193" s="14" t="s">
        <v>92</v>
      </c>
      <c r="BK193" s="248">
        <f>ROUND(I193*H193,2)</f>
        <v>0</v>
      </c>
      <c r="BL193" s="14" t="s">
        <v>479</v>
      </c>
      <c r="BM193" s="247" t="s">
        <v>1190</v>
      </c>
    </row>
    <row r="194" s="2" customFormat="1" ht="16.30189" customHeight="1">
      <c r="A194" s="35"/>
      <c r="B194" s="36"/>
      <c r="C194" s="254" t="s">
        <v>617</v>
      </c>
      <c r="D194" s="254" t="s">
        <v>457</v>
      </c>
      <c r="E194" s="255" t="s">
        <v>1191</v>
      </c>
      <c r="F194" s="256" t="s">
        <v>1192</v>
      </c>
      <c r="G194" s="257" t="s">
        <v>450</v>
      </c>
      <c r="H194" s="258">
        <v>0.010999999999999999</v>
      </c>
      <c r="I194" s="259"/>
      <c r="J194" s="260">
        <f>ROUND(I194*H194,2)</f>
        <v>0</v>
      </c>
      <c r="K194" s="261"/>
      <c r="L194" s="262"/>
      <c r="M194" s="263" t="s">
        <v>1</v>
      </c>
      <c r="N194" s="264" t="s">
        <v>42</v>
      </c>
      <c r="O194" s="94"/>
      <c r="P194" s="245">
        <f>O194*H194</f>
        <v>0</v>
      </c>
      <c r="Q194" s="245">
        <v>1</v>
      </c>
      <c r="R194" s="245">
        <f>Q194*H194</f>
        <v>0.010999999999999999</v>
      </c>
      <c r="S194" s="245">
        <v>0</v>
      </c>
      <c r="T194" s="246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7" t="s">
        <v>544</v>
      </c>
      <c r="AT194" s="247" t="s">
        <v>457</v>
      </c>
      <c r="AU194" s="247" t="s">
        <v>92</v>
      </c>
      <c r="AY194" s="14" t="s">
        <v>379</v>
      </c>
      <c r="BE194" s="248">
        <f>IF(N194="základná",J194,0)</f>
        <v>0</v>
      </c>
      <c r="BF194" s="248">
        <f>IF(N194="znížená",J194,0)</f>
        <v>0</v>
      </c>
      <c r="BG194" s="248">
        <f>IF(N194="zákl. prenesená",J194,0)</f>
        <v>0</v>
      </c>
      <c r="BH194" s="248">
        <f>IF(N194="zníž. prenesená",J194,0)</f>
        <v>0</v>
      </c>
      <c r="BI194" s="248">
        <f>IF(N194="nulová",J194,0)</f>
        <v>0</v>
      </c>
      <c r="BJ194" s="14" t="s">
        <v>92</v>
      </c>
      <c r="BK194" s="248">
        <f>ROUND(I194*H194,2)</f>
        <v>0</v>
      </c>
      <c r="BL194" s="14" t="s">
        <v>479</v>
      </c>
      <c r="BM194" s="247" t="s">
        <v>1193</v>
      </c>
    </row>
    <row r="195" s="2" customFormat="1" ht="23.4566" customHeight="1">
      <c r="A195" s="35"/>
      <c r="B195" s="36"/>
      <c r="C195" s="235" t="s">
        <v>621</v>
      </c>
      <c r="D195" s="235" t="s">
        <v>382</v>
      </c>
      <c r="E195" s="236" t="s">
        <v>1194</v>
      </c>
      <c r="F195" s="237" t="s">
        <v>1195</v>
      </c>
      <c r="G195" s="238" t="s">
        <v>419</v>
      </c>
      <c r="H195" s="239">
        <v>63.359999999999999</v>
      </c>
      <c r="I195" s="240"/>
      <c r="J195" s="241">
        <f>ROUND(I195*H195,2)</f>
        <v>0</v>
      </c>
      <c r="K195" s="242"/>
      <c r="L195" s="41"/>
      <c r="M195" s="243" t="s">
        <v>1</v>
      </c>
      <c r="N195" s="244" t="s">
        <v>42</v>
      </c>
      <c r="O195" s="94"/>
      <c r="P195" s="245">
        <f>O195*H195</f>
        <v>0</v>
      </c>
      <c r="Q195" s="245">
        <v>0.00023000000000000001</v>
      </c>
      <c r="R195" s="245">
        <f>Q195*H195</f>
        <v>0.0145728</v>
      </c>
      <c r="S195" s="245">
        <v>0</v>
      </c>
      <c r="T195" s="246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7" t="s">
        <v>479</v>
      </c>
      <c r="AT195" s="247" t="s">
        <v>382</v>
      </c>
      <c r="AU195" s="247" t="s">
        <v>92</v>
      </c>
      <c r="AY195" s="14" t="s">
        <v>379</v>
      </c>
      <c r="BE195" s="248">
        <f>IF(N195="základná",J195,0)</f>
        <v>0</v>
      </c>
      <c r="BF195" s="248">
        <f>IF(N195="znížená",J195,0)</f>
        <v>0</v>
      </c>
      <c r="BG195" s="248">
        <f>IF(N195="zákl. prenesená",J195,0)</f>
        <v>0</v>
      </c>
      <c r="BH195" s="248">
        <f>IF(N195="zníž. prenesená",J195,0)</f>
        <v>0</v>
      </c>
      <c r="BI195" s="248">
        <f>IF(N195="nulová",J195,0)</f>
        <v>0</v>
      </c>
      <c r="BJ195" s="14" t="s">
        <v>92</v>
      </c>
      <c r="BK195" s="248">
        <f>ROUND(I195*H195,2)</f>
        <v>0</v>
      </c>
      <c r="BL195" s="14" t="s">
        <v>479</v>
      </c>
      <c r="BM195" s="247" t="s">
        <v>1196</v>
      </c>
    </row>
    <row r="196" s="2" customFormat="1" ht="16.30189" customHeight="1">
      <c r="A196" s="35"/>
      <c r="B196" s="36"/>
      <c r="C196" s="254" t="s">
        <v>625</v>
      </c>
      <c r="D196" s="254" t="s">
        <v>457</v>
      </c>
      <c r="E196" s="255" t="s">
        <v>1197</v>
      </c>
      <c r="F196" s="256" t="s">
        <v>1198</v>
      </c>
      <c r="G196" s="257" t="s">
        <v>450</v>
      </c>
      <c r="H196" s="258">
        <v>0.12</v>
      </c>
      <c r="I196" s="259"/>
      <c r="J196" s="260">
        <f>ROUND(I196*H196,2)</f>
        <v>0</v>
      </c>
      <c r="K196" s="261"/>
      <c r="L196" s="262"/>
      <c r="M196" s="263" t="s">
        <v>1</v>
      </c>
      <c r="N196" s="264" t="s">
        <v>42</v>
      </c>
      <c r="O196" s="94"/>
      <c r="P196" s="245">
        <f>O196*H196</f>
        <v>0</v>
      </c>
      <c r="Q196" s="245">
        <v>1</v>
      </c>
      <c r="R196" s="245">
        <f>Q196*H196</f>
        <v>0.12</v>
      </c>
      <c r="S196" s="245">
        <v>0</v>
      </c>
      <c r="T196" s="246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7" t="s">
        <v>544</v>
      </c>
      <c r="AT196" s="247" t="s">
        <v>457</v>
      </c>
      <c r="AU196" s="247" t="s">
        <v>92</v>
      </c>
      <c r="AY196" s="14" t="s">
        <v>379</v>
      </c>
      <c r="BE196" s="248">
        <f>IF(N196="základná",J196,0)</f>
        <v>0</v>
      </c>
      <c r="BF196" s="248">
        <f>IF(N196="znížená",J196,0)</f>
        <v>0</v>
      </c>
      <c r="BG196" s="248">
        <f>IF(N196="zákl. prenesená",J196,0)</f>
        <v>0</v>
      </c>
      <c r="BH196" s="248">
        <f>IF(N196="zníž. prenesená",J196,0)</f>
        <v>0</v>
      </c>
      <c r="BI196" s="248">
        <f>IF(N196="nulová",J196,0)</f>
        <v>0</v>
      </c>
      <c r="BJ196" s="14" t="s">
        <v>92</v>
      </c>
      <c r="BK196" s="248">
        <f>ROUND(I196*H196,2)</f>
        <v>0</v>
      </c>
      <c r="BL196" s="14" t="s">
        <v>479</v>
      </c>
      <c r="BM196" s="247" t="s">
        <v>1199</v>
      </c>
    </row>
    <row r="197" s="2" customFormat="1" ht="23.4566" customHeight="1">
      <c r="A197" s="35"/>
      <c r="B197" s="36"/>
      <c r="C197" s="235" t="s">
        <v>629</v>
      </c>
      <c r="D197" s="235" t="s">
        <v>382</v>
      </c>
      <c r="E197" s="236" t="s">
        <v>1200</v>
      </c>
      <c r="F197" s="237" t="s">
        <v>1201</v>
      </c>
      <c r="G197" s="238" t="s">
        <v>450</v>
      </c>
      <c r="H197" s="239">
        <v>0.14599999999999999</v>
      </c>
      <c r="I197" s="240"/>
      <c r="J197" s="241">
        <f>ROUND(I197*H197,2)</f>
        <v>0</v>
      </c>
      <c r="K197" s="242"/>
      <c r="L197" s="41"/>
      <c r="M197" s="249" t="s">
        <v>1</v>
      </c>
      <c r="N197" s="250" t="s">
        <v>42</v>
      </c>
      <c r="O197" s="251"/>
      <c r="P197" s="252">
        <f>O197*H197</f>
        <v>0</v>
      </c>
      <c r="Q197" s="252">
        <v>0</v>
      </c>
      <c r="R197" s="252">
        <f>Q197*H197</f>
        <v>0</v>
      </c>
      <c r="S197" s="252">
        <v>0</v>
      </c>
      <c r="T197" s="25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7" t="s">
        <v>479</v>
      </c>
      <c r="AT197" s="247" t="s">
        <v>382</v>
      </c>
      <c r="AU197" s="247" t="s">
        <v>92</v>
      </c>
      <c r="AY197" s="14" t="s">
        <v>379</v>
      </c>
      <c r="BE197" s="248">
        <f>IF(N197="základná",J197,0)</f>
        <v>0</v>
      </c>
      <c r="BF197" s="248">
        <f>IF(N197="znížená",J197,0)</f>
        <v>0</v>
      </c>
      <c r="BG197" s="248">
        <f>IF(N197="zákl. prenesená",J197,0)</f>
        <v>0</v>
      </c>
      <c r="BH197" s="248">
        <f>IF(N197="zníž. prenesená",J197,0)</f>
        <v>0</v>
      </c>
      <c r="BI197" s="248">
        <f>IF(N197="nulová",J197,0)</f>
        <v>0</v>
      </c>
      <c r="BJ197" s="14" t="s">
        <v>92</v>
      </c>
      <c r="BK197" s="248">
        <f>ROUND(I197*H197,2)</f>
        <v>0</v>
      </c>
      <c r="BL197" s="14" t="s">
        <v>479</v>
      </c>
      <c r="BM197" s="247" t="s">
        <v>1202</v>
      </c>
    </row>
    <row r="198" s="2" customFormat="1" ht="6.96" customHeight="1">
      <c r="A198" s="35"/>
      <c r="B198" s="69"/>
      <c r="C198" s="70"/>
      <c r="D198" s="70"/>
      <c r="E198" s="70"/>
      <c r="F198" s="70"/>
      <c r="G198" s="70"/>
      <c r="H198" s="70"/>
      <c r="I198" s="70"/>
      <c r="J198" s="70"/>
      <c r="K198" s="70"/>
      <c r="L198" s="41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sheet="1" autoFilter="0" formatColumns="0" formatRows="0" objects="1" scenarios="1" spinCount="100000" saltValue="YRPWdZQiTWQGVfNLM57zplD4mM3U2Sa1TLOkax5/Gff8Ni8/c3TBKx8raRYQRjAnzdyoZM/CU9CQVXsybyicIA==" hashValue="pdMVQSrmLjsJ0nNszqNy5j79jpffQgRjXgVQna1Fbd+yz8xz/AlwXm1q/WEQe53/NcMj0u4GmkHlonfxkVZPmg==" algorithmName="SHA-512" password="CC35"/>
  <autoFilter ref="C133:K19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curlik</dc:creator>
  <cp:lastModifiedBy>curlik</cp:lastModifiedBy>
  <dcterms:created xsi:type="dcterms:W3CDTF">2021-08-04T11:34:03Z</dcterms:created>
  <dcterms:modified xsi:type="dcterms:W3CDTF">2021-08-04T11:36:36Z</dcterms:modified>
</cp:coreProperties>
</file>