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ákazky\2020\3013 - Zvolenská Slatina\2021-08-03-II. etapa\Zadanie\"/>
    </mc:Choice>
  </mc:AlternateContent>
  <bookViews>
    <workbookView xWindow="0" yWindow="0" windowWidth="0" windowHeight="0"/>
  </bookViews>
  <sheets>
    <sheet name="Rekapitulácia stavby" sheetId="1" r:id="rId1"/>
    <sheet name="000-00 - 000-00 Všeobecné..." sheetId="2" r:id="rId2"/>
    <sheet name="106-001 - Komunikácia" sheetId="3" r:id="rId3"/>
    <sheet name="06061 - Priepust č.1 v km..." sheetId="4" r:id="rId4"/>
    <sheet name="06062 - Priepust č.2 v km..." sheetId="5" r:id="rId5"/>
    <sheet name="06063 - Priepust č.3 v km..." sheetId="6" r:id="rId6"/>
    <sheet name="06064 - Priepust č.4 v km..." sheetId="7" r:id="rId7"/>
    <sheet name="06065 - Priepust č.5 v km..." sheetId="8" r:id="rId8"/>
    <sheet name="06066 - Priepust č.6 v km..." sheetId="9" r:id="rId9"/>
    <sheet name="205-00 - 205-00 Most ev. ..." sheetId="10" r:id="rId10"/>
    <sheet name="206-00 - 206-00 Most ev. ..." sheetId="11" r:id="rId11"/>
  </sheets>
  <definedNames>
    <definedName name="_xlnm.Print_Area" localSheetId="0">'Rekapitulácia stavby'!$D$4:$AO$76,'Rekapitulácia stavby'!$C$82:$AQ$107</definedName>
    <definedName name="_xlnm.Print_Titles" localSheetId="0">'Rekapitulácia stavby'!$92:$92</definedName>
    <definedName name="_xlnm._FilterDatabase" localSheetId="1" hidden="1">'000-00 - 000-00 Všeobecné...'!$C$118:$K$127</definedName>
    <definedName name="_xlnm.Print_Area" localSheetId="1">'000-00 - 000-00 Všeobecné...'!$C$4:$J$76,'000-00 - 000-00 Všeobecné...'!$C$106:$J$127</definedName>
    <definedName name="_xlnm.Print_Titles" localSheetId="1">'000-00 - 000-00 Všeobecné...'!$118:$118</definedName>
    <definedName name="_xlnm._FilterDatabase" localSheetId="2" hidden="1">'106-001 - Komunikácia'!$C$125:$K$228</definedName>
    <definedName name="_xlnm.Print_Area" localSheetId="2">'106-001 - Komunikácia'!$C$4:$J$76,'106-001 - Komunikácia'!$C$111:$J$228</definedName>
    <definedName name="_xlnm.Print_Titles" localSheetId="2">'106-001 - Komunikácia'!$125:$125</definedName>
    <definedName name="_xlnm._FilterDatabase" localSheetId="3" hidden="1">'06061 - Priepust č.1 v km...'!$C$130:$K$234</definedName>
    <definedName name="_xlnm.Print_Area" localSheetId="3">'06061 - Priepust č.1 v km...'!$C$4:$J$76,'06061 - Priepust č.1 v km...'!$C$114:$J$234</definedName>
    <definedName name="_xlnm.Print_Titles" localSheetId="3">'06061 - Priepust č.1 v km...'!$130:$130</definedName>
    <definedName name="_xlnm._FilterDatabase" localSheetId="4" hidden="1">'06062 - Priepust č.2 v km...'!$C$130:$K$247</definedName>
    <definedName name="_xlnm.Print_Area" localSheetId="4">'06062 - Priepust č.2 v km...'!$C$4:$J$76,'06062 - Priepust č.2 v km...'!$C$114:$J$247</definedName>
    <definedName name="_xlnm.Print_Titles" localSheetId="4">'06062 - Priepust č.2 v km...'!$130:$130</definedName>
    <definedName name="_xlnm._FilterDatabase" localSheetId="5" hidden="1">'06063 - Priepust č.3 v km...'!$C$130:$K$239</definedName>
    <definedName name="_xlnm.Print_Area" localSheetId="5">'06063 - Priepust č.3 v km...'!$C$4:$J$76,'06063 - Priepust č.3 v km...'!$C$114:$J$239</definedName>
    <definedName name="_xlnm.Print_Titles" localSheetId="5">'06063 - Priepust č.3 v km...'!$130:$130</definedName>
    <definedName name="_xlnm._FilterDatabase" localSheetId="6" hidden="1">'06064 - Priepust č.4 v km...'!$C$132:$K$229</definedName>
    <definedName name="_xlnm.Print_Area" localSheetId="6">'06064 - Priepust č.4 v km...'!$C$4:$J$76,'06064 - Priepust č.4 v km...'!$C$116:$J$229</definedName>
    <definedName name="_xlnm.Print_Titles" localSheetId="6">'06064 - Priepust č.4 v km...'!$132:$132</definedName>
    <definedName name="_xlnm._FilterDatabase" localSheetId="7" hidden="1">'06065 - Priepust č.5 v km...'!$C$132:$K$254</definedName>
    <definedName name="_xlnm.Print_Area" localSheetId="7">'06065 - Priepust č.5 v km...'!$C$4:$J$76,'06065 - Priepust č.5 v km...'!$C$116:$J$254</definedName>
    <definedName name="_xlnm.Print_Titles" localSheetId="7">'06065 - Priepust č.5 v km...'!$132:$132</definedName>
    <definedName name="_xlnm._FilterDatabase" localSheetId="8" hidden="1">'06066 - Priepust č.6 v km...'!$C$131:$K$254</definedName>
    <definedName name="_xlnm.Print_Area" localSheetId="8">'06066 - Priepust č.6 v km...'!$C$4:$J$76,'06066 - Priepust č.6 v km...'!$C$115:$J$254</definedName>
    <definedName name="_xlnm.Print_Titles" localSheetId="8">'06066 - Priepust č.6 v km...'!$131:$131</definedName>
    <definedName name="_xlnm._FilterDatabase" localSheetId="9" hidden="1">'205-00 - 205-00 Most ev. ...'!$C$128:$K$554</definedName>
    <definedName name="_xlnm.Print_Area" localSheetId="9">'205-00 - 205-00 Most ev. ...'!$C$4:$J$76,'205-00 - 205-00 Most ev. ...'!$C$116:$J$554</definedName>
    <definedName name="_xlnm.Print_Titles" localSheetId="9">'205-00 - 205-00 Most ev. ...'!$128:$128</definedName>
    <definedName name="_xlnm._FilterDatabase" localSheetId="10" hidden="1">'206-00 - 206-00 Most ev. ...'!$C$128:$K$543</definedName>
    <definedName name="_xlnm.Print_Area" localSheetId="10">'206-00 - 206-00 Most ev. ...'!$C$4:$J$76,'206-00 - 206-00 Most ev. ...'!$C$116:$J$543</definedName>
    <definedName name="_xlnm.Print_Titles" localSheetId="10">'206-00 - 206-00 Most ev. ...'!$128:$128</definedName>
  </definedNames>
  <calcPr/>
</workbook>
</file>

<file path=xl/calcChain.xml><?xml version="1.0" encoding="utf-8"?>
<calcChain xmlns="http://schemas.openxmlformats.org/spreadsheetml/2006/main">
  <c i="11" l="1" r="J37"/>
  <c r="J36"/>
  <c i="1" r="AY106"/>
  <c i="11" r="J35"/>
  <c i="1" r="AX106"/>
  <c i="11" r="BI543"/>
  <c r="BH543"/>
  <c r="BG543"/>
  <c r="BE543"/>
  <c r="T543"/>
  <c r="R543"/>
  <c r="P543"/>
  <c r="BI542"/>
  <c r="BH542"/>
  <c r="BG542"/>
  <c r="BE542"/>
  <c r="T542"/>
  <c r="R542"/>
  <c r="P542"/>
  <c r="BI541"/>
  <c r="BH541"/>
  <c r="BG541"/>
  <c r="BE541"/>
  <c r="T541"/>
  <c r="R541"/>
  <c r="P541"/>
  <c r="BI539"/>
  <c r="BH539"/>
  <c r="BG539"/>
  <c r="BE539"/>
  <c r="T539"/>
  <c r="R539"/>
  <c r="P539"/>
  <c r="BI538"/>
  <c r="BH538"/>
  <c r="BG538"/>
  <c r="BE538"/>
  <c r="T538"/>
  <c r="R538"/>
  <c r="P538"/>
  <c r="BI537"/>
  <c r="BH537"/>
  <c r="BG537"/>
  <c r="BE537"/>
  <c r="T537"/>
  <c r="R537"/>
  <c r="P537"/>
  <c r="BI536"/>
  <c r="BH536"/>
  <c r="BG536"/>
  <c r="BE536"/>
  <c r="T536"/>
  <c r="R536"/>
  <c r="P536"/>
  <c r="BI535"/>
  <c r="BH535"/>
  <c r="BG535"/>
  <c r="BE535"/>
  <c r="T535"/>
  <c r="R535"/>
  <c r="P535"/>
  <c r="BI534"/>
  <c r="BH534"/>
  <c r="BG534"/>
  <c r="BE534"/>
  <c r="T534"/>
  <c r="R534"/>
  <c r="P534"/>
  <c r="BI532"/>
  <c r="BH532"/>
  <c r="BG532"/>
  <c r="BE532"/>
  <c r="T532"/>
  <c r="R532"/>
  <c r="P532"/>
  <c r="BI530"/>
  <c r="BH530"/>
  <c r="BG530"/>
  <c r="BE530"/>
  <c r="T530"/>
  <c r="R530"/>
  <c r="P530"/>
  <c r="BI526"/>
  <c r="BH526"/>
  <c r="BG526"/>
  <c r="BE526"/>
  <c r="T526"/>
  <c r="R526"/>
  <c r="P526"/>
  <c r="BI524"/>
  <c r="BH524"/>
  <c r="BG524"/>
  <c r="BE524"/>
  <c r="T524"/>
  <c r="R524"/>
  <c r="P524"/>
  <c r="BI519"/>
  <c r="BH519"/>
  <c r="BG519"/>
  <c r="BE519"/>
  <c r="T519"/>
  <c r="R519"/>
  <c r="P519"/>
  <c r="BI515"/>
  <c r="BH515"/>
  <c r="BG515"/>
  <c r="BE515"/>
  <c r="T515"/>
  <c r="R515"/>
  <c r="P515"/>
  <c r="BI513"/>
  <c r="BH513"/>
  <c r="BG513"/>
  <c r="BE513"/>
  <c r="T513"/>
  <c r="R513"/>
  <c r="P513"/>
  <c r="BI511"/>
  <c r="BH511"/>
  <c r="BG511"/>
  <c r="BE511"/>
  <c r="T511"/>
  <c r="R511"/>
  <c r="P511"/>
  <c r="BI509"/>
  <c r="BH509"/>
  <c r="BG509"/>
  <c r="BE509"/>
  <c r="T509"/>
  <c r="R509"/>
  <c r="P509"/>
  <c r="BI507"/>
  <c r="BH507"/>
  <c r="BG507"/>
  <c r="BE507"/>
  <c r="T507"/>
  <c r="R507"/>
  <c r="P507"/>
  <c r="BI504"/>
  <c r="BH504"/>
  <c r="BG504"/>
  <c r="BE504"/>
  <c r="T504"/>
  <c r="R504"/>
  <c r="P504"/>
  <c r="BI502"/>
  <c r="BH502"/>
  <c r="BG502"/>
  <c r="BE502"/>
  <c r="T502"/>
  <c r="R502"/>
  <c r="P502"/>
  <c r="BI497"/>
  <c r="BH497"/>
  <c r="BG497"/>
  <c r="BE497"/>
  <c r="T497"/>
  <c r="R497"/>
  <c r="P497"/>
  <c r="BI494"/>
  <c r="BH494"/>
  <c r="BG494"/>
  <c r="BE494"/>
  <c r="T494"/>
  <c r="T493"/>
  <c r="R494"/>
  <c r="R493"/>
  <c r="P494"/>
  <c r="P493"/>
  <c r="BI484"/>
  <c r="BH484"/>
  <c r="BG484"/>
  <c r="BE484"/>
  <c r="T484"/>
  <c r="R484"/>
  <c r="P484"/>
  <c r="BI481"/>
  <c r="BH481"/>
  <c r="BG481"/>
  <c r="BE481"/>
  <c r="T481"/>
  <c r="R481"/>
  <c r="P481"/>
  <c r="BI463"/>
  <c r="BH463"/>
  <c r="BG463"/>
  <c r="BE463"/>
  <c r="T463"/>
  <c r="R463"/>
  <c r="P463"/>
  <c r="BI461"/>
  <c r="BH461"/>
  <c r="BG461"/>
  <c r="BE461"/>
  <c r="T461"/>
  <c r="R461"/>
  <c r="P461"/>
  <c r="BI459"/>
  <c r="BH459"/>
  <c r="BG459"/>
  <c r="BE459"/>
  <c r="T459"/>
  <c r="R459"/>
  <c r="P459"/>
  <c r="BI453"/>
  <c r="BH453"/>
  <c r="BG453"/>
  <c r="BE453"/>
  <c r="T453"/>
  <c r="R453"/>
  <c r="P453"/>
  <c r="BI451"/>
  <c r="BH451"/>
  <c r="BG451"/>
  <c r="BE451"/>
  <c r="T451"/>
  <c r="R451"/>
  <c r="P451"/>
  <c r="BI449"/>
  <c r="BH449"/>
  <c r="BG449"/>
  <c r="BE449"/>
  <c r="T449"/>
  <c r="R449"/>
  <c r="P449"/>
  <c r="BI443"/>
  <c r="BH443"/>
  <c r="BG443"/>
  <c r="BE443"/>
  <c r="T443"/>
  <c r="R443"/>
  <c r="P443"/>
  <c r="BI435"/>
  <c r="BH435"/>
  <c r="BG435"/>
  <c r="BE435"/>
  <c r="T435"/>
  <c r="R435"/>
  <c r="P435"/>
  <c r="BI433"/>
  <c r="BH433"/>
  <c r="BG433"/>
  <c r="BE433"/>
  <c r="T433"/>
  <c r="R433"/>
  <c r="P433"/>
  <c r="BI429"/>
  <c r="BH429"/>
  <c r="BG429"/>
  <c r="BE429"/>
  <c r="T429"/>
  <c r="R429"/>
  <c r="P429"/>
  <c r="BI421"/>
  <c r="BH421"/>
  <c r="BG421"/>
  <c r="BE421"/>
  <c r="T421"/>
  <c r="R421"/>
  <c r="P421"/>
  <c r="BI413"/>
  <c r="BH413"/>
  <c r="BG413"/>
  <c r="BE413"/>
  <c r="T413"/>
  <c r="R413"/>
  <c r="P413"/>
  <c r="BI409"/>
  <c r="BH409"/>
  <c r="BG409"/>
  <c r="BE409"/>
  <c r="T409"/>
  <c r="R409"/>
  <c r="P409"/>
  <c r="BI406"/>
  <c r="BH406"/>
  <c r="BG406"/>
  <c r="BE406"/>
  <c r="T406"/>
  <c r="R406"/>
  <c r="P406"/>
  <c r="BI397"/>
  <c r="BH397"/>
  <c r="BG397"/>
  <c r="BE397"/>
  <c r="T397"/>
  <c r="R397"/>
  <c r="P397"/>
  <c r="BI393"/>
  <c r="BH393"/>
  <c r="BG393"/>
  <c r="BE393"/>
  <c r="T393"/>
  <c r="R393"/>
  <c r="P393"/>
  <c r="BI391"/>
  <c r="BH391"/>
  <c r="BG391"/>
  <c r="BE391"/>
  <c r="T391"/>
  <c r="R391"/>
  <c r="P391"/>
  <c r="BI386"/>
  <c r="BH386"/>
  <c r="BG386"/>
  <c r="BE386"/>
  <c r="T386"/>
  <c r="R386"/>
  <c r="P386"/>
  <c r="BI385"/>
  <c r="BH385"/>
  <c r="BG385"/>
  <c r="BE385"/>
  <c r="T385"/>
  <c r="R385"/>
  <c r="P385"/>
  <c r="BI383"/>
  <c r="BH383"/>
  <c r="BG383"/>
  <c r="BE383"/>
  <c r="T383"/>
  <c r="R383"/>
  <c r="P383"/>
  <c r="BI381"/>
  <c r="BH381"/>
  <c r="BG381"/>
  <c r="BE381"/>
  <c r="T381"/>
  <c r="R381"/>
  <c r="P381"/>
  <c r="BI379"/>
  <c r="BH379"/>
  <c r="BG379"/>
  <c r="BE379"/>
  <c r="T379"/>
  <c r="R379"/>
  <c r="P379"/>
  <c r="BI377"/>
  <c r="BH377"/>
  <c r="BG377"/>
  <c r="BE377"/>
  <c r="T377"/>
  <c r="R377"/>
  <c r="P377"/>
  <c r="BI376"/>
  <c r="BH376"/>
  <c r="BG376"/>
  <c r="BE376"/>
  <c r="T376"/>
  <c r="R376"/>
  <c r="P376"/>
  <c r="BI374"/>
  <c r="BH374"/>
  <c r="BG374"/>
  <c r="BE374"/>
  <c r="T374"/>
  <c r="R374"/>
  <c r="P374"/>
  <c r="BI366"/>
  <c r="BH366"/>
  <c r="BG366"/>
  <c r="BE366"/>
  <c r="T366"/>
  <c r="R366"/>
  <c r="P366"/>
  <c r="BI364"/>
  <c r="BH364"/>
  <c r="BG364"/>
  <c r="BE364"/>
  <c r="T364"/>
  <c r="R364"/>
  <c r="P364"/>
  <c r="BI357"/>
  <c r="BH357"/>
  <c r="BG357"/>
  <c r="BE357"/>
  <c r="T357"/>
  <c r="R357"/>
  <c r="P357"/>
  <c r="BI350"/>
  <c r="BH350"/>
  <c r="BG350"/>
  <c r="BE350"/>
  <c r="T350"/>
  <c r="R350"/>
  <c r="P350"/>
  <c r="BI348"/>
  <c r="BH348"/>
  <c r="BG348"/>
  <c r="BE348"/>
  <c r="T348"/>
  <c r="R348"/>
  <c r="P348"/>
  <c r="BI346"/>
  <c r="BH346"/>
  <c r="BG346"/>
  <c r="BE346"/>
  <c r="T346"/>
  <c r="R346"/>
  <c r="P346"/>
  <c r="BI335"/>
  <c r="BH335"/>
  <c r="BG335"/>
  <c r="BE335"/>
  <c r="T335"/>
  <c r="R335"/>
  <c r="P335"/>
  <c r="BI331"/>
  <c r="BH331"/>
  <c r="BG331"/>
  <c r="BE331"/>
  <c r="T331"/>
  <c r="R331"/>
  <c r="P331"/>
  <c r="BI318"/>
  <c r="BH318"/>
  <c r="BG318"/>
  <c r="BE318"/>
  <c r="T318"/>
  <c r="R318"/>
  <c r="P318"/>
  <c r="BI314"/>
  <c r="BH314"/>
  <c r="BG314"/>
  <c r="BE314"/>
  <c r="T314"/>
  <c r="R314"/>
  <c r="P314"/>
  <c r="BI310"/>
  <c r="BH310"/>
  <c r="BG310"/>
  <c r="BE310"/>
  <c r="T310"/>
  <c r="R310"/>
  <c r="P310"/>
  <c r="BI308"/>
  <c r="BH308"/>
  <c r="BG308"/>
  <c r="BE308"/>
  <c r="T308"/>
  <c r="R308"/>
  <c r="P308"/>
  <c r="BI304"/>
  <c r="BH304"/>
  <c r="BG304"/>
  <c r="BE304"/>
  <c r="T304"/>
  <c r="R304"/>
  <c r="P304"/>
  <c r="BI300"/>
  <c r="BH300"/>
  <c r="BG300"/>
  <c r="BE300"/>
  <c r="T300"/>
  <c r="R300"/>
  <c r="P300"/>
  <c r="BI296"/>
  <c r="BH296"/>
  <c r="BG296"/>
  <c r="BE296"/>
  <c r="T296"/>
  <c r="R296"/>
  <c r="P296"/>
  <c r="BI292"/>
  <c r="BH292"/>
  <c r="BG292"/>
  <c r="BE292"/>
  <c r="T292"/>
  <c r="R292"/>
  <c r="P292"/>
  <c r="BI290"/>
  <c r="BH290"/>
  <c r="BG290"/>
  <c r="BE290"/>
  <c r="T290"/>
  <c r="R290"/>
  <c r="P290"/>
  <c r="BI288"/>
  <c r="BH288"/>
  <c r="BG288"/>
  <c r="BE288"/>
  <c r="T288"/>
  <c r="R288"/>
  <c r="P288"/>
  <c r="BI284"/>
  <c r="BH284"/>
  <c r="BG284"/>
  <c r="BE284"/>
  <c r="T284"/>
  <c r="R284"/>
  <c r="P284"/>
  <c r="BI280"/>
  <c r="BH280"/>
  <c r="BG280"/>
  <c r="BE280"/>
  <c r="T280"/>
  <c r="R280"/>
  <c r="P280"/>
  <c r="BI276"/>
  <c r="BH276"/>
  <c r="BG276"/>
  <c r="BE276"/>
  <c r="T276"/>
  <c r="R276"/>
  <c r="P276"/>
  <c r="BI270"/>
  <c r="BH270"/>
  <c r="BG270"/>
  <c r="BE270"/>
  <c r="T270"/>
  <c r="R270"/>
  <c r="P270"/>
  <c r="BI268"/>
  <c r="BH268"/>
  <c r="BG268"/>
  <c r="BE268"/>
  <c r="T268"/>
  <c r="R268"/>
  <c r="P268"/>
  <c r="BI266"/>
  <c r="BH266"/>
  <c r="BG266"/>
  <c r="BE266"/>
  <c r="T266"/>
  <c r="R266"/>
  <c r="P266"/>
  <c r="BI264"/>
  <c r="BH264"/>
  <c r="BG264"/>
  <c r="BE264"/>
  <c r="T264"/>
  <c r="R264"/>
  <c r="P264"/>
  <c r="BI260"/>
  <c r="BH260"/>
  <c r="BG260"/>
  <c r="BE260"/>
  <c r="T260"/>
  <c r="R260"/>
  <c r="P260"/>
  <c r="BI256"/>
  <c r="BH256"/>
  <c r="BG256"/>
  <c r="BE256"/>
  <c r="T256"/>
  <c r="R256"/>
  <c r="P256"/>
  <c r="BI252"/>
  <c r="BH252"/>
  <c r="BG252"/>
  <c r="BE252"/>
  <c r="T252"/>
  <c r="R252"/>
  <c r="P252"/>
  <c r="BI247"/>
  <c r="BH247"/>
  <c r="BG247"/>
  <c r="BE247"/>
  <c r="T247"/>
  <c r="R247"/>
  <c r="P247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38"/>
  <c r="BH238"/>
  <c r="BG238"/>
  <c r="BE238"/>
  <c r="T238"/>
  <c r="R238"/>
  <c r="P238"/>
  <c r="BI235"/>
  <c r="BH235"/>
  <c r="BG235"/>
  <c r="BE235"/>
  <c r="T235"/>
  <c r="R235"/>
  <c r="P235"/>
  <c r="BI231"/>
  <c r="BH231"/>
  <c r="BG231"/>
  <c r="BE231"/>
  <c r="T231"/>
  <c r="R231"/>
  <c r="P231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7"/>
  <c r="BH217"/>
  <c r="BG217"/>
  <c r="BE217"/>
  <c r="T217"/>
  <c r="R217"/>
  <c r="P217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8"/>
  <c r="BH208"/>
  <c r="BG208"/>
  <c r="BE208"/>
  <c r="T208"/>
  <c r="R208"/>
  <c r="P208"/>
  <c r="BI205"/>
  <c r="BH205"/>
  <c r="BG205"/>
  <c r="BE205"/>
  <c r="T205"/>
  <c r="R205"/>
  <c r="P205"/>
  <c r="BI203"/>
  <c r="BH203"/>
  <c r="BG203"/>
  <c r="BE203"/>
  <c r="T203"/>
  <c r="R203"/>
  <c r="P203"/>
  <c r="BI200"/>
  <c r="BH200"/>
  <c r="BG200"/>
  <c r="BE200"/>
  <c r="T200"/>
  <c r="R200"/>
  <c r="P200"/>
  <c r="BI198"/>
  <c r="BH198"/>
  <c r="BG198"/>
  <c r="BE198"/>
  <c r="T198"/>
  <c r="R198"/>
  <c r="P198"/>
  <c r="BI195"/>
  <c r="BH195"/>
  <c r="BG195"/>
  <c r="BE195"/>
  <c r="T195"/>
  <c r="R195"/>
  <c r="P195"/>
  <c r="BI194"/>
  <c r="BH194"/>
  <c r="BG194"/>
  <c r="BE194"/>
  <c r="T194"/>
  <c r="R194"/>
  <c r="P194"/>
  <c r="BI191"/>
  <c r="BH191"/>
  <c r="BG191"/>
  <c r="BE191"/>
  <c r="T191"/>
  <c r="R191"/>
  <c r="P191"/>
  <c r="BI190"/>
  <c r="BH190"/>
  <c r="BG190"/>
  <c r="BE190"/>
  <c r="T190"/>
  <c r="R190"/>
  <c r="P190"/>
  <c r="BI186"/>
  <c r="BH186"/>
  <c r="BG186"/>
  <c r="BE186"/>
  <c r="T186"/>
  <c r="R186"/>
  <c r="P186"/>
  <c r="BI183"/>
  <c r="BH183"/>
  <c r="BG183"/>
  <c r="BE183"/>
  <c r="T183"/>
  <c r="R183"/>
  <c r="P183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0"/>
  <c r="BH160"/>
  <c r="BG160"/>
  <c r="BE160"/>
  <c r="T160"/>
  <c r="R160"/>
  <c r="P160"/>
  <c r="BI156"/>
  <c r="BH156"/>
  <c r="BG156"/>
  <c r="BE156"/>
  <c r="T156"/>
  <c r="R156"/>
  <c r="P156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123"/>
  <c r="E7"/>
  <c r="E85"/>
  <c i="10" r="J37"/>
  <c r="J36"/>
  <c i="1" r="AY105"/>
  <c i="10" r="J35"/>
  <c i="1" r="AX105"/>
  <c i="10" r="BI554"/>
  <c r="BH554"/>
  <c r="BG554"/>
  <c r="BE554"/>
  <c r="T554"/>
  <c r="R554"/>
  <c r="P554"/>
  <c r="BI553"/>
  <c r="BH553"/>
  <c r="BG553"/>
  <c r="BE553"/>
  <c r="T553"/>
  <c r="R553"/>
  <c r="P553"/>
  <c r="BI552"/>
  <c r="BH552"/>
  <c r="BG552"/>
  <c r="BE552"/>
  <c r="T552"/>
  <c r="R552"/>
  <c r="P552"/>
  <c r="BI550"/>
  <c r="BH550"/>
  <c r="BG550"/>
  <c r="BE550"/>
  <c r="T550"/>
  <c r="R550"/>
  <c r="P550"/>
  <c r="BI549"/>
  <c r="BH549"/>
  <c r="BG549"/>
  <c r="BE549"/>
  <c r="T549"/>
  <c r="R549"/>
  <c r="P549"/>
  <c r="BI548"/>
  <c r="BH548"/>
  <c r="BG548"/>
  <c r="BE548"/>
  <c r="T548"/>
  <c r="R548"/>
  <c r="P548"/>
  <c r="BI547"/>
  <c r="BH547"/>
  <c r="BG547"/>
  <c r="BE547"/>
  <c r="T547"/>
  <c r="R547"/>
  <c r="P547"/>
  <c r="BI546"/>
  <c r="BH546"/>
  <c r="BG546"/>
  <c r="BE546"/>
  <c r="T546"/>
  <c r="R546"/>
  <c r="P546"/>
  <c r="BI545"/>
  <c r="BH545"/>
  <c r="BG545"/>
  <c r="BE545"/>
  <c r="T545"/>
  <c r="R545"/>
  <c r="P545"/>
  <c r="BI543"/>
  <c r="BH543"/>
  <c r="BG543"/>
  <c r="BE543"/>
  <c r="T543"/>
  <c r="R543"/>
  <c r="P543"/>
  <c r="BI541"/>
  <c r="BH541"/>
  <c r="BG541"/>
  <c r="BE541"/>
  <c r="T541"/>
  <c r="R541"/>
  <c r="P541"/>
  <c r="BI536"/>
  <c r="BH536"/>
  <c r="BG536"/>
  <c r="BE536"/>
  <c r="T536"/>
  <c r="R536"/>
  <c r="P536"/>
  <c r="BI534"/>
  <c r="BH534"/>
  <c r="BG534"/>
  <c r="BE534"/>
  <c r="T534"/>
  <c r="R534"/>
  <c r="P534"/>
  <c r="BI529"/>
  <c r="BH529"/>
  <c r="BG529"/>
  <c r="BE529"/>
  <c r="T529"/>
  <c r="R529"/>
  <c r="P529"/>
  <c r="BI525"/>
  <c r="BH525"/>
  <c r="BG525"/>
  <c r="BE525"/>
  <c r="T525"/>
  <c r="R525"/>
  <c r="P525"/>
  <c r="BI523"/>
  <c r="BH523"/>
  <c r="BG523"/>
  <c r="BE523"/>
  <c r="T523"/>
  <c r="R523"/>
  <c r="P523"/>
  <c r="BI521"/>
  <c r="BH521"/>
  <c r="BG521"/>
  <c r="BE521"/>
  <c r="T521"/>
  <c r="R521"/>
  <c r="P521"/>
  <c r="BI519"/>
  <c r="BH519"/>
  <c r="BG519"/>
  <c r="BE519"/>
  <c r="T519"/>
  <c r="R519"/>
  <c r="P519"/>
  <c r="BI517"/>
  <c r="BH517"/>
  <c r="BG517"/>
  <c r="BE517"/>
  <c r="T517"/>
  <c r="R517"/>
  <c r="P517"/>
  <c r="BI515"/>
  <c r="BH515"/>
  <c r="BG515"/>
  <c r="BE515"/>
  <c r="T515"/>
  <c r="R515"/>
  <c r="P515"/>
  <c r="BI513"/>
  <c r="BH513"/>
  <c r="BG513"/>
  <c r="BE513"/>
  <c r="T513"/>
  <c r="R513"/>
  <c r="P513"/>
  <c r="BI509"/>
  <c r="BH509"/>
  <c r="BG509"/>
  <c r="BE509"/>
  <c r="T509"/>
  <c r="R509"/>
  <c r="P509"/>
  <c r="BI506"/>
  <c r="BH506"/>
  <c r="BG506"/>
  <c r="BE506"/>
  <c r="T506"/>
  <c r="T505"/>
  <c r="R506"/>
  <c r="R505"/>
  <c r="P506"/>
  <c r="P505"/>
  <c r="BI496"/>
  <c r="BH496"/>
  <c r="BG496"/>
  <c r="BE496"/>
  <c r="T496"/>
  <c r="R496"/>
  <c r="P496"/>
  <c r="BI493"/>
  <c r="BH493"/>
  <c r="BG493"/>
  <c r="BE493"/>
  <c r="T493"/>
  <c r="R493"/>
  <c r="P493"/>
  <c r="BI475"/>
  <c r="BH475"/>
  <c r="BG475"/>
  <c r="BE475"/>
  <c r="T475"/>
  <c r="R475"/>
  <c r="P475"/>
  <c r="BI473"/>
  <c r="BH473"/>
  <c r="BG473"/>
  <c r="BE473"/>
  <c r="T473"/>
  <c r="R473"/>
  <c r="P473"/>
  <c r="BI471"/>
  <c r="BH471"/>
  <c r="BG471"/>
  <c r="BE471"/>
  <c r="T471"/>
  <c r="R471"/>
  <c r="P471"/>
  <c r="BI465"/>
  <c r="BH465"/>
  <c r="BG465"/>
  <c r="BE465"/>
  <c r="T465"/>
  <c r="R465"/>
  <c r="P465"/>
  <c r="BI463"/>
  <c r="BH463"/>
  <c r="BG463"/>
  <c r="BE463"/>
  <c r="T463"/>
  <c r="R463"/>
  <c r="P463"/>
  <c r="BI461"/>
  <c r="BH461"/>
  <c r="BG461"/>
  <c r="BE461"/>
  <c r="T461"/>
  <c r="R461"/>
  <c r="P461"/>
  <c r="BI459"/>
  <c r="BH459"/>
  <c r="BG459"/>
  <c r="BE459"/>
  <c r="T459"/>
  <c r="R459"/>
  <c r="P459"/>
  <c r="BI457"/>
  <c r="BH457"/>
  <c r="BG457"/>
  <c r="BE457"/>
  <c r="T457"/>
  <c r="R457"/>
  <c r="P457"/>
  <c r="BI451"/>
  <c r="BH451"/>
  <c r="BG451"/>
  <c r="BE451"/>
  <c r="T451"/>
  <c r="R451"/>
  <c r="P451"/>
  <c r="BI443"/>
  <c r="BH443"/>
  <c r="BG443"/>
  <c r="BE443"/>
  <c r="T443"/>
  <c r="R443"/>
  <c r="P443"/>
  <c r="BI441"/>
  <c r="BH441"/>
  <c r="BG441"/>
  <c r="BE441"/>
  <c r="T441"/>
  <c r="R441"/>
  <c r="P441"/>
  <c r="BI437"/>
  <c r="BH437"/>
  <c r="BG437"/>
  <c r="BE437"/>
  <c r="T437"/>
  <c r="R437"/>
  <c r="P437"/>
  <c r="BI429"/>
  <c r="BH429"/>
  <c r="BG429"/>
  <c r="BE429"/>
  <c r="T429"/>
  <c r="R429"/>
  <c r="P429"/>
  <c r="BI421"/>
  <c r="BH421"/>
  <c r="BG421"/>
  <c r="BE421"/>
  <c r="T421"/>
  <c r="R421"/>
  <c r="P421"/>
  <c r="BI417"/>
  <c r="BH417"/>
  <c r="BG417"/>
  <c r="BE417"/>
  <c r="T417"/>
  <c r="R417"/>
  <c r="P417"/>
  <c r="BI414"/>
  <c r="BH414"/>
  <c r="BG414"/>
  <c r="BE414"/>
  <c r="T414"/>
  <c r="R414"/>
  <c r="P414"/>
  <c r="BI405"/>
  <c r="BH405"/>
  <c r="BG405"/>
  <c r="BE405"/>
  <c r="T405"/>
  <c r="R405"/>
  <c r="P405"/>
  <c r="BI403"/>
  <c r="BH403"/>
  <c r="BG403"/>
  <c r="BE403"/>
  <c r="T403"/>
  <c r="R403"/>
  <c r="P403"/>
  <c r="BI401"/>
  <c r="BH401"/>
  <c r="BG401"/>
  <c r="BE401"/>
  <c r="T401"/>
  <c r="R401"/>
  <c r="P401"/>
  <c r="BI397"/>
  <c r="BH397"/>
  <c r="BG397"/>
  <c r="BE397"/>
  <c r="T397"/>
  <c r="R397"/>
  <c r="P397"/>
  <c r="BI395"/>
  <c r="BH395"/>
  <c r="BG395"/>
  <c r="BE395"/>
  <c r="T395"/>
  <c r="R395"/>
  <c r="P395"/>
  <c r="BI390"/>
  <c r="BH390"/>
  <c r="BG390"/>
  <c r="BE390"/>
  <c r="T390"/>
  <c r="R390"/>
  <c r="P390"/>
  <c r="BI387"/>
  <c r="BH387"/>
  <c r="BG387"/>
  <c r="BE387"/>
  <c r="T387"/>
  <c r="R387"/>
  <c r="P387"/>
  <c r="BI385"/>
  <c r="BH385"/>
  <c r="BG385"/>
  <c r="BE385"/>
  <c r="T385"/>
  <c r="R385"/>
  <c r="P385"/>
  <c r="BI384"/>
  <c r="BH384"/>
  <c r="BG384"/>
  <c r="BE384"/>
  <c r="T384"/>
  <c r="R384"/>
  <c r="P384"/>
  <c r="BI382"/>
  <c r="BH382"/>
  <c r="BG382"/>
  <c r="BE382"/>
  <c r="T382"/>
  <c r="R382"/>
  <c r="P382"/>
  <c r="BI381"/>
  <c r="BH381"/>
  <c r="BG381"/>
  <c r="BE381"/>
  <c r="T381"/>
  <c r="R381"/>
  <c r="P381"/>
  <c r="BI379"/>
  <c r="BH379"/>
  <c r="BG379"/>
  <c r="BE379"/>
  <c r="T379"/>
  <c r="R379"/>
  <c r="P379"/>
  <c r="BI377"/>
  <c r="BH377"/>
  <c r="BG377"/>
  <c r="BE377"/>
  <c r="T377"/>
  <c r="R377"/>
  <c r="P377"/>
  <c r="BI375"/>
  <c r="BH375"/>
  <c r="BG375"/>
  <c r="BE375"/>
  <c r="T375"/>
  <c r="R375"/>
  <c r="P375"/>
  <c r="BI373"/>
  <c r="BH373"/>
  <c r="BG373"/>
  <c r="BE373"/>
  <c r="T373"/>
  <c r="R373"/>
  <c r="P373"/>
  <c r="BI371"/>
  <c r="BH371"/>
  <c r="BG371"/>
  <c r="BE371"/>
  <c r="T371"/>
  <c r="R371"/>
  <c r="P371"/>
  <c r="BI369"/>
  <c r="BH369"/>
  <c r="BG369"/>
  <c r="BE369"/>
  <c r="T369"/>
  <c r="R369"/>
  <c r="P369"/>
  <c r="BI368"/>
  <c r="BH368"/>
  <c r="BG368"/>
  <c r="BE368"/>
  <c r="T368"/>
  <c r="R368"/>
  <c r="P368"/>
  <c r="BI366"/>
  <c r="BH366"/>
  <c r="BG366"/>
  <c r="BE366"/>
  <c r="T366"/>
  <c r="R366"/>
  <c r="P366"/>
  <c r="BI358"/>
  <c r="BH358"/>
  <c r="BG358"/>
  <c r="BE358"/>
  <c r="T358"/>
  <c r="R358"/>
  <c r="P358"/>
  <c r="BI356"/>
  <c r="BH356"/>
  <c r="BG356"/>
  <c r="BE356"/>
  <c r="T356"/>
  <c r="R356"/>
  <c r="P356"/>
  <c r="BI349"/>
  <c r="BH349"/>
  <c r="BG349"/>
  <c r="BE349"/>
  <c r="T349"/>
  <c r="R349"/>
  <c r="P349"/>
  <c r="BI342"/>
  <c r="BH342"/>
  <c r="BG342"/>
  <c r="BE342"/>
  <c r="T342"/>
  <c r="R342"/>
  <c r="P342"/>
  <c r="BI340"/>
  <c r="BH340"/>
  <c r="BG340"/>
  <c r="BE340"/>
  <c r="T340"/>
  <c r="R340"/>
  <c r="P340"/>
  <c r="BI338"/>
  <c r="BH338"/>
  <c r="BG338"/>
  <c r="BE338"/>
  <c r="T338"/>
  <c r="R338"/>
  <c r="P338"/>
  <c r="BI336"/>
  <c r="BH336"/>
  <c r="BG336"/>
  <c r="BE336"/>
  <c r="T336"/>
  <c r="R336"/>
  <c r="P336"/>
  <c r="BI325"/>
  <c r="BH325"/>
  <c r="BG325"/>
  <c r="BE325"/>
  <c r="T325"/>
  <c r="R325"/>
  <c r="P325"/>
  <c r="BI321"/>
  <c r="BH321"/>
  <c r="BG321"/>
  <c r="BE321"/>
  <c r="T321"/>
  <c r="R321"/>
  <c r="P321"/>
  <c r="BI308"/>
  <c r="BH308"/>
  <c r="BG308"/>
  <c r="BE308"/>
  <c r="T308"/>
  <c r="R308"/>
  <c r="P308"/>
  <c r="BI304"/>
  <c r="BH304"/>
  <c r="BG304"/>
  <c r="BE304"/>
  <c r="T304"/>
  <c r="R304"/>
  <c r="P304"/>
  <c r="BI300"/>
  <c r="BH300"/>
  <c r="BG300"/>
  <c r="BE300"/>
  <c r="T300"/>
  <c r="R300"/>
  <c r="P300"/>
  <c r="BI298"/>
  <c r="BH298"/>
  <c r="BG298"/>
  <c r="BE298"/>
  <c r="T298"/>
  <c r="R298"/>
  <c r="P298"/>
  <c r="BI295"/>
  <c r="BH295"/>
  <c r="BG295"/>
  <c r="BE295"/>
  <c r="T295"/>
  <c r="R295"/>
  <c r="P295"/>
  <c r="BI292"/>
  <c r="BH292"/>
  <c r="BG292"/>
  <c r="BE292"/>
  <c r="T292"/>
  <c r="R292"/>
  <c r="P292"/>
  <c r="BI288"/>
  <c r="BH288"/>
  <c r="BG288"/>
  <c r="BE288"/>
  <c r="T288"/>
  <c r="R288"/>
  <c r="P288"/>
  <c r="BI284"/>
  <c r="BH284"/>
  <c r="BG284"/>
  <c r="BE284"/>
  <c r="T284"/>
  <c r="R284"/>
  <c r="P284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69"/>
  <c r="BH269"/>
  <c r="BG269"/>
  <c r="BE269"/>
  <c r="T269"/>
  <c r="R269"/>
  <c r="P269"/>
  <c r="BI267"/>
  <c r="BH267"/>
  <c r="BG267"/>
  <c r="BE267"/>
  <c r="T267"/>
  <c r="R267"/>
  <c r="P267"/>
  <c r="BI265"/>
  <c r="BH265"/>
  <c r="BG265"/>
  <c r="BE265"/>
  <c r="T265"/>
  <c r="R265"/>
  <c r="P265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49"/>
  <c r="BH249"/>
  <c r="BG249"/>
  <c r="BE249"/>
  <c r="T249"/>
  <c r="R249"/>
  <c r="P249"/>
  <c r="BI244"/>
  <c r="BH244"/>
  <c r="BG244"/>
  <c r="BE244"/>
  <c r="T244"/>
  <c r="R244"/>
  <c r="P244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5"/>
  <c r="BH235"/>
  <c r="BG235"/>
  <c r="BE235"/>
  <c r="T235"/>
  <c r="R235"/>
  <c r="P235"/>
  <c r="BI232"/>
  <c r="BH232"/>
  <c r="BG232"/>
  <c r="BE232"/>
  <c r="T232"/>
  <c r="R232"/>
  <c r="P232"/>
  <c r="BI228"/>
  <c r="BH228"/>
  <c r="BG228"/>
  <c r="BE228"/>
  <c r="T228"/>
  <c r="R228"/>
  <c r="P228"/>
  <c r="BI225"/>
  <c r="BH225"/>
  <c r="BG225"/>
  <c r="BE225"/>
  <c r="T225"/>
  <c r="R225"/>
  <c r="P225"/>
  <c r="BI221"/>
  <c r="BH221"/>
  <c r="BG221"/>
  <c r="BE221"/>
  <c r="T221"/>
  <c r="R221"/>
  <c r="P221"/>
  <c r="BI218"/>
  <c r="BH218"/>
  <c r="BG218"/>
  <c r="BE218"/>
  <c r="T218"/>
  <c r="R218"/>
  <c r="P218"/>
  <c r="BI216"/>
  <c r="BH216"/>
  <c r="BG216"/>
  <c r="BE216"/>
  <c r="T216"/>
  <c r="R216"/>
  <c r="P216"/>
  <c r="BI215"/>
  <c r="BH215"/>
  <c r="BG215"/>
  <c r="BE215"/>
  <c r="T215"/>
  <c r="R215"/>
  <c r="P215"/>
  <c r="BI212"/>
  <c r="BH212"/>
  <c r="BG212"/>
  <c r="BE212"/>
  <c r="T212"/>
  <c r="R212"/>
  <c r="P212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200"/>
  <c r="BH200"/>
  <c r="BG200"/>
  <c r="BE200"/>
  <c r="T200"/>
  <c r="R200"/>
  <c r="P200"/>
  <c r="BI198"/>
  <c r="BH198"/>
  <c r="BG198"/>
  <c r="BE198"/>
  <c r="T198"/>
  <c r="R198"/>
  <c r="P198"/>
  <c r="BI195"/>
  <c r="BH195"/>
  <c r="BG195"/>
  <c r="BE195"/>
  <c r="T195"/>
  <c r="R195"/>
  <c r="P195"/>
  <c r="BI194"/>
  <c r="BH194"/>
  <c r="BG194"/>
  <c r="BE194"/>
  <c r="T194"/>
  <c r="R194"/>
  <c r="P194"/>
  <c r="BI191"/>
  <c r="BH191"/>
  <c r="BG191"/>
  <c r="BE191"/>
  <c r="T191"/>
  <c r="R191"/>
  <c r="P191"/>
  <c r="BI190"/>
  <c r="BH190"/>
  <c r="BG190"/>
  <c r="BE190"/>
  <c r="T190"/>
  <c r="R190"/>
  <c r="P190"/>
  <c r="BI186"/>
  <c r="BH186"/>
  <c r="BG186"/>
  <c r="BE186"/>
  <c r="T186"/>
  <c r="R186"/>
  <c r="P186"/>
  <c r="BI183"/>
  <c r="BH183"/>
  <c r="BG183"/>
  <c r="BE183"/>
  <c r="T183"/>
  <c r="R183"/>
  <c r="P183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0"/>
  <c r="BH160"/>
  <c r="BG160"/>
  <c r="BE160"/>
  <c r="T160"/>
  <c r="R160"/>
  <c r="P160"/>
  <c r="BI156"/>
  <c r="BH156"/>
  <c r="BG156"/>
  <c r="BE156"/>
  <c r="T156"/>
  <c r="R156"/>
  <c r="P156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85"/>
  <c i="9" r="J41"/>
  <c r="J40"/>
  <c i="1" r="AY104"/>
  <c i="9" r="J39"/>
  <c i="1" r="AX104"/>
  <c i="9" r="BI254"/>
  <c r="BH254"/>
  <c r="BG254"/>
  <c r="BE254"/>
  <c r="T254"/>
  <c r="T253"/>
  <c r="R254"/>
  <c r="R253"/>
  <c r="P254"/>
  <c r="P253"/>
  <c r="BI251"/>
  <c r="BH251"/>
  <c r="BG251"/>
  <c r="BE251"/>
  <c r="T251"/>
  <c r="R251"/>
  <c r="P251"/>
  <c r="BI249"/>
  <c r="BH249"/>
  <c r="BG249"/>
  <c r="BE249"/>
  <c r="T249"/>
  <c r="R249"/>
  <c r="P249"/>
  <c r="BI247"/>
  <c r="BH247"/>
  <c r="BG247"/>
  <c r="BE247"/>
  <c r="T247"/>
  <c r="R247"/>
  <c r="P247"/>
  <c r="BI245"/>
  <c r="BH245"/>
  <c r="BG245"/>
  <c r="BE245"/>
  <c r="T245"/>
  <c r="R245"/>
  <c r="P245"/>
  <c r="BI240"/>
  <c r="BH240"/>
  <c r="BG240"/>
  <c r="BE240"/>
  <c r="T240"/>
  <c r="R240"/>
  <c r="P240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7"/>
  <c r="BH227"/>
  <c r="BG227"/>
  <c r="BE227"/>
  <c r="T227"/>
  <c r="R227"/>
  <c r="P227"/>
  <c r="BI224"/>
  <c r="BH224"/>
  <c r="BG224"/>
  <c r="BE224"/>
  <c r="T224"/>
  <c r="R224"/>
  <c r="P224"/>
  <c r="BI222"/>
  <c r="BH222"/>
  <c r="BG222"/>
  <c r="BE222"/>
  <c r="T222"/>
  <c r="R222"/>
  <c r="P222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09"/>
  <c r="BH209"/>
  <c r="BG209"/>
  <c r="BE209"/>
  <c r="T209"/>
  <c r="R209"/>
  <c r="P209"/>
  <c r="BI206"/>
  <c r="BH206"/>
  <c r="BG206"/>
  <c r="BE206"/>
  <c r="T206"/>
  <c r="R206"/>
  <c r="P206"/>
  <c r="BI204"/>
  <c r="BH204"/>
  <c r="BG204"/>
  <c r="BE204"/>
  <c r="T204"/>
  <c r="R204"/>
  <c r="P204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4"/>
  <c r="BH194"/>
  <c r="BG194"/>
  <c r="BE194"/>
  <c r="T194"/>
  <c r="R194"/>
  <c r="P194"/>
  <c r="BI192"/>
  <c r="BH192"/>
  <c r="BG192"/>
  <c r="BE192"/>
  <c r="T192"/>
  <c r="R192"/>
  <c r="P192"/>
  <c r="BI189"/>
  <c r="BH189"/>
  <c r="BG189"/>
  <c r="BE189"/>
  <c r="T189"/>
  <c r="R189"/>
  <c r="P189"/>
  <c r="BI186"/>
  <c r="BH186"/>
  <c r="BG186"/>
  <c r="BE186"/>
  <c r="T186"/>
  <c r="R186"/>
  <c r="P186"/>
  <c r="BI183"/>
  <c r="BH183"/>
  <c r="BG183"/>
  <c r="BE183"/>
  <c r="T183"/>
  <c r="R183"/>
  <c r="P183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R172"/>
  <c r="P172"/>
  <c r="BI170"/>
  <c r="BH170"/>
  <c r="BG170"/>
  <c r="BE170"/>
  <c r="T170"/>
  <c r="R170"/>
  <c r="P170"/>
  <c r="BI167"/>
  <c r="BH167"/>
  <c r="BG167"/>
  <c r="BE167"/>
  <c r="T167"/>
  <c r="R167"/>
  <c r="P167"/>
  <c r="BI165"/>
  <c r="BH165"/>
  <c r="BG165"/>
  <c r="BE165"/>
  <c r="T165"/>
  <c r="R165"/>
  <c r="P165"/>
  <c r="BI162"/>
  <c r="BH162"/>
  <c r="BG162"/>
  <c r="BE162"/>
  <c r="T162"/>
  <c r="R162"/>
  <c r="P162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J129"/>
  <c r="J128"/>
  <c r="F128"/>
  <c r="F126"/>
  <c r="E124"/>
  <c r="J96"/>
  <c r="J95"/>
  <c r="F95"/>
  <c r="F93"/>
  <c r="E91"/>
  <c r="J22"/>
  <c r="E22"/>
  <c r="F96"/>
  <c r="J21"/>
  <c r="J16"/>
  <c r="J126"/>
  <c r="E7"/>
  <c r="E85"/>
  <c i="8" r="J41"/>
  <c r="J40"/>
  <c i="1" r="AY103"/>
  <c i="8" r="J39"/>
  <c i="1" r="AX103"/>
  <c i="8" r="BI254"/>
  <c r="BH254"/>
  <c r="BG254"/>
  <c r="BE254"/>
  <c r="T254"/>
  <c r="R254"/>
  <c r="P254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5"/>
  <c r="BH245"/>
  <c r="BG245"/>
  <c r="BE245"/>
  <c r="T245"/>
  <c r="R245"/>
  <c r="P245"/>
  <c r="BI242"/>
  <c r="BH242"/>
  <c r="BG242"/>
  <c r="BE242"/>
  <c r="T242"/>
  <c r="T241"/>
  <c r="R242"/>
  <c r="R241"/>
  <c r="P242"/>
  <c r="P241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28"/>
  <c r="BH228"/>
  <c r="BG228"/>
  <c r="BE228"/>
  <c r="T228"/>
  <c r="R228"/>
  <c r="P228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89"/>
  <c r="BH189"/>
  <c r="BG189"/>
  <c r="BE189"/>
  <c r="T189"/>
  <c r="R189"/>
  <c r="P189"/>
  <c r="BI187"/>
  <c r="BH187"/>
  <c r="BG187"/>
  <c r="BE187"/>
  <c r="T187"/>
  <c r="R187"/>
  <c r="P187"/>
  <c r="BI183"/>
  <c r="BH183"/>
  <c r="BG183"/>
  <c r="BE183"/>
  <c r="T183"/>
  <c r="R183"/>
  <c r="P183"/>
  <c r="BI180"/>
  <c r="BH180"/>
  <c r="BG180"/>
  <c r="BE180"/>
  <c r="T180"/>
  <c r="R180"/>
  <c r="P180"/>
  <c r="BI177"/>
  <c r="BH177"/>
  <c r="BG177"/>
  <c r="BE177"/>
  <c r="T177"/>
  <c r="R177"/>
  <c r="P177"/>
  <c r="BI174"/>
  <c r="BH174"/>
  <c r="BG174"/>
  <c r="BE174"/>
  <c r="T174"/>
  <c r="R174"/>
  <c r="P174"/>
  <c r="BI171"/>
  <c r="BH171"/>
  <c r="BG171"/>
  <c r="BE171"/>
  <c r="T171"/>
  <c r="R171"/>
  <c r="P171"/>
  <c r="BI169"/>
  <c r="BH169"/>
  <c r="BG169"/>
  <c r="BE169"/>
  <c r="T169"/>
  <c r="R169"/>
  <c r="P169"/>
  <c r="BI165"/>
  <c r="BH165"/>
  <c r="BG165"/>
  <c r="BE165"/>
  <c r="T165"/>
  <c r="R165"/>
  <c r="P165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2"/>
  <c r="BH152"/>
  <c r="BG152"/>
  <c r="BE152"/>
  <c r="T152"/>
  <c r="R152"/>
  <c r="P152"/>
  <c r="BI147"/>
  <c r="BH147"/>
  <c r="BG147"/>
  <c r="BE147"/>
  <c r="T147"/>
  <c r="R147"/>
  <c r="P147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J130"/>
  <c r="J129"/>
  <c r="F129"/>
  <c r="F127"/>
  <c r="E125"/>
  <c r="J96"/>
  <c r="J95"/>
  <c r="F95"/>
  <c r="F93"/>
  <c r="E91"/>
  <c r="J22"/>
  <c r="E22"/>
  <c r="F96"/>
  <c r="J21"/>
  <c r="J16"/>
  <c r="J93"/>
  <c r="E7"/>
  <c r="E85"/>
  <c i="7" r="J41"/>
  <c r="J40"/>
  <c i="1" r="AY102"/>
  <c i="7" r="J39"/>
  <c i="1" r="AX102"/>
  <c i="7"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T216"/>
  <c r="R217"/>
  <c r="R216"/>
  <c r="P217"/>
  <c r="P216"/>
  <c r="BI214"/>
  <c r="BH214"/>
  <c r="BG214"/>
  <c r="BE214"/>
  <c r="T214"/>
  <c r="R214"/>
  <c r="P214"/>
  <c r="BI212"/>
  <c r="BH212"/>
  <c r="BG212"/>
  <c r="BE212"/>
  <c r="T212"/>
  <c r="R212"/>
  <c r="P212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79"/>
  <c r="BH179"/>
  <c r="BG179"/>
  <c r="BE179"/>
  <c r="T179"/>
  <c r="R179"/>
  <c r="P179"/>
  <c r="BI177"/>
  <c r="BH177"/>
  <c r="BG177"/>
  <c r="BE177"/>
  <c r="T177"/>
  <c r="R177"/>
  <c r="P177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2"/>
  <c r="BH162"/>
  <c r="BG162"/>
  <c r="BE162"/>
  <c r="T162"/>
  <c r="R162"/>
  <c r="P162"/>
  <c r="BI158"/>
  <c r="BH158"/>
  <c r="BG158"/>
  <c r="BE158"/>
  <c r="T158"/>
  <c r="R158"/>
  <c r="P158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1"/>
  <c r="BH141"/>
  <c r="BG141"/>
  <c r="BE141"/>
  <c r="T141"/>
  <c r="R141"/>
  <c r="P141"/>
  <c r="BI138"/>
  <c r="BH138"/>
  <c r="BG138"/>
  <c r="BE138"/>
  <c r="T138"/>
  <c r="R138"/>
  <c r="P138"/>
  <c r="BI136"/>
  <c r="BH136"/>
  <c r="BG136"/>
  <c r="BE136"/>
  <c r="T136"/>
  <c r="R136"/>
  <c r="P136"/>
  <c r="J130"/>
  <c r="J129"/>
  <c r="F129"/>
  <c r="F127"/>
  <c r="E125"/>
  <c r="J96"/>
  <c r="J95"/>
  <c r="F95"/>
  <c r="F93"/>
  <c r="E91"/>
  <c r="J22"/>
  <c r="E22"/>
  <c r="F96"/>
  <c r="J21"/>
  <c r="J16"/>
  <c r="J93"/>
  <c r="E7"/>
  <c r="E119"/>
  <c i="6" r="J41"/>
  <c r="J40"/>
  <c i="1" r="AY101"/>
  <c i="6" r="J39"/>
  <c i="1" r="AX101"/>
  <c i="6" r="BI239"/>
  <c r="BH239"/>
  <c r="BG239"/>
  <c r="BE239"/>
  <c r="T239"/>
  <c r="T238"/>
  <c r="R239"/>
  <c r="R238"/>
  <c r="P239"/>
  <c r="P238"/>
  <c r="BI236"/>
  <c r="BH236"/>
  <c r="BG236"/>
  <c r="BE236"/>
  <c r="T236"/>
  <c r="R236"/>
  <c r="P236"/>
  <c r="BI234"/>
  <c r="BH234"/>
  <c r="BG234"/>
  <c r="BE234"/>
  <c r="T234"/>
  <c r="R234"/>
  <c r="P234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10"/>
  <c r="BH210"/>
  <c r="BG210"/>
  <c r="BE210"/>
  <c r="T210"/>
  <c r="R210"/>
  <c r="P210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2"/>
  <c r="BH192"/>
  <c r="BG192"/>
  <c r="BE192"/>
  <c r="T192"/>
  <c r="R192"/>
  <c r="P192"/>
  <c r="BI190"/>
  <c r="BH190"/>
  <c r="BG190"/>
  <c r="BE190"/>
  <c r="T190"/>
  <c r="R190"/>
  <c r="P190"/>
  <c r="BI187"/>
  <c r="BH187"/>
  <c r="BG187"/>
  <c r="BE187"/>
  <c r="T187"/>
  <c r="R187"/>
  <c r="P187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2"/>
  <c r="BH172"/>
  <c r="BG172"/>
  <c r="BE172"/>
  <c r="T172"/>
  <c r="R172"/>
  <c r="P172"/>
  <c r="BI170"/>
  <c r="BH170"/>
  <c r="BG170"/>
  <c r="BE170"/>
  <c r="T170"/>
  <c r="R170"/>
  <c r="P170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59"/>
  <c r="BH159"/>
  <c r="BG159"/>
  <c r="BE159"/>
  <c r="T159"/>
  <c r="R159"/>
  <c r="P159"/>
  <c r="BI157"/>
  <c r="BH157"/>
  <c r="BG157"/>
  <c r="BE157"/>
  <c r="T157"/>
  <c r="R157"/>
  <c r="P157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3"/>
  <c r="BH143"/>
  <c r="BG143"/>
  <c r="BE143"/>
  <c r="T143"/>
  <c r="R143"/>
  <c r="P143"/>
  <c r="BI140"/>
  <c r="BH140"/>
  <c r="BG140"/>
  <c r="BE140"/>
  <c r="T140"/>
  <c r="R140"/>
  <c r="P140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6"/>
  <c r="J95"/>
  <c r="F95"/>
  <c r="F93"/>
  <c r="E91"/>
  <c r="J22"/>
  <c r="E22"/>
  <c r="F128"/>
  <c r="J21"/>
  <c r="J16"/>
  <c r="J125"/>
  <c r="E7"/>
  <c r="E85"/>
  <c i="5" r="J41"/>
  <c r="J40"/>
  <c i="1" r="AY100"/>
  <c i="5" r="J39"/>
  <c i="1" r="AX100"/>
  <c i="5" r="BI247"/>
  <c r="BH247"/>
  <c r="BG247"/>
  <c r="BE247"/>
  <c r="T247"/>
  <c r="T246"/>
  <c r="R247"/>
  <c r="R246"/>
  <c r="P247"/>
  <c r="P246"/>
  <c r="BI244"/>
  <c r="BH244"/>
  <c r="BG244"/>
  <c r="BE244"/>
  <c r="T244"/>
  <c r="R244"/>
  <c r="P244"/>
  <c r="BI242"/>
  <c r="BH242"/>
  <c r="BG242"/>
  <c r="BE242"/>
  <c r="T242"/>
  <c r="R242"/>
  <c r="P242"/>
  <c r="BI238"/>
  <c r="BH238"/>
  <c r="BG238"/>
  <c r="BE238"/>
  <c r="T238"/>
  <c r="R238"/>
  <c r="P238"/>
  <c r="BI236"/>
  <c r="BH236"/>
  <c r="BG236"/>
  <c r="BE236"/>
  <c r="T236"/>
  <c r="R236"/>
  <c r="P236"/>
  <c r="BI232"/>
  <c r="BH232"/>
  <c r="BG232"/>
  <c r="BE232"/>
  <c r="T232"/>
  <c r="R232"/>
  <c r="P232"/>
  <c r="BI227"/>
  <c r="BH227"/>
  <c r="BG227"/>
  <c r="BE227"/>
  <c r="T227"/>
  <c r="R227"/>
  <c r="P227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08"/>
  <c r="BH208"/>
  <c r="BG208"/>
  <c r="BE208"/>
  <c r="T208"/>
  <c r="R208"/>
  <c r="P208"/>
  <c r="BI205"/>
  <c r="BH205"/>
  <c r="BG205"/>
  <c r="BE205"/>
  <c r="T205"/>
  <c r="R205"/>
  <c r="P205"/>
  <c r="BI204"/>
  <c r="BH204"/>
  <c r="BG204"/>
  <c r="BE204"/>
  <c r="T204"/>
  <c r="R204"/>
  <c r="P204"/>
  <c r="BI201"/>
  <c r="BH201"/>
  <c r="BG201"/>
  <c r="BE201"/>
  <c r="T201"/>
  <c r="R201"/>
  <c r="P201"/>
  <c r="BI196"/>
  <c r="BH196"/>
  <c r="BG196"/>
  <c r="BE196"/>
  <c r="T196"/>
  <c r="R196"/>
  <c r="P196"/>
  <c r="BI194"/>
  <c r="BH194"/>
  <c r="BG194"/>
  <c r="BE194"/>
  <c r="T194"/>
  <c r="R194"/>
  <c r="P194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0"/>
  <c r="BH180"/>
  <c r="BG180"/>
  <c r="BE180"/>
  <c r="T180"/>
  <c r="R180"/>
  <c r="P180"/>
  <c r="BI179"/>
  <c r="BH179"/>
  <c r="BG179"/>
  <c r="BE179"/>
  <c r="T179"/>
  <c r="R179"/>
  <c r="P179"/>
  <c r="BI175"/>
  <c r="BH175"/>
  <c r="BG175"/>
  <c r="BE175"/>
  <c r="T175"/>
  <c r="R175"/>
  <c r="P175"/>
  <c r="BI171"/>
  <c r="BH171"/>
  <c r="BG171"/>
  <c r="BE171"/>
  <c r="T171"/>
  <c r="R171"/>
  <c r="P171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6"/>
  <c r="J95"/>
  <c r="F95"/>
  <c r="F93"/>
  <c r="E91"/>
  <c r="J22"/>
  <c r="E22"/>
  <c r="F128"/>
  <c r="J21"/>
  <c r="J16"/>
  <c r="J93"/>
  <c r="E7"/>
  <c r="E117"/>
  <c i="4" r="J41"/>
  <c r="J40"/>
  <c i="1" r="AY99"/>
  <c i="4" r="J39"/>
  <c i="1" r="AX99"/>
  <c i="4" r="BI234"/>
  <c r="BH234"/>
  <c r="BG234"/>
  <c r="BE234"/>
  <c r="T234"/>
  <c r="T233"/>
  <c r="R234"/>
  <c r="R233"/>
  <c r="P234"/>
  <c r="P233"/>
  <c r="BI231"/>
  <c r="BH231"/>
  <c r="BG231"/>
  <c r="BE231"/>
  <c r="T231"/>
  <c r="R231"/>
  <c r="P231"/>
  <c r="BI229"/>
  <c r="BH229"/>
  <c r="BG229"/>
  <c r="BE229"/>
  <c r="T229"/>
  <c r="R229"/>
  <c r="P229"/>
  <c r="BI225"/>
  <c r="BH225"/>
  <c r="BG225"/>
  <c r="BE225"/>
  <c r="T225"/>
  <c r="R225"/>
  <c r="P225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4"/>
  <c r="BH214"/>
  <c r="BG214"/>
  <c r="BE214"/>
  <c r="T214"/>
  <c r="R214"/>
  <c r="P214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4"/>
  <c r="BH194"/>
  <c r="BG194"/>
  <c r="BE194"/>
  <c r="T194"/>
  <c r="R194"/>
  <c r="P194"/>
  <c r="BI190"/>
  <c r="BH190"/>
  <c r="BG190"/>
  <c r="BE190"/>
  <c r="T190"/>
  <c r="R190"/>
  <c r="P190"/>
  <c r="BI188"/>
  <c r="BH188"/>
  <c r="BG188"/>
  <c r="BE188"/>
  <c r="T188"/>
  <c r="R188"/>
  <c r="P188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3"/>
  <c r="BH173"/>
  <c r="BG173"/>
  <c r="BE173"/>
  <c r="T173"/>
  <c r="R173"/>
  <c r="P173"/>
  <c r="BI172"/>
  <c r="BH172"/>
  <c r="BG172"/>
  <c r="BE172"/>
  <c r="T172"/>
  <c r="R172"/>
  <c r="P172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R161"/>
  <c r="P161"/>
  <c r="BI159"/>
  <c r="BH159"/>
  <c r="BG159"/>
  <c r="BE159"/>
  <c r="T159"/>
  <c r="R159"/>
  <c r="P159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6"/>
  <c r="J95"/>
  <c r="F95"/>
  <c r="F93"/>
  <c r="E91"/>
  <c r="J22"/>
  <c r="E22"/>
  <c r="F96"/>
  <c r="J21"/>
  <c r="J16"/>
  <c r="J93"/>
  <c r="E7"/>
  <c r="E85"/>
  <c i="3" r="J39"/>
  <c r="J38"/>
  <c i="1" r="AY97"/>
  <c i="3" r="J37"/>
  <c i="1" r="AX97"/>
  <c i="3" r="BI228"/>
  <c r="BH228"/>
  <c r="BG228"/>
  <c r="BE228"/>
  <c r="T228"/>
  <c r="T227"/>
  <c r="R228"/>
  <c r="R227"/>
  <c r="P228"/>
  <c r="P227"/>
  <c r="BI219"/>
  <c r="BH219"/>
  <c r="BG219"/>
  <c r="BE219"/>
  <c r="T219"/>
  <c r="R219"/>
  <c r="P219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0"/>
  <c r="BH150"/>
  <c r="BG150"/>
  <c r="BE150"/>
  <c r="T150"/>
  <c r="T149"/>
  <c r="R150"/>
  <c r="R149"/>
  <c r="P150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2" r="J37"/>
  <c r="J36"/>
  <c i="1" r="AY95"/>
  <c i="2" r="J35"/>
  <c i="1" r="AX95"/>
  <c i="2"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1" r="L90"/>
  <c r="AM90"/>
  <c r="AM89"/>
  <c r="L89"/>
  <c r="AM87"/>
  <c r="L87"/>
  <c r="L85"/>
  <c r="L84"/>
  <c i="2" r="J126"/>
  <c r="J123"/>
  <c r="F36"/>
  <c i="3" r="J35"/>
  <c r="J196"/>
  <c r="J191"/>
  <c r="J186"/>
  <c r="J182"/>
  <c r="BK176"/>
  <c r="BK172"/>
  <c r="BK169"/>
  <c r="BK164"/>
  <c r="BK159"/>
  <c r="BK155"/>
  <c r="J147"/>
  <c r="J141"/>
  <c r="J129"/>
  <c i="4" r="BK169"/>
  <c r="BK211"/>
  <c r="BK231"/>
  <c r="BK159"/>
  <c r="BK199"/>
  <c r="J150"/>
  <c r="BK190"/>
  <c r="J223"/>
  <c r="J199"/>
  <c r="BK214"/>
  <c r="J178"/>
  <c r="J200"/>
  <c r="BK153"/>
  <c i="5" r="J164"/>
  <c r="J214"/>
  <c r="J139"/>
  <c r="BK194"/>
  <c r="J148"/>
  <c r="J175"/>
  <c r="BK236"/>
  <c r="BK186"/>
  <c r="J194"/>
  <c r="BK227"/>
  <c r="J184"/>
  <c r="J142"/>
  <c r="J134"/>
  <c i="6" r="J167"/>
  <c r="J226"/>
  <c r="BK170"/>
  <c r="J137"/>
  <c r="J177"/>
  <c r="J236"/>
  <c r="J200"/>
  <c r="J159"/>
  <c r="J180"/>
  <c r="BK200"/>
  <c r="J239"/>
  <c r="J184"/>
  <c r="J135"/>
  <c i="7" r="BK167"/>
  <c r="J214"/>
  <c r="J185"/>
  <c r="BK141"/>
  <c r="BK148"/>
  <c r="BK197"/>
  <c r="J148"/>
  <c r="BK185"/>
  <c r="BK227"/>
  <c r="J145"/>
  <c r="J188"/>
  <c r="BK193"/>
  <c i="8" r="J221"/>
  <c r="BK252"/>
  <c r="BK171"/>
  <c r="BK200"/>
  <c r="J136"/>
  <c r="J183"/>
  <c r="BK219"/>
  <c r="BK160"/>
  <c r="BK239"/>
  <c r="J180"/>
  <c r="BK214"/>
  <c i="9" r="BK247"/>
  <c r="BK165"/>
  <c r="BK227"/>
  <c r="BK245"/>
  <c r="J149"/>
  <c r="BK204"/>
  <c r="J176"/>
  <c r="J212"/>
  <c r="J249"/>
  <c r="J194"/>
  <c r="J222"/>
  <c r="BK199"/>
  <c r="BK143"/>
  <c i="10" r="BK523"/>
  <c r="J437"/>
  <c r="BK342"/>
  <c r="BK279"/>
  <c r="J203"/>
  <c r="BK141"/>
  <c r="BK475"/>
  <c r="BK371"/>
  <c r="BK235"/>
  <c r="J190"/>
  <c r="J136"/>
  <c r="J515"/>
  <c r="BK451"/>
  <c r="J338"/>
  <c r="BK269"/>
  <c r="J205"/>
  <c r="J550"/>
  <c r="J521"/>
  <c r="J390"/>
  <c r="J257"/>
  <c r="BK209"/>
  <c r="BK441"/>
  <c r="BK277"/>
  <c r="BK195"/>
  <c r="BK146"/>
  <c r="BK536"/>
  <c r="BK443"/>
  <c r="BK292"/>
  <c r="J207"/>
  <c r="J163"/>
  <c r="J139"/>
  <c r="BK459"/>
  <c r="BK403"/>
  <c r="BK239"/>
  <c r="J181"/>
  <c r="BK373"/>
  <c r="J216"/>
  <c i="11" r="BK459"/>
  <c r="BK310"/>
  <c r="BK194"/>
  <c r="BK139"/>
  <c r="J463"/>
  <c r="BK304"/>
  <c r="BK200"/>
  <c r="BK167"/>
  <c r="BK393"/>
  <c r="BK348"/>
  <c r="BK308"/>
  <c r="J314"/>
  <c r="BK198"/>
  <c r="BK539"/>
  <c r="J459"/>
  <c r="BK406"/>
  <c r="BK244"/>
  <c r="J205"/>
  <c r="J165"/>
  <c r="J494"/>
  <c r="J381"/>
  <c r="J270"/>
  <c r="J191"/>
  <c r="BK509"/>
  <c r="J385"/>
  <c r="BK296"/>
  <c r="BK242"/>
  <c r="J174"/>
  <c r="BK537"/>
  <c r="J513"/>
  <c r="BK449"/>
  <c r="BK346"/>
  <c r="BK223"/>
  <c i="2" r="F37"/>
  <c r="BK122"/>
  <c i="3" r="F38"/>
  <c r="BK204"/>
  <c r="J200"/>
  <c r="BK196"/>
  <c r="J192"/>
  <c r="BK186"/>
  <c r="BK180"/>
  <c r="J177"/>
  <c r="J174"/>
  <c r="BK171"/>
  <c r="J166"/>
  <c r="BK161"/>
  <c r="BK158"/>
  <c r="BK150"/>
  <c r="BK141"/>
  <c r="BK131"/>
  <c i="4" r="J197"/>
  <c r="BK225"/>
  <c r="BK180"/>
  <c r="J173"/>
  <c r="BK139"/>
  <c r="BK188"/>
  <c r="BK142"/>
  <c r="J164"/>
  <c r="BK209"/>
  <c r="BK194"/>
  <c r="BK183"/>
  <c r="BK135"/>
  <c r="J148"/>
  <c i="5" r="BK204"/>
  <c r="J135"/>
  <c r="J166"/>
  <c r="BK244"/>
  <c r="BK152"/>
  <c r="BK196"/>
  <c r="BK148"/>
  <c r="J189"/>
  <c r="J205"/>
  <c r="BK153"/>
  <c r="BK214"/>
  <c r="BK145"/>
  <c r="J179"/>
  <c i="6" r="J202"/>
  <c r="BK146"/>
  <c r="BK234"/>
  <c r="J179"/>
  <c r="J213"/>
  <c r="BK184"/>
  <c r="J234"/>
  <c r="J172"/>
  <c r="BK220"/>
  <c r="BK162"/>
  <c r="J182"/>
  <c r="BK215"/>
  <c r="J146"/>
  <c i="7" r="BK169"/>
  <c r="J136"/>
  <c r="BK191"/>
  <c r="J162"/>
  <c r="J223"/>
  <c r="BK173"/>
  <c r="J227"/>
  <c r="J229"/>
  <c r="J177"/>
  <c r="J171"/>
  <c r="BK220"/>
  <c i="8" r="BK237"/>
  <c r="BK187"/>
  <c r="J207"/>
  <c r="J218"/>
  <c r="J237"/>
  <c r="J140"/>
  <c r="J209"/>
  <c r="J196"/>
  <c r="J228"/>
  <c i="9" r="BK231"/>
  <c r="BK175"/>
  <c r="J254"/>
  <c r="J186"/>
  <c r="J231"/>
  <c r="BK178"/>
  <c r="BK251"/>
  <c r="J154"/>
  <c r="BK224"/>
  <c r="BK181"/>
  <c r="J199"/>
  <c r="J233"/>
  <c r="J143"/>
  <c r="J157"/>
  <c i="10" r="J543"/>
  <c r="BK471"/>
  <c r="BK358"/>
  <c r="BK284"/>
  <c r="J215"/>
  <c r="J549"/>
  <c r="BK429"/>
  <c r="J379"/>
  <c r="J277"/>
  <c r="BK221"/>
  <c r="J174"/>
  <c r="J132"/>
  <c r="J509"/>
  <c r="BK381"/>
  <c r="BK304"/>
  <c r="BK261"/>
  <c r="BK200"/>
  <c r="BK549"/>
  <c r="BK493"/>
  <c r="BK379"/>
  <c r="J288"/>
  <c r="BK216"/>
  <c r="BK457"/>
  <c r="BK275"/>
  <c r="BK186"/>
  <c r="BK543"/>
  <c r="J465"/>
  <c r="BK338"/>
  <c r="J235"/>
  <c r="J167"/>
  <c r="J141"/>
  <c r="J536"/>
  <c r="J473"/>
  <c r="BK375"/>
  <c r="J218"/>
  <c r="BK417"/>
  <c r="J349"/>
  <c r="J209"/>
  <c i="11" r="J178"/>
  <c r="BK515"/>
  <c r="BK397"/>
  <c r="J276"/>
  <c r="J203"/>
  <c r="J169"/>
  <c r="J507"/>
  <c r="BK374"/>
  <c r="J335"/>
  <c r="J290"/>
  <c r="J200"/>
  <c r="J132"/>
  <c r="BK524"/>
  <c r="BK421"/>
  <c r="BK331"/>
  <c r="J217"/>
  <c r="BK181"/>
  <c r="BK504"/>
  <c r="J413"/>
  <c r="BK288"/>
  <c r="J167"/>
  <c r="BK443"/>
  <c r="BK335"/>
  <c r="BK268"/>
  <c r="J198"/>
  <c r="J542"/>
  <c r="J497"/>
  <c r="J393"/>
  <c r="J256"/>
  <c r="BK163"/>
  <c i="2" r="J127"/>
  <c r="J124"/>
  <c i="1" r="AS98"/>
  <c i="3" r="BK228"/>
  <c r="J228"/>
  <c r="BK219"/>
  <c r="J219"/>
  <c r="BK211"/>
  <c r="J211"/>
  <c r="BK210"/>
  <c r="J210"/>
  <c r="BK209"/>
  <c r="J209"/>
  <c r="BK208"/>
  <c r="J208"/>
  <c r="BK206"/>
  <c r="J206"/>
  <c r="J204"/>
  <c r="BK200"/>
  <c r="J194"/>
  <c r="BK188"/>
  <c r="BK182"/>
  <c r="J178"/>
  <c r="BK173"/>
  <c r="BK170"/>
  <c r="BK166"/>
  <c r="J162"/>
  <c r="J159"/>
  <c r="J150"/>
  <c r="J143"/>
  <c r="J131"/>
  <c i="4" r="J181"/>
  <c r="J137"/>
  <c r="J185"/>
  <c r="BK200"/>
  <c r="BK229"/>
  <c r="J183"/>
  <c r="BK137"/>
  <c r="BK220"/>
  <c r="BK176"/>
  <c r="BK203"/>
  <c r="J169"/>
  <c r="BK185"/>
  <c i="5" r="J222"/>
  <c r="BK158"/>
  <c r="J171"/>
  <c r="J247"/>
  <c r="J180"/>
  <c r="BK142"/>
  <c r="J168"/>
  <c r="BK212"/>
  <c r="J238"/>
  <c r="BK150"/>
  <c r="BK191"/>
  <c r="BK168"/>
  <c r="J212"/>
  <c i="6" r="BK213"/>
  <c r="BK165"/>
  <c r="BK236"/>
  <c r="J204"/>
  <c r="BK143"/>
  <c r="J190"/>
  <c r="J162"/>
  <c r="J210"/>
  <c r="BK167"/>
  <c r="BK217"/>
  <c r="BK135"/>
  <c r="J228"/>
  <c r="BK180"/>
  <c r="J150"/>
  <c i="7" r="J173"/>
  <c r="BK203"/>
  <c r="J183"/>
  <c r="BK212"/>
  <c r="BK208"/>
  <c r="J191"/>
  <c r="J158"/>
  <c r="J206"/>
  <c r="J153"/>
  <c r="BK165"/>
  <c r="BK179"/>
  <c r="BK223"/>
  <c i="8" r="BK223"/>
  <c r="BK157"/>
  <c r="J206"/>
  <c r="J160"/>
  <c r="J195"/>
  <c r="J245"/>
  <c r="BK174"/>
  <c r="J248"/>
  <c r="J200"/>
  <c r="BK136"/>
  <c r="J174"/>
  <c i="9" r="J245"/>
  <c r="J189"/>
  <c r="J146"/>
  <c r="J247"/>
  <c r="J204"/>
  <c r="BK214"/>
  <c r="BK137"/>
  <c r="J200"/>
  <c r="BK170"/>
  <c r="BK230"/>
  <c r="BK189"/>
  <c r="BK213"/>
  <c r="BK146"/>
  <c r="J175"/>
  <c r="J227"/>
  <c r="J167"/>
  <c i="10" r="BK550"/>
  <c r="J496"/>
  <c r="BK377"/>
  <c r="J308"/>
  <c r="BK181"/>
  <c r="BK521"/>
  <c r="J417"/>
  <c r="BK308"/>
  <c r="J253"/>
  <c r="BK198"/>
  <c r="J153"/>
  <c r="J523"/>
  <c r="BK465"/>
  <c r="BK366"/>
  <c r="J275"/>
  <c r="BK190"/>
  <c r="BK545"/>
  <c r="J517"/>
  <c r="BK414"/>
  <c r="J321"/>
  <c r="BK205"/>
  <c r="BK160"/>
  <c r="BK300"/>
  <c r="BK207"/>
  <c r="J160"/>
  <c r="BK132"/>
  <c r="BK473"/>
  <c r="BK387"/>
  <c r="J279"/>
  <c r="BK178"/>
  <c r="J149"/>
  <c r="J546"/>
  <c r="BK496"/>
  <c r="BK368"/>
  <c r="J228"/>
  <c r="BK139"/>
  <c r="BK382"/>
  <c r="J300"/>
  <c r="BK165"/>
  <c i="11" r="BK502"/>
  <c r="J374"/>
  <c r="BK225"/>
  <c r="BK174"/>
  <c r="J136"/>
  <c r="J435"/>
  <c r="BK247"/>
  <c r="BK205"/>
  <c r="J171"/>
  <c r="J538"/>
  <c r="J383"/>
  <c r="BK481"/>
  <c r="BK276"/>
  <c r="BK191"/>
  <c r="BK526"/>
  <c r="J443"/>
  <c r="BK350"/>
  <c r="J243"/>
  <c r="J183"/>
  <c r="J526"/>
  <c r="J357"/>
  <c r="BK256"/>
  <c r="J515"/>
  <c r="BK433"/>
  <c r="J331"/>
  <c r="BK264"/>
  <c r="BK178"/>
  <c r="BK542"/>
  <c r="J524"/>
  <c r="J481"/>
  <c r="BK385"/>
  <c r="J235"/>
  <c r="BK156"/>
  <c i="2" r="BK126"/>
  <c r="BK123"/>
  <c r="J122"/>
  <c i="3" r="F39"/>
  <c r="J202"/>
  <c r="BK194"/>
  <c r="BK191"/>
  <c r="J188"/>
  <c r="J180"/>
  <c r="J176"/>
  <c r="J172"/>
  <c r="J169"/>
  <c r="BK165"/>
  <c r="BK160"/>
  <c r="BK157"/>
  <c r="J145"/>
  <c r="J139"/>
  <c i="4" r="J211"/>
  <c r="J209"/>
  <c r="J176"/>
  <c r="BK223"/>
  <c r="BK164"/>
  <c r="J207"/>
  <c r="J153"/>
  <c r="BK198"/>
  <c r="J135"/>
  <c r="BK201"/>
  <c r="J145"/>
  <c r="J180"/>
  <c r="J198"/>
  <c r="BK145"/>
  <c i="5" r="BK205"/>
  <c r="BK184"/>
  <c r="BK219"/>
  <c r="BK179"/>
  <c r="J244"/>
  <c r="J158"/>
  <c r="J150"/>
  <c r="J191"/>
  <c r="BK222"/>
  <c r="BK189"/>
  <c r="J242"/>
  <c i="6" r="BK203"/>
  <c r="J143"/>
  <c r="BK223"/>
  <c r="BK172"/>
  <c r="BK201"/>
  <c r="J165"/>
  <c r="J220"/>
  <c r="J175"/>
  <c r="BK204"/>
  <c r="BK206"/>
  <c r="BK226"/>
  <c r="J148"/>
  <c i="7" r="J193"/>
  <c r="BK206"/>
  <c r="J187"/>
  <c r="BK152"/>
  <c r="J169"/>
  <c r="J199"/>
  <c r="BK162"/>
  <c r="J217"/>
  <c r="BK225"/>
  <c r="J152"/>
  <c r="J165"/>
  <c i="8" r="J242"/>
  <c r="J189"/>
  <c r="BK144"/>
  <c r="BK221"/>
  <c r="J147"/>
  <c r="BK180"/>
  <c r="BK177"/>
  <c r="BK183"/>
  <c r="J250"/>
  <c r="BK203"/>
  <c r="BK155"/>
  <c r="BK189"/>
  <c i="9" r="J240"/>
  <c r="J178"/>
  <c r="BK141"/>
  <c r="BK235"/>
  <c r="J181"/>
  <c r="BK206"/>
  <c r="J214"/>
  <c r="BK194"/>
  <c r="BK152"/>
  <c r="J213"/>
  <c r="J251"/>
  <c r="BK157"/>
  <c r="J215"/>
  <c r="BK249"/>
  <c r="J197"/>
  <c r="J170"/>
  <c i="10" r="J519"/>
  <c r="J401"/>
  <c r="J366"/>
  <c r="J298"/>
  <c r="J232"/>
  <c r="BK167"/>
  <c r="BK529"/>
  <c r="J387"/>
  <c r="BK321"/>
  <c r="BK203"/>
  <c r="BK169"/>
  <c r="BK546"/>
  <c r="BK437"/>
  <c r="BK298"/>
  <c r="J267"/>
  <c r="J169"/>
  <c r="J547"/>
  <c r="BK519"/>
  <c r="J451"/>
  <c r="J336"/>
  <c r="BK249"/>
  <c r="J200"/>
  <c r="J381"/>
  <c r="J265"/>
  <c r="BK163"/>
  <c r="J513"/>
  <c r="BK401"/>
  <c r="J295"/>
  <c r="BK228"/>
  <c r="J165"/>
  <c r="BK541"/>
  <c r="BK525"/>
  <c r="J414"/>
  <c r="J358"/>
  <c r="BK212"/>
  <c r="BK461"/>
  <c r="BK267"/>
  <c r="BK183"/>
  <c i="11" r="J541"/>
  <c r="J377"/>
  <c r="BK252"/>
  <c r="J181"/>
  <c r="BK535"/>
  <c r="J449"/>
  <c r="J364"/>
  <c r="BK217"/>
  <c r="BK195"/>
  <c r="BK160"/>
  <c r="J304"/>
  <c r="J292"/>
  <c r="J288"/>
  <c r="J268"/>
  <c r="BK266"/>
  <c r="J244"/>
  <c r="BK243"/>
  <c r="J221"/>
  <c r="BK208"/>
  <c r="BK171"/>
  <c r="J160"/>
  <c r="J151"/>
  <c r="J146"/>
  <c r="J141"/>
  <c r="J535"/>
  <c r="BK386"/>
  <c r="J238"/>
  <c r="J139"/>
  <c r="BK536"/>
  <c r="J451"/>
  <c r="J366"/>
  <c r="BK260"/>
  <c r="J214"/>
  <c r="BK532"/>
  <c r="BK435"/>
  <c r="BK376"/>
  <c r="J247"/>
  <c r="BK507"/>
  <c r="BK409"/>
  <c r="BK314"/>
  <c r="BK270"/>
  <c r="J223"/>
  <c r="J163"/>
  <c r="J536"/>
  <c r="J511"/>
  <c r="BK357"/>
  <c r="BK280"/>
  <c r="BK183"/>
  <c i="3" r="J164"/>
  <c r="J155"/>
  <c r="BK145"/>
  <c r="J133"/>
  <c i="4" r="BK178"/>
  <c r="J214"/>
  <c r="J161"/>
  <c r="BK167"/>
  <c r="J234"/>
  <c r="J172"/>
  <c r="J229"/>
  <c r="J159"/>
  <c r="BK207"/>
  <c r="J152"/>
  <c r="J190"/>
  <c r="BK217"/>
  <c i="5" r="BK247"/>
  <c r="J196"/>
  <c r="BK134"/>
  <c r="J160"/>
  <c r="J186"/>
  <c r="BK188"/>
  <c r="J153"/>
  <c r="BK201"/>
  <c r="J216"/>
  <c r="BK171"/>
  <c r="BK216"/>
  <c r="BK175"/>
  <c r="J236"/>
  <c i="6" r="BK228"/>
  <c r="J197"/>
  <c r="J140"/>
  <c r="J215"/>
  <c r="BK151"/>
  <c r="J206"/>
  <c r="BK175"/>
  <c r="BK148"/>
  <c r="J170"/>
  <c r="BK182"/>
  <c r="J187"/>
  <c r="J217"/>
  <c r="J163"/>
  <c r="BK134"/>
  <c i="7" r="BK158"/>
  <c r="BK199"/>
  <c r="J179"/>
  <c r="J212"/>
  <c r="BK171"/>
  <c r="J197"/>
  <c r="BK138"/>
  <c r="J200"/>
  <c r="J220"/>
  <c r="BK229"/>
  <c i="8" r="J239"/>
  <c r="BK152"/>
  <c r="BK245"/>
  <c r="J252"/>
  <c r="J193"/>
  <c r="J212"/>
  <c r="J159"/>
  <c r="BK228"/>
  <c r="BK254"/>
  <c r="J223"/>
  <c r="J165"/>
  <c r="J144"/>
  <c i="9" r="J230"/>
  <c r="J139"/>
  <c r="BK162"/>
  <c r="J162"/>
  <c r="BK197"/>
  <c r="J235"/>
  <c r="BK240"/>
  <c r="J172"/>
  <c r="J156"/>
  <c r="BK233"/>
  <c r="BK172"/>
  <c r="BK154"/>
  <c i="10" r="J534"/>
  <c r="J443"/>
  <c r="J371"/>
  <c r="BK295"/>
  <c r="BK194"/>
  <c r="J554"/>
  <c r="J461"/>
  <c r="J382"/>
  <c r="J292"/>
  <c r="BK191"/>
  <c r="BK554"/>
  <c r="J373"/>
  <c r="BK244"/>
  <c r="BK143"/>
  <c r="BK506"/>
  <c r="J395"/>
  <c r="BK241"/>
  <c r="J176"/>
  <c r="J342"/>
  <c r="J261"/>
  <c r="J194"/>
  <c r="BK149"/>
  <c r="J541"/>
  <c r="J429"/>
  <c r="BK369"/>
  <c r="J240"/>
  <c r="BK174"/>
  <c r="BK151"/>
  <c r="BK548"/>
  <c r="BK517"/>
  <c r="J405"/>
  <c r="J221"/>
  <c r="BK463"/>
  <c r="J356"/>
  <c r="J212"/>
  <c i="11" r="J537"/>
  <c r="BK290"/>
  <c r="BK151"/>
  <c r="BK511"/>
  <c r="BK413"/>
  <c r="J284"/>
  <c r="J186"/>
  <c r="J539"/>
  <c r="J461"/>
  <c r="J350"/>
  <c r="BK530"/>
  <c r="J376"/>
  <c r="BK212"/>
  <c r="J153"/>
  <c r="J509"/>
  <c r="J386"/>
  <c r="BK300"/>
  <c r="BK186"/>
  <c r="J502"/>
  <c r="J406"/>
  <c r="J308"/>
  <c r="BK214"/>
  <c r="BK513"/>
  <c r="J397"/>
  <c r="BK284"/>
  <c r="J225"/>
  <c r="BK132"/>
  <c r="BK519"/>
  <c r="BK463"/>
  <c r="J296"/>
  <c r="BK221"/>
  <c r="J149"/>
  <c i="2" r="F35"/>
  <c r="J33"/>
  <c i="3" r="F37"/>
  <c r="BK202"/>
  <c r="BK198"/>
  <c r="BK192"/>
  <c r="BK189"/>
  <c r="BK184"/>
  <c r="BK178"/>
  <c r="BK174"/>
  <c r="J171"/>
  <c r="BK167"/>
  <c r="J165"/>
  <c r="J161"/>
  <c r="J158"/>
  <c r="BK147"/>
  <c r="BK139"/>
  <c r="BK129"/>
  <c i="4" r="BK165"/>
  <c r="J188"/>
  <c r="J134"/>
  <c r="J194"/>
  <c r="BK134"/>
  <c r="BK161"/>
  <c r="BK197"/>
  <c r="BK234"/>
  <c r="BK150"/>
  <c r="BK181"/>
  <c r="J225"/>
  <c r="J167"/>
  <c i="5" r="BK208"/>
  <c r="BK139"/>
  <c r="BK164"/>
  <c r="BK232"/>
  <c r="J163"/>
  <c r="J227"/>
  <c r="J137"/>
  <c r="J232"/>
  <c r="BK180"/>
  <c r="J204"/>
  <c r="BK160"/>
  <c r="J201"/>
  <c i="6" r="J201"/>
  <c r="BK239"/>
  <c r="BK210"/>
  <c r="J230"/>
  <c r="BK187"/>
  <c r="BK230"/>
  <c r="BK177"/>
  <c r="BK137"/>
  <c r="BK192"/>
  <c r="BK202"/>
  <c r="J151"/>
  <c r="J203"/>
  <c r="BK159"/>
  <c i="7" r="J192"/>
  <c r="J150"/>
  <c r="BK188"/>
  <c r="BK214"/>
  <c r="J203"/>
  <c r="BK187"/>
  <c r="J138"/>
  <c r="BK192"/>
  <c r="J208"/>
  <c r="BK217"/>
  <c r="BK145"/>
  <c i="8" r="J214"/>
  <c r="J203"/>
  <c r="BK202"/>
  <c r="J197"/>
  <c r="BK193"/>
  <c r="J169"/>
  <c r="BK159"/>
  <c r="BK147"/>
  <c r="BK142"/>
  <c r="BK140"/>
  <c r="J254"/>
  <c r="BK250"/>
  <c r="BK242"/>
  <c r="J235"/>
  <c r="BK218"/>
  <c r="J210"/>
  <c r="BK208"/>
  <c r="BK196"/>
  <c r="J171"/>
  <c r="BK138"/>
  <c r="BK212"/>
  <c r="J142"/>
  <c r="BK195"/>
  <c r="J187"/>
  <c r="BK206"/>
  <c r="J155"/>
  <c r="J233"/>
  <c r="BK197"/>
  <c r="BK233"/>
  <c r="J202"/>
  <c i="9" r="BK254"/>
  <c r="J192"/>
  <c r="J152"/>
  <c r="BK215"/>
  <c r="BK135"/>
  <c r="BK186"/>
  <c r="J209"/>
  <c r="J183"/>
  <c r="J135"/>
  <c r="BK200"/>
  <c r="BK212"/>
  <c r="BK149"/>
  <c r="BK183"/>
  <c r="J141"/>
  <c r="BK192"/>
  <c i="10" r="J553"/>
  <c r="BK515"/>
  <c r="BK385"/>
  <c r="BK349"/>
  <c r="J269"/>
  <c r="J171"/>
  <c r="BK513"/>
  <c r="BK405"/>
  <c r="J368"/>
  <c r="J244"/>
  <c r="J195"/>
  <c r="BK171"/>
  <c r="BK552"/>
  <c r="J471"/>
  <c r="BK340"/>
  <c r="J281"/>
  <c r="BK215"/>
  <c r="BK553"/>
  <c r="J525"/>
  <c r="J441"/>
  <c r="J304"/>
  <c r="BK232"/>
  <c r="J186"/>
  <c r="J369"/>
  <c r="BK240"/>
  <c r="J183"/>
  <c r="J548"/>
  <c r="J506"/>
  <c r="BK395"/>
  <c r="J325"/>
  <c r="BK176"/>
  <c r="J143"/>
  <c r="J545"/>
  <c r="J457"/>
  <c r="BK397"/>
  <c r="BK288"/>
  <c r="J198"/>
  <c r="J403"/>
  <c r="J284"/>
  <c r="J191"/>
  <c i="11" r="BK381"/>
  <c r="J266"/>
  <c r="BK190"/>
  <c r="BK141"/>
  <c r="BK484"/>
  <c r="BK377"/>
  <c r="J242"/>
  <c r="J190"/>
  <c r="BK165"/>
  <c r="BK497"/>
  <c r="BK366"/>
  <c r="J318"/>
  <c r="BK451"/>
  <c r="J252"/>
  <c r="BK169"/>
  <c r="BK538"/>
  <c r="BK461"/>
  <c r="BK379"/>
  <c r="BK235"/>
  <c r="J194"/>
  <c r="BK149"/>
  <c r="J484"/>
  <c r="J379"/>
  <c r="J264"/>
  <c r="BK136"/>
  <c r="J421"/>
  <c r="J300"/>
  <c r="J260"/>
  <c r="J195"/>
  <c r="J543"/>
  <c r="J504"/>
  <c r="J453"/>
  <c r="J348"/>
  <c r="J231"/>
  <c r="BK153"/>
  <c i="2" r="BK127"/>
  <c r="BK124"/>
  <c r="F33"/>
  <c i="3" r="F35"/>
  <c r="J198"/>
  <c r="J189"/>
  <c r="J184"/>
  <c r="BK177"/>
  <c r="J173"/>
  <c r="J170"/>
  <c r="J167"/>
  <c r="BK162"/>
  <c r="J160"/>
  <c r="J157"/>
  <c r="BK143"/>
  <c r="BK133"/>
  <c i="4" r="J231"/>
  <c r="J139"/>
  <c r="BK172"/>
  <c r="J203"/>
  <c r="BK148"/>
  <c r="J217"/>
  <c r="J220"/>
  <c r="BK152"/>
  <c r="J165"/>
  <c r="J201"/>
  <c r="J142"/>
  <c r="BK173"/>
  <c i="5" r="BK242"/>
  <c r="J152"/>
  <c r="BK135"/>
  <c r="J188"/>
  <c r="BK137"/>
  <c r="BK166"/>
  <c r="J208"/>
  <c r="J219"/>
  <c r="BK238"/>
  <c r="BK163"/>
  <c r="J145"/>
  <c i="6" r="BK179"/>
  <c r="J134"/>
  <c r="BK150"/>
  <c r="BK163"/>
  <c r="J223"/>
  <c r="BK197"/>
  <c r="BK157"/>
  <c r="BK140"/>
  <c r="BK190"/>
  <c r="J192"/>
  <c r="J157"/>
  <c i="7" r="J225"/>
  <c r="BK153"/>
  <c r="BK177"/>
  <c r="J204"/>
  <c r="BK200"/>
  <c r="J141"/>
  <c r="J167"/>
  <c r="BK204"/>
  <c r="BK136"/>
  <c r="BK150"/>
  <c r="BK183"/>
  <c i="8" r="BK165"/>
  <c r="BK248"/>
  <c r="BK210"/>
  <c r="J219"/>
  <c r="BK169"/>
  <c r="J208"/>
  <c r="J152"/>
  <c r="BK209"/>
  <c r="J157"/>
  <c r="BK235"/>
  <c r="BK207"/>
  <c r="J138"/>
  <c r="J177"/>
  <c i="9" r="J224"/>
  <c r="BK156"/>
  <c r="BK222"/>
  <c r="J165"/>
  <c r="J217"/>
  <c r="BK139"/>
  <c r="BK201"/>
  <c r="J137"/>
  <c r="BK217"/>
  <c r="BK167"/>
  <c r="J201"/>
  <c r="BK209"/>
  <c r="J206"/>
  <c r="BK176"/>
  <c i="10" r="J552"/>
  <c r="BK509"/>
  <c r="J384"/>
  <c r="BK336"/>
  <c r="J249"/>
  <c r="J178"/>
  <c r="J493"/>
  <c r="J397"/>
  <c r="BK356"/>
  <c r="BK257"/>
  <c r="J225"/>
  <c r="J146"/>
  <c r="J475"/>
  <c r="J385"/>
  <c r="BK325"/>
  <c r="J241"/>
  <c r="BK153"/>
  <c r="J529"/>
  <c r="J459"/>
  <c r="J340"/>
  <c r="J239"/>
  <c r="BK390"/>
  <c r="BK281"/>
  <c r="BK218"/>
  <c r="J156"/>
  <c r="BK547"/>
  <c r="J463"/>
  <c r="BK384"/>
  <c r="BK265"/>
  <c r="BK156"/>
  <c r="BK136"/>
  <c r="BK534"/>
  <c r="BK421"/>
  <c r="J377"/>
  <c r="BK253"/>
  <c r="J421"/>
  <c r="J375"/>
  <c r="BK225"/>
  <c r="J151"/>
  <c i="11" r="J391"/>
  <c r="BK364"/>
  <c r="J212"/>
  <c r="BK146"/>
  <c r="BK534"/>
  <c r="BK429"/>
  <c r="J280"/>
  <c r="BK211"/>
  <c r="BK176"/>
  <c r="J156"/>
  <c r="J433"/>
  <c r="BK541"/>
  <c r="J519"/>
  <c r="J346"/>
  <c r="J211"/>
  <c r="BK143"/>
  <c r="J532"/>
  <c r="J409"/>
  <c r="J310"/>
  <c r="J208"/>
  <c r="J530"/>
  <c r="J429"/>
  <c r="BK318"/>
  <c r="J176"/>
  <c r="BK453"/>
  <c r="BK383"/>
  <c r="BK292"/>
  <c r="BK231"/>
  <c r="BK543"/>
  <c r="J534"/>
  <c r="BK494"/>
  <c r="BK391"/>
  <c r="BK238"/>
  <c r="BK203"/>
  <c r="J143"/>
  <c i="2" l="1" r="P125"/>
  <c i="3" r="BK154"/>
  <c r="J154"/>
  <c r="J103"/>
  <c i="4" r="BK133"/>
  <c r="J133"/>
  <c r="J102"/>
  <c r="P158"/>
  <c r="T196"/>
  <c i="5" r="BK157"/>
  <c r="J157"/>
  <c r="J103"/>
  <c r="P183"/>
  <c r="P203"/>
  <c i="6" r="P133"/>
  <c r="T156"/>
  <c r="P199"/>
  <c i="7" r="BK135"/>
  <c r="J135"/>
  <c r="J102"/>
  <c r="T190"/>
  <c i="8" r="BK173"/>
  <c r="J173"/>
  <c r="J103"/>
  <c r="R205"/>
  <c i="9" r="P169"/>
  <c r="R211"/>
  <c i="10" r="R185"/>
  <c r="T204"/>
  <c r="T274"/>
  <c r="R303"/>
  <c r="BK365"/>
  <c r="J365"/>
  <c r="J104"/>
  <c r="BK508"/>
  <c r="BK507"/>
  <c r="J507"/>
  <c r="J107"/>
  <c i="2" r="P121"/>
  <c r="P120"/>
  <c r="P119"/>
  <c i="1" r="AU95"/>
  <c i="3" r="R154"/>
  <c i="4" r="R133"/>
  <c r="P175"/>
  <c r="BK187"/>
  <c r="J187"/>
  <c r="J105"/>
  <c r="T187"/>
  <c i="5" r="R133"/>
  <c r="BK183"/>
  <c r="J183"/>
  <c r="J104"/>
  <c r="BK203"/>
  <c r="J203"/>
  <c r="J106"/>
  <c i="6" r="T133"/>
  <c r="P174"/>
  <c r="R199"/>
  <c i="7" r="T135"/>
  <c r="T176"/>
  <c r="T184"/>
  <c r="R219"/>
  <c r="R218"/>
  <c i="8" r="T173"/>
  <c r="R192"/>
  <c r="R199"/>
  <c r="BK244"/>
  <c r="BK243"/>
  <c r="J243"/>
  <c r="J108"/>
  <c i="9" r="BK134"/>
  <c r="J134"/>
  <c r="J102"/>
  <c r="R180"/>
  <c r="P196"/>
  <c r="P203"/>
  <c i="10" r="R131"/>
  <c r="R227"/>
  <c r="P374"/>
  <c r="BK544"/>
  <c r="J544"/>
  <c r="J109"/>
  <c i="11" r="T185"/>
  <c r="R230"/>
  <c r="P313"/>
  <c i="2" r="BK121"/>
  <c r="J121"/>
  <c r="J98"/>
  <c r="R125"/>
  <c i="3" r="T154"/>
  <c i="4" r="R158"/>
  <c r="T175"/>
  <c r="P187"/>
  <c i="5" r="P133"/>
  <c r="T157"/>
  <c r="T203"/>
  <c i="6" r="BK133"/>
  <c r="P156"/>
  <c r="T174"/>
  <c r="P186"/>
  <c r="R186"/>
  <c i="7" r="T161"/>
  <c r="R190"/>
  <c i="8" r="T135"/>
  <c r="P205"/>
  <c i="9" r="R134"/>
  <c r="T180"/>
  <c r="T196"/>
  <c r="T203"/>
  <c i="10" r="P131"/>
  <c r="BK204"/>
  <c r="J204"/>
  <c r="J100"/>
  <c r="R274"/>
  <c r="P303"/>
  <c r="T365"/>
  <c r="R508"/>
  <c r="R507"/>
  <c i="11" r="T131"/>
  <c r="P204"/>
  <c r="T230"/>
  <c r="R313"/>
  <c r="BK373"/>
  <c r="J373"/>
  <c r="J104"/>
  <c r="R373"/>
  <c i="2" r="R121"/>
  <c r="R120"/>
  <c r="R119"/>
  <c i="3" r="R128"/>
  <c r="P138"/>
  <c i="4" r="T158"/>
  <c r="R175"/>
  <c r="R187"/>
  <c i="5" r="BK133"/>
  <c r="J133"/>
  <c r="J102"/>
  <c r="P157"/>
  <c r="T183"/>
  <c r="P193"/>
  <c r="T193"/>
  <c i="6" r="BK156"/>
  <c r="J156"/>
  <c r="J103"/>
  <c r="R174"/>
  <c r="BK186"/>
  <c r="J186"/>
  <c r="J105"/>
  <c r="T186"/>
  <c i="7" r="P161"/>
  <c r="BK190"/>
  <c r="J190"/>
  <c r="J106"/>
  <c i="8" r="BK135"/>
  <c r="BK205"/>
  <c r="J205"/>
  <c r="J106"/>
  <c i="9" r="P180"/>
  <c r="R196"/>
  <c r="R203"/>
  <c i="10" r="T131"/>
  <c r="T227"/>
  <c r="BK374"/>
  <c r="J374"/>
  <c r="J105"/>
  <c r="T544"/>
  <c i="11" r="P131"/>
  <c r="BK230"/>
  <c r="J230"/>
  <c r="J101"/>
  <c r="BK275"/>
  <c r="J275"/>
  <c r="J102"/>
  <c r="BK382"/>
  <c r="J382"/>
  <c r="J105"/>
  <c i="2" r="T121"/>
  <c i="3" r="BK128"/>
  <c r="J128"/>
  <c r="J100"/>
  <c r="T128"/>
  <c r="R138"/>
  <c r="R127"/>
  <c r="R126"/>
  <c i="4" r="BK158"/>
  <c r="J158"/>
  <c r="J103"/>
  <c r="BK196"/>
  <c r="J196"/>
  <c r="J106"/>
  <c i="7" r="R161"/>
  <c r="P190"/>
  <c i="8" r="P173"/>
  <c r="T192"/>
  <c r="T199"/>
  <c r="R244"/>
  <c r="R243"/>
  <c i="9" r="BK169"/>
  <c r="J169"/>
  <c r="J103"/>
  <c r="T211"/>
  <c i="10" r="T185"/>
  <c r="P204"/>
  <c r="P274"/>
  <c r="BK303"/>
  <c r="J303"/>
  <c r="J103"/>
  <c r="P365"/>
  <c r="T508"/>
  <c r="T507"/>
  <c i="11" r="BK131"/>
  <c r="J131"/>
  <c r="J98"/>
  <c r="R185"/>
  <c r="T204"/>
  <c r="T275"/>
  <c r="T313"/>
  <c r="P373"/>
  <c r="T373"/>
  <c r="BK496"/>
  <c r="BK495"/>
  <c r="J495"/>
  <c r="J107"/>
  <c i="2" r="BK125"/>
  <c r="J125"/>
  <c r="J99"/>
  <c i="3" r="P154"/>
  <c i="4" r="T133"/>
  <c r="T132"/>
  <c r="T131"/>
  <c r="P196"/>
  <c i="5" r="R157"/>
  <c r="BK193"/>
  <c r="J193"/>
  <c r="J105"/>
  <c r="R193"/>
  <c i="6" r="R156"/>
  <c r="T199"/>
  <c i="7" r="BK161"/>
  <c r="J161"/>
  <c r="J103"/>
  <c r="P176"/>
  <c r="R184"/>
  <c r="P219"/>
  <c r="P218"/>
  <c i="8" r="P135"/>
  <c r="BK192"/>
  <c r="J192"/>
  <c r="J104"/>
  <c r="BK199"/>
  <c r="J199"/>
  <c r="J105"/>
  <c r="T244"/>
  <c r="T243"/>
  <c i="9" r="T134"/>
  <c r="T133"/>
  <c r="T132"/>
  <c r="T169"/>
  <c r="BK196"/>
  <c r="J196"/>
  <c r="J105"/>
  <c r="BK203"/>
  <c r="J203"/>
  <c r="J106"/>
  <c i="10" r="BK131"/>
  <c r="J131"/>
  <c r="J98"/>
  <c r="BK227"/>
  <c r="J227"/>
  <c r="J101"/>
  <c r="T374"/>
  <c r="R544"/>
  <c i="11" r="BK185"/>
  <c r="J185"/>
  <c r="J99"/>
  <c r="BK204"/>
  <c r="J204"/>
  <c r="J100"/>
  <c r="BK313"/>
  <c r="J313"/>
  <c r="J103"/>
  <c r="R382"/>
  <c r="T496"/>
  <c r="T495"/>
  <c i="7" r="R135"/>
  <c r="BK176"/>
  <c r="J176"/>
  <c r="J104"/>
  <c r="BK184"/>
  <c r="J184"/>
  <c r="J105"/>
  <c r="BK219"/>
  <c r="J219"/>
  <c r="J109"/>
  <c i="8" r="R173"/>
  <c r="P192"/>
  <c r="P199"/>
  <c r="P244"/>
  <c r="P243"/>
  <c i="9" r="P134"/>
  <c r="R169"/>
  <c r="P211"/>
  <c i="10" r="BK185"/>
  <c r="J185"/>
  <c r="J99"/>
  <c r="P227"/>
  <c r="R374"/>
  <c r="P544"/>
  <c i="11" r="P185"/>
  <c r="R204"/>
  <c r="R275"/>
  <c r="P382"/>
  <c r="R496"/>
  <c r="R495"/>
  <c i="2" r="T125"/>
  <c i="3" r="P128"/>
  <c r="P127"/>
  <c r="P126"/>
  <c i="1" r="AU97"/>
  <c i="3" r="BK138"/>
  <c r="J138"/>
  <c r="J101"/>
  <c r="T138"/>
  <c i="4" r="P133"/>
  <c r="P132"/>
  <c r="P131"/>
  <c i="1" r="AU99"/>
  <c i="4" r="BK175"/>
  <c r="J175"/>
  <c r="J104"/>
  <c r="R196"/>
  <c i="5" r="T133"/>
  <c r="R183"/>
  <c r="R203"/>
  <c i="6" r="R133"/>
  <c r="R132"/>
  <c r="R131"/>
  <c r="BK174"/>
  <c r="J174"/>
  <c r="J104"/>
  <c r="BK199"/>
  <c r="J199"/>
  <c r="J106"/>
  <c i="7" r="P135"/>
  <c r="P134"/>
  <c r="P133"/>
  <c i="1" r="AU102"/>
  <c i="7" r="R176"/>
  <c r="P184"/>
  <c r="T219"/>
  <c r="T218"/>
  <c i="8" r="R135"/>
  <c r="R134"/>
  <c r="R133"/>
  <c r="T205"/>
  <c i="9" r="BK180"/>
  <c r="J180"/>
  <c r="J104"/>
  <c r="BK211"/>
  <c r="J211"/>
  <c r="J107"/>
  <c i="10" r="P185"/>
  <c r="R204"/>
  <c r="BK274"/>
  <c r="J274"/>
  <c r="J102"/>
  <c r="T303"/>
  <c r="R365"/>
  <c r="P508"/>
  <c r="P507"/>
  <c i="11" r="R131"/>
  <c r="R130"/>
  <c r="R129"/>
  <c r="P230"/>
  <c r="P275"/>
  <c r="T382"/>
  <c r="P496"/>
  <c r="P495"/>
  <c r="BK533"/>
  <c r="J533"/>
  <c r="J109"/>
  <c r="P533"/>
  <c r="R533"/>
  <c r="T533"/>
  <c i="3" r="BK227"/>
  <c r="J227"/>
  <c r="J104"/>
  <c i="6" r="BK238"/>
  <c r="J238"/>
  <c r="J107"/>
  <c i="8" r="BK241"/>
  <c r="J241"/>
  <c r="J107"/>
  <c i="9" r="BK253"/>
  <c r="J253"/>
  <c r="J108"/>
  <c i="3" r="BK149"/>
  <c r="J149"/>
  <c r="J102"/>
  <c i="7" r="BK216"/>
  <c r="J216"/>
  <c r="J107"/>
  <c i="10" r="BK505"/>
  <c r="J505"/>
  <c r="J106"/>
  <c i="4" r="BK233"/>
  <c r="J233"/>
  <c r="J107"/>
  <c i="11" r="BK493"/>
  <c r="J493"/>
  <c r="J106"/>
  <c i="5" r="BK246"/>
  <c r="J246"/>
  <c r="J107"/>
  <c i="11" r="E119"/>
  <c r="BF139"/>
  <c r="BF165"/>
  <c r="BF167"/>
  <c r="BF171"/>
  <c r="BF174"/>
  <c r="BF191"/>
  <c r="BF195"/>
  <c r="BF198"/>
  <c r="BF208"/>
  <c r="BF247"/>
  <c r="BF270"/>
  <c r="BF331"/>
  <c r="BF377"/>
  <c r="BF421"/>
  <c r="BF433"/>
  <c r="BF542"/>
  <c r="BF543"/>
  <c i="10" r="J508"/>
  <c r="J108"/>
  <c i="11" r="BF143"/>
  <c r="BF146"/>
  <c r="BF149"/>
  <c r="BF169"/>
  <c r="BF190"/>
  <c r="BF214"/>
  <c r="BF217"/>
  <c r="BF235"/>
  <c r="BF244"/>
  <c r="BF350"/>
  <c r="BF364"/>
  <c r="BF386"/>
  <c r="BF484"/>
  <c r="BF526"/>
  <c r="BF530"/>
  <c i="10" r="BK130"/>
  <c r="J130"/>
  <c r="J97"/>
  <c i="11" r="BF160"/>
  <c r="BF178"/>
  <c r="BF186"/>
  <c r="BF205"/>
  <c r="BF238"/>
  <c r="BF242"/>
  <c r="BF300"/>
  <c r="BF346"/>
  <c r="BF459"/>
  <c r="BF463"/>
  <c r="BF513"/>
  <c r="BF519"/>
  <c r="BF536"/>
  <c r="BF537"/>
  <c r="F126"/>
  <c r="BF153"/>
  <c r="BF156"/>
  <c r="BF221"/>
  <c r="BF223"/>
  <c r="BF225"/>
  <c r="BF252"/>
  <c r="BF266"/>
  <c r="BF268"/>
  <c r="BF276"/>
  <c r="BF292"/>
  <c r="BF314"/>
  <c r="BF335"/>
  <c r="BF374"/>
  <c r="BF381"/>
  <c r="BF383"/>
  <c r="BF393"/>
  <c r="BF515"/>
  <c r="BF176"/>
  <c r="BF194"/>
  <c r="BF231"/>
  <c r="BF243"/>
  <c r="BF256"/>
  <c r="BF296"/>
  <c r="BF308"/>
  <c r="BF348"/>
  <c r="BF357"/>
  <c r="BF379"/>
  <c r="BF397"/>
  <c r="BF429"/>
  <c r="BF435"/>
  <c r="BF443"/>
  <c r="BF453"/>
  <c r="BF461"/>
  <c r="BF494"/>
  <c r="BF502"/>
  <c r="BF507"/>
  <c r="BF538"/>
  <c r="BF539"/>
  <c r="J89"/>
  <c r="BF132"/>
  <c r="BF163"/>
  <c r="BF203"/>
  <c r="BF211"/>
  <c r="BF212"/>
  <c r="BF376"/>
  <c r="BF409"/>
  <c r="BF509"/>
  <c r="BF511"/>
  <c r="BF534"/>
  <c r="BF136"/>
  <c r="BF141"/>
  <c r="BF151"/>
  <c r="BF181"/>
  <c r="BF264"/>
  <c r="BF288"/>
  <c r="BF290"/>
  <c r="BF310"/>
  <c r="BF318"/>
  <c r="BF366"/>
  <c r="BF391"/>
  <c r="BF451"/>
  <c r="BF497"/>
  <c r="BF541"/>
  <c r="BF183"/>
  <c r="BF200"/>
  <c r="BF260"/>
  <c r="BF280"/>
  <c r="BF284"/>
  <c r="BF304"/>
  <c r="BF385"/>
  <c r="BF406"/>
  <c r="BF413"/>
  <c r="BF449"/>
  <c r="BF481"/>
  <c r="BF504"/>
  <c r="BF524"/>
  <c r="BF532"/>
  <c r="BF535"/>
  <c i="10" r="F92"/>
  <c r="BF136"/>
  <c r="BF141"/>
  <c r="BF174"/>
  <c r="BF194"/>
  <c r="BF195"/>
  <c r="BF198"/>
  <c r="BF205"/>
  <c r="BF235"/>
  <c r="BF241"/>
  <c r="BF261"/>
  <c r="BF275"/>
  <c r="BF292"/>
  <c r="BF308"/>
  <c r="BF358"/>
  <c r="BF387"/>
  <c r="BF405"/>
  <c r="BF451"/>
  <c r="BF473"/>
  <c r="J89"/>
  <c r="BF149"/>
  <c r="BF156"/>
  <c r="BF176"/>
  <c r="BF191"/>
  <c r="BF203"/>
  <c r="BF279"/>
  <c r="BF300"/>
  <c r="BF304"/>
  <c r="BF340"/>
  <c r="BF369"/>
  <c r="BF371"/>
  <c r="BF381"/>
  <c r="BF441"/>
  <c r="BF463"/>
  <c r="BF509"/>
  <c r="BF517"/>
  <c r="BF521"/>
  <c r="BF523"/>
  <c r="BF529"/>
  <c i="9" r="BK133"/>
  <c r="BK132"/>
  <c r="J132"/>
  <c i="10" r="BF183"/>
  <c r="BF190"/>
  <c r="BF216"/>
  <c r="BF253"/>
  <c r="BF284"/>
  <c r="BF375"/>
  <c r="BF379"/>
  <c r="BF395"/>
  <c r="BF437"/>
  <c r="E119"/>
  <c r="BF165"/>
  <c r="BF169"/>
  <c r="BF171"/>
  <c r="BF200"/>
  <c r="BF215"/>
  <c r="BF228"/>
  <c r="BF244"/>
  <c r="BF249"/>
  <c r="BF267"/>
  <c r="BF269"/>
  <c r="BF288"/>
  <c r="BF321"/>
  <c r="BF336"/>
  <c r="BF338"/>
  <c r="BF366"/>
  <c r="BF373"/>
  <c r="BF384"/>
  <c r="BF401"/>
  <c r="BF421"/>
  <c r="BF429"/>
  <c r="BF443"/>
  <c r="BF471"/>
  <c r="BF496"/>
  <c r="BF143"/>
  <c r="BF146"/>
  <c r="BF153"/>
  <c r="BF167"/>
  <c r="BF181"/>
  <c r="BF221"/>
  <c r="BF265"/>
  <c r="BF281"/>
  <c r="BF295"/>
  <c r="BF349"/>
  <c r="BF356"/>
  <c r="BF368"/>
  <c r="BF382"/>
  <c r="BF385"/>
  <c r="BF397"/>
  <c r="BF465"/>
  <c r="BF513"/>
  <c r="BF515"/>
  <c r="BF525"/>
  <c r="BF534"/>
  <c r="BF552"/>
  <c r="BF209"/>
  <c r="BF232"/>
  <c r="BF277"/>
  <c r="BF342"/>
  <c r="BF377"/>
  <c r="BF403"/>
  <c r="BF414"/>
  <c r="BF417"/>
  <c r="BF459"/>
  <c r="BF461"/>
  <c r="BF493"/>
  <c r="BF550"/>
  <c r="BF553"/>
  <c r="BF139"/>
  <c r="BF178"/>
  <c r="BF207"/>
  <c r="BF212"/>
  <c r="BF298"/>
  <c r="BF325"/>
  <c r="BF390"/>
  <c r="BF519"/>
  <c r="BF541"/>
  <c r="BF543"/>
  <c r="BF545"/>
  <c r="BF547"/>
  <c r="BF132"/>
  <c r="BF151"/>
  <c r="BF160"/>
  <c r="BF163"/>
  <c r="BF186"/>
  <c r="BF218"/>
  <c r="BF225"/>
  <c r="BF239"/>
  <c r="BF240"/>
  <c r="BF257"/>
  <c r="BF457"/>
  <c r="BF475"/>
  <c r="BF506"/>
  <c r="BF536"/>
  <c r="BF546"/>
  <c r="BF548"/>
  <c r="BF549"/>
  <c r="BF554"/>
  <c i="8" r="J135"/>
  <c r="J102"/>
  <c i="9" r="J93"/>
  <c r="F129"/>
  <c r="BF186"/>
  <c r="BF209"/>
  <c r="BF213"/>
  <c r="BF214"/>
  <c r="BF217"/>
  <c r="BF137"/>
  <c r="BF149"/>
  <c r="BF152"/>
  <c r="BF157"/>
  <c r="BF162"/>
  <c r="BF197"/>
  <c r="BF201"/>
  <c r="BF204"/>
  <c r="BF230"/>
  <c i="8" r="J244"/>
  <c r="J109"/>
  <c i="9" r="E118"/>
  <c r="BF135"/>
  <c r="BF165"/>
  <c r="BF178"/>
  <c r="BF181"/>
  <c r="BF189"/>
  <c r="BF222"/>
  <c r="BF139"/>
  <c r="BF146"/>
  <c r="BF156"/>
  <c r="BF172"/>
  <c r="BF176"/>
  <c r="BF206"/>
  <c r="BF247"/>
  <c r="BF249"/>
  <c r="BF215"/>
  <c r="BF233"/>
  <c r="BF240"/>
  <c r="BF245"/>
  <c r="BF254"/>
  <c r="BF141"/>
  <c r="BF154"/>
  <c r="BF167"/>
  <c r="BF192"/>
  <c r="BF194"/>
  <c r="BF200"/>
  <c r="BF224"/>
  <c r="BF227"/>
  <c r="BF235"/>
  <c r="BF170"/>
  <c r="BF175"/>
  <c r="BF199"/>
  <c r="BF212"/>
  <c r="BF231"/>
  <c r="BF143"/>
  <c r="BF183"/>
  <c r="BF251"/>
  <c i="8" r="F130"/>
  <c r="BF138"/>
  <c r="BF157"/>
  <c r="BF160"/>
  <c r="BF165"/>
  <c r="BF169"/>
  <c r="BF197"/>
  <c r="BF206"/>
  <c r="BF144"/>
  <c r="BF193"/>
  <c r="BF210"/>
  <c r="BF214"/>
  <c r="BF189"/>
  <c r="BF221"/>
  <c r="BF233"/>
  <c r="J127"/>
  <c r="BF142"/>
  <c r="BF196"/>
  <c r="BF200"/>
  <c r="BF219"/>
  <c r="E119"/>
  <c r="BF140"/>
  <c r="BF147"/>
  <c r="BF155"/>
  <c r="BF187"/>
  <c r="BF208"/>
  <c r="BF237"/>
  <c r="BF152"/>
  <c r="BF159"/>
  <c r="BF183"/>
  <c r="BF207"/>
  <c r="BF218"/>
  <c r="BF228"/>
  <c r="BF235"/>
  <c r="BF239"/>
  <c r="BF242"/>
  <c r="BF250"/>
  <c i="7" r="BK134"/>
  <c r="BK133"/>
  <c r="J133"/>
  <c r="J100"/>
  <c r="BK218"/>
  <c r="J218"/>
  <c r="J108"/>
  <c i="8" r="BF177"/>
  <c r="BF202"/>
  <c r="BF203"/>
  <c r="BF212"/>
  <c r="BF223"/>
  <c r="BF245"/>
  <c r="BF248"/>
  <c r="BF252"/>
  <c r="BF254"/>
  <c r="BF136"/>
  <c r="BF171"/>
  <c r="BF174"/>
  <c r="BF180"/>
  <c r="BF195"/>
  <c r="BF209"/>
  <c i="6" r="J133"/>
  <c r="J102"/>
  <c i="7" r="BF138"/>
  <c r="BF167"/>
  <c r="BF177"/>
  <c r="BF191"/>
  <c r="BF200"/>
  <c r="BF206"/>
  <c r="J127"/>
  <c r="BF152"/>
  <c r="BF158"/>
  <c r="BF185"/>
  <c r="BF192"/>
  <c r="BF193"/>
  <c r="BF203"/>
  <c r="BF169"/>
  <c r="BF179"/>
  <c r="BF187"/>
  <c r="BF150"/>
  <c r="BF162"/>
  <c r="BF229"/>
  <c r="BF204"/>
  <c r="BF212"/>
  <c r="BF214"/>
  <c r="BF217"/>
  <c r="BF227"/>
  <c r="E85"/>
  <c r="F130"/>
  <c r="BF141"/>
  <c r="BF153"/>
  <c r="BF173"/>
  <c r="BF197"/>
  <c r="BF136"/>
  <c r="BF145"/>
  <c r="BF148"/>
  <c r="BF165"/>
  <c r="BF171"/>
  <c r="BF220"/>
  <c r="BF223"/>
  <c r="BF225"/>
  <c r="BF183"/>
  <c r="BF188"/>
  <c r="BF199"/>
  <c r="BF208"/>
  <c i="6" r="E117"/>
  <c r="BF137"/>
  <c r="BF165"/>
  <c r="BF177"/>
  <c r="BF204"/>
  <c r="BF220"/>
  <c r="BF230"/>
  <c r="BF236"/>
  <c r="J93"/>
  <c r="BF135"/>
  <c r="BF146"/>
  <c r="BF157"/>
  <c r="BF162"/>
  <c r="BF175"/>
  <c r="BF179"/>
  <c r="BF203"/>
  <c r="BF217"/>
  <c r="BF148"/>
  <c r="BF150"/>
  <c r="BF151"/>
  <c r="BF163"/>
  <c r="BF170"/>
  <c r="BF172"/>
  <c r="BF184"/>
  <c r="BF201"/>
  <c r="BF202"/>
  <c r="BF210"/>
  <c r="BF213"/>
  <c r="BF228"/>
  <c i="5" r="BK132"/>
  <c r="J132"/>
  <c r="J101"/>
  <c i="6" r="BF143"/>
  <c r="BF215"/>
  <c r="BF134"/>
  <c r="BF140"/>
  <c r="BF180"/>
  <c r="BF192"/>
  <c r="BF197"/>
  <c r="BF226"/>
  <c r="F96"/>
  <c r="BF167"/>
  <c r="BF182"/>
  <c r="BF200"/>
  <c r="BF239"/>
  <c r="BF159"/>
  <c r="BF187"/>
  <c r="BF190"/>
  <c r="BF206"/>
  <c r="BF223"/>
  <c r="BF234"/>
  <c i="5" r="E85"/>
  <c r="BF158"/>
  <c r="BF188"/>
  <c r="BF191"/>
  <c r="BF214"/>
  <c r="BF219"/>
  <c r="BF222"/>
  <c r="J125"/>
  <c r="BF134"/>
  <c r="BF135"/>
  <c r="BF137"/>
  <c r="BF150"/>
  <c r="BF153"/>
  <c r="BF194"/>
  <c r="BF196"/>
  <c r="BF164"/>
  <c r="BF244"/>
  <c r="BF139"/>
  <c r="BF160"/>
  <c r="BF163"/>
  <c r="BF166"/>
  <c r="BF175"/>
  <c r="BF216"/>
  <c r="F96"/>
  <c r="BF142"/>
  <c r="BF179"/>
  <c r="BF180"/>
  <c r="BF184"/>
  <c r="BF201"/>
  <c r="BF232"/>
  <c r="BF238"/>
  <c r="BF168"/>
  <c r="BF171"/>
  <c r="BF189"/>
  <c r="BF204"/>
  <c r="BF205"/>
  <c r="BF212"/>
  <c i="4" r="BK132"/>
  <c r="BK131"/>
  <c r="J131"/>
  <c r="J100"/>
  <c i="5" r="BF152"/>
  <c r="BF208"/>
  <c r="BF242"/>
  <c r="BF247"/>
  <c r="BF145"/>
  <c r="BF148"/>
  <c r="BF186"/>
  <c r="BF227"/>
  <c r="BF236"/>
  <c i="4" r="F128"/>
  <c r="BF134"/>
  <c r="BF139"/>
  <c r="BF161"/>
  <c r="BF211"/>
  <c r="BF220"/>
  <c r="BF225"/>
  <c r="BF234"/>
  <c r="E117"/>
  <c r="BF153"/>
  <c r="BF164"/>
  <c r="BF165"/>
  <c r="BF173"/>
  <c r="BF194"/>
  <c r="BF198"/>
  <c r="BF199"/>
  <c r="BF135"/>
  <c r="BF169"/>
  <c r="BF178"/>
  <c r="BF181"/>
  <c r="BF197"/>
  <c r="BF148"/>
  <c r="BF172"/>
  <c r="BF180"/>
  <c r="BF183"/>
  <c r="BF201"/>
  <c r="BF203"/>
  <c r="BF207"/>
  <c r="BF214"/>
  <c r="BF176"/>
  <c r="BF190"/>
  <c r="BF200"/>
  <c r="BF223"/>
  <c r="J125"/>
  <c r="BF185"/>
  <c r="BF209"/>
  <c r="BF217"/>
  <c r="BF137"/>
  <c r="BF145"/>
  <c r="BF150"/>
  <c r="BF152"/>
  <c r="BF167"/>
  <c r="BF229"/>
  <c r="BF231"/>
  <c r="BF142"/>
  <c r="BF159"/>
  <c r="BF188"/>
  <c i="3" r="E85"/>
  <c r="J91"/>
  <c r="F94"/>
  <c r="BF129"/>
  <c r="BF131"/>
  <c r="BF133"/>
  <c r="BF139"/>
  <c r="BF141"/>
  <c r="BF143"/>
  <c r="BF145"/>
  <c r="BF147"/>
  <c r="BF150"/>
  <c r="BF155"/>
  <c r="BF157"/>
  <c r="BF158"/>
  <c r="BF159"/>
  <c r="BF160"/>
  <c r="BF161"/>
  <c r="BF162"/>
  <c r="BF164"/>
  <c r="BF165"/>
  <c r="BF166"/>
  <c r="BF167"/>
  <c r="BF169"/>
  <c r="BF170"/>
  <c r="BF171"/>
  <c r="BF172"/>
  <c r="BF173"/>
  <c r="BF174"/>
  <c r="BF176"/>
  <c r="BF177"/>
  <c r="BF178"/>
  <c r="BF180"/>
  <c r="BF182"/>
  <c r="BF184"/>
  <c r="BF186"/>
  <c r="BF188"/>
  <c r="BF189"/>
  <c r="BF191"/>
  <c r="BF192"/>
  <c r="BF194"/>
  <c r="BF196"/>
  <c r="BF198"/>
  <c r="BF200"/>
  <c r="BF202"/>
  <c r="BF204"/>
  <c r="BF206"/>
  <c r="BF208"/>
  <c r="BF209"/>
  <c r="BF210"/>
  <c r="BF211"/>
  <c r="BF219"/>
  <c r="BF228"/>
  <c i="1" r="AV97"/>
  <c r="BB97"/>
  <c r="BC97"/>
  <c r="AZ97"/>
  <c r="BD97"/>
  <c r="BB95"/>
  <c r="BD95"/>
  <c r="AV95"/>
  <c i="2" r="E85"/>
  <c r="J89"/>
  <c r="F92"/>
  <c r="BF122"/>
  <c r="BF123"/>
  <c r="BF124"/>
  <c r="BF126"/>
  <c r="BF127"/>
  <c i="1" r="AZ95"/>
  <c r="BC95"/>
  <c i="4" r="J37"/>
  <c i="1" r="AV99"/>
  <c i="6" r="F37"/>
  <c i="1" r="AZ101"/>
  <c i="7" r="F40"/>
  <c i="1" r="BC102"/>
  <c i="9" r="J37"/>
  <c i="1" r="AV104"/>
  <c i="9" r="J34"/>
  <c i="11" r="F33"/>
  <c i="1" r="AZ106"/>
  <c i="5" r="F37"/>
  <c i="1" r="AZ100"/>
  <c i="6" r="F41"/>
  <c i="1" r="BD101"/>
  <c i="8" r="F41"/>
  <c i="1" r="BD103"/>
  <c i="10" r="F33"/>
  <c i="1" r="AZ105"/>
  <c r="AS96"/>
  <c r="AS94"/>
  <c i="5" r="F39"/>
  <c i="1" r="BB100"/>
  <c i="6" r="J37"/>
  <c i="1" r="AV101"/>
  <c i="7" r="F41"/>
  <c i="1" r="BD102"/>
  <c i="9" r="F37"/>
  <c i="1" r="AZ104"/>
  <c i="10" r="F35"/>
  <c i="1" r="BB105"/>
  <c i="11" r="F36"/>
  <c i="1" r="BC106"/>
  <c i="4" r="F40"/>
  <c i="1" r="BC99"/>
  <c i="5" r="F40"/>
  <c i="1" r="BC100"/>
  <c i="7" r="J37"/>
  <c i="1" r="AV102"/>
  <c i="8" r="F40"/>
  <c i="1" r="BC103"/>
  <c i="9" r="F39"/>
  <c i="1" r="BB104"/>
  <c i="11" r="J33"/>
  <c i="1" r="AV106"/>
  <c i="4" r="F39"/>
  <c i="1" r="BB99"/>
  <c i="6" r="F39"/>
  <c i="1" r="BB101"/>
  <c i="8" r="F37"/>
  <c i="1" r="AZ103"/>
  <c i="10" r="F36"/>
  <c i="1" r="BC105"/>
  <c i="4" r="F37"/>
  <c i="1" r="AZ99"/>
  <c i="5" r="F41"/>
  <c i="1" r="BD100"/>
  <c i="7" r="F39"/>
  <c i="1" r="BB102"/>
  <c i="9" r="F41"/>
  <c i="1" r="BD104"/>
  <c i="10" r="F37"/>
  <c i="1" r="BD105"/>
  <c i="4" r="F41"/>
  <c i="1" r="BD99"/>
  <c i="7" r="F37"/>
  <c i="1" r="AZ102"/>
  <c i="8" r="F39"/>
  <c i="1" r="BB103"/>
  <c i="9" r="F40"/>
  <c i="1" r="BC104"/>
  <c i="11" r="F35"/>
  <c i="1" r="BB106"/>
  <c i="5" r="J37"/>
  <c i="1" r="AV100"/>
  <c i="6" r="F40"/>
  <c i="1" r="BC101"/>
  <c i="8" r="J37"/>
  <c i="1" r="AV103"/>
  <c i="10" r="J33"/>
  <c i="1" r="AV105"/>
  <c i="11" r="F37"/>
  <c i="1" r="BD106"/>
  <c i="7" l="1" r="R134"/>
  <c r="R133"/>
  <c i="10" r="P130"/>
  <c r="P129"/>
  <c i="1" r="AU105"/>
  <c i="5" r="P132"/>
  <c r="P131"/>
  <c i="1" r="AU100"/>
  <c i="7" r="T134"/>
  <c r="T133"/>
  <c i="8" r="T134"/>
  <c r="T133"/>
  <c i="6" r="BK132"/>
  <c r="J132"/>
  <c r="J101"/>
  <c i="10" r="R130"/>
  <c r="R129"/>
  <c i="6" r="T132"/>
  <c r="T131"/>
  <c i="11" r="P130"/>
  <c r="P129"/>
  <c i="1" r="AU106"/>
  <c i="11" r="T130"/>
  <c r="T129"/>
  <c i="5" r="T132"/>
  <c r="T131"/>
  <c r="R132"/>
  <c r="R131"/>
  <c i="9" r="P133"/>
  <c r="P132"/>
  <c i="1" r="AU104"/>
  <c i="10" r="T130"/>
  <c r="T129"/>
  <c i="9" r="R133"/>
  <c r="R132"/>
  <c i="3" r="T127"/>
  <c r="T126"/>
  <c i="4" r="R132"/>
  <c r="R131"/>
  <c i="8" r="P134"/>
  <c r="P133"/>
  <c i="1" r="AU103"/>
  <c i="2" r="T120"/>
  <c r="T119"/>
  <c i="8" r="BK134"/>
  <c r="J134"/>
  <c r="J101"/>
  <c i="6" r="P132"/>
  <c r="P131"/>
  <c i="1" r="AU101"/>
  <c i="11" r="BK130"/>
  <c r="J130"/>
  <c r="J97"/>
  <c i="3" r="BK127"/>
  <c r="J127"/>
  <c r="J99"/>
  <c i="11" r="J496"/>
  <c r="J108"/>
  <c i="2" r="BK120"/>
  <c r="J120"/>
  <c r="J97"/>
  <c i="10" r="BK129"/>
  <c r="J129"/>
  <c i="1" r="AG104"/>
  <c i="9" r="J100"/>
  <c r="J133"/>
  <c r="J101"/>
  <c i="7" r="J134"/>
  <c r="J101"/>
  <c i="5" r="BK131"/>
  <c r="J131"/>
  <c r="J100"/>
  <c i="4" r="J132"/>
  <c r="J101"/>
  <c i="3" r="F36"/>
  <c i="1" r="BA97"/>
  <c r="BD98"/>
  <c r="BD96"/>
  <c r="BD94"/>
  <c r="W33"/>
  <c r="AZ98"/>
  <c r="AZ96"/>
  <c r="AV96"/>
  <c i="10" r="J34"/>
  <c i="1" r="AW105"/>
  <c r="AT105"/>
  <c i="4" r="F38"/>
  <c i="1" r="BA99"/>
  <c i="8" r="F38"/>
  <c i="1" r="BA103"/>
  <c i="2" r="J34"/>
  <c i="1" r="AW95"/>
  <c r="AT95"/>
  <c i="6" r="J38"/>
  <c i="1" r="AW101"/>
  <c r="AT101"/>
  <c i="9" r="J38"/>
  <c i="1" r="AW104"/>
  <c r="AT104"/>
  <c r="AN104"/>
  <c i="3" r="J36"/>
  <c i="1" r="AW97"/>
  <c r="AT97"/>
  <c i="9" r="F38"/>
  <c i="1" r="BA104"/>
  <c i="2" r="F34"/>
  <c i="1" r="BA95"/>
  <c i="5" r="F38"/>
  <c i="1" r="BA100"/>
  <c i="7" r="J34"/>
  <c i="1" r="AG102"/>
  <c i="8" r="J38"/>
  <c i="1" r="AW103"/>
  <c r="AT103"/>
  <c i="5" r="J38"/>
  <c i="1" r="AW100"/>
  <c r="AT100"/>
  <c i="7" r="J38"/>
  <c i="1" r="AW102"/>
  <c r="AT102"/>
  <c i="11" r="J34"/>
  <c i="1" r="AW106"/>
  <c r="AT106"/>
  <c i="4" r="J38"/>
  <c i="1" r="AW99"/>
  <c r="AT99"/>
  <c i="7" r="F38"/>
  <c i="1" r="BA102"/>
  <c i="10" r="J30"/>
  <c i="1" r="AG105"/>
  <c i="11" r="F34"/>
  <c i="1" r="BA106"/>
  <c i="4" r="J34"/>
  <c i="1" r="AG99"/>
  <c i="6" r="F38"/>
  <c i="1" r="BA101"/>
  <c r="BB98"/>
  <c r="AX98"/>
  <c r="BC98"/>
  <c r="BC96"/>
  <c r="AY96"/>
  <c i="10" r="F34"/>
  <c i="1" r="BA105"/>
  <c i="3" l="1" r="BK126"/>
  <c r="J126"/>
  <c i="6" r="BK131"/>
  <c r="J131"/>
  <c r="J100"/>
  <c i="11" r="BK129"/>
  <c r="J129"/>
  <c r="J96"/>
  <c i="8" r="BK133"/>
  <c r="J133"/>
  <c r="J100"/>
  <c i="2" r="BK119"/>
  <c r="J119"/>
  <c r="J96"/>
  <c i="1" r="AN105"/>
  <c i="10" r="J96"/>
  <c r="J39"/>
  <c i="9" r="J43"/>
  <c i="1" r="AN102"/>
  <c i="7" r="J43"/>
  <c i="1" r="AN99"/>
  <c i="4" r="J43"/>
  <c i="1" r="AU98"/>
  <c r="AU96"/>
  <c r="AU94"/>
  <c i="3" r="J32"/>
  <c i="1" r="AG97"/>
  <c r="BA98"/>
  <c r="AW98"/>
  <c r="AV98"/>
  <c r="AZ94"/>
  <c r="W29"/>
  <c r="BB96"/>
  <c r="AX96"/>
  <c i="5" r="J34"/>
  <c i="1" r="AG100"/>
  <c r="BC94"/>
  <c r="W32"/>
  <c r="AY98"/>
  <c i="3" l="1" r="J41"/>
  <c r="J98"/>
  <c i="5" r="J43"/>
  <c i="1" r="AN100"/>
  <c r="AN97"/>
  <c i="6" r="J34"/>
  <c i="1" r="AG101"/>
  <c r="AN101"/>
  <c i="8" r="J34"/>
  <c i="1" r="AG103"/>
  <c r="AN103"/>
  <c i="2" r="J30"/>
  <c i="1" r="AG95"/>
  <c r="AT98"/>
  <c i="11" r="J30"/>
  <c i="1" r="AG106"/>
  <c r="BB94"/>
  <c r="W31"/>
  <c r="BA96"/>
  <c r="AW96"/>
  <c r="AT96"/>
  <c r="AY94"/>
  <c r="AV94"/>
  <c r="AK29"/>
  <c i="2" l="1" r="J39"/>
  <c i="11" r="J39"/>
  <c i="8" r="J43"/>
  <c i="6" r="J43"/>
  <c i="1" r="AN95"/>
  <c r="AN106"/>
  <c r="AG98"/>
  <c r="AG96"/>
  <c r="AX94"/>
  <c r="BA94"/>
  <c r="W30"/>
  <c l="1" r="AG94"/>
  <c r="AK26"/>
  <c r="AN98"/>
  <c r="AN96"/>
  <c r="AW94"/>
  <c r="AK30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<sst xmlns="http://schemas.openxmlformats.org/spreadsheetml/2006/main">
  <si>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</si>
  <si>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</si>
  <si>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</si>
  <si>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</si>
  <si>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</si>
  <si>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{613b33e2-3c26-48d9-8dff-55f676245a08}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</si>
  <si>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</si>
  <si>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</si>
  <si>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</si>
  <si>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</si>
  <si>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</si>
  <si>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</si>
  <si>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</si>
  <si>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3013-II-2020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</si>
  <si>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</si>
  <si>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</si>
  <si>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cesty a mostov II/591 Banská Bystrica - hr. okr. BB/ZV - Zvolenská Slatina , II. etapa</t>
  </si>
  <si>
    <t>JKSO:</t>
  </si>
  <si>
    <t>KS:</t>
  </si>
  <si>
    <t>Miesto:</t>
  </si>
  <si>
    <t>k. ú. Banská Bystrica</t>
  </si>
  <si>
    <t>Dátum:</t>
  </si>
  <si>
    <t>30. 12. 2020</t>
  </si>
  <si>
    <t>Objednávateľ:</t>
  </si>
  <si>
    <t>IČO:</t>
  </si>
  <si>
    <t xml:space="preserve">BANSKOBYSTRICKÝ SAMOSPRÁVNY KRAJ </t>
  </si>
  <si>
    <t>IČ DPH:</t>
  </si>
  <si>
    <t>Zhotoviteľ:</t>
  </si>
  <si>
    <t>Vyplň údaj</t>
  </si>
  <si>
    <t>Projektant:</t>
  </si>
  <si>
    <t>17085501</t>
  </si>
  <si>
    <t>ISPO spol.s r.o. , Prešov</t>
  </si>
  <si>
    <t>True</t>
  </si>
  <si>
    <t>Spracovateľ:</t>
  </si>
  <si>
    <t>Ing. Čurlík ján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</si>
  <si>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</si>
  <si>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</si>
  <si>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</si>
  <si>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</si>
  <si>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</si>
  <si>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</si>
  <si>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</si>
  <si>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</si>
  <si>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</si>
  <si>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</si>
  <si>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</si>
  <si>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</si>
  <si>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</si>
  <si>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</si>
  <si>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</si>
  <si>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</si>
  <si>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</si>
  <si>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</si>
  <si>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</si>
  <si>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</si>
  <si>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</si>
  <si>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</si>
  <si>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</si>
  <si>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</si>
  <si>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</si>
  <si>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</si>
  <si>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</si>
  <si>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</si>
  <si>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</si>
  <si>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</si>
  <si>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</si>
  <si>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</si>
  <si>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</si>
  <si>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</si>
  <si>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</si>
  <si>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</si>
  <si>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</si>
  <si>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</si>
  <si>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</si>
  <si>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</si>
  <si>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</si>
  <si>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</si>
  <si>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</si>
  <si>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</si>
  <si>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</si>
  <si>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</si>
  <si>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000-00</t>
  </si>
  <si>
    <t>000-00 Všeobecné položky pre objekty 106-00 až 106-00</t>
  </si>
  <si>
    <t>STA</t>
  </si>
  <si>
    <t>1</t>
  </si>
  <si>
    <t>{6accb7be-0c13-44e0-aed0-71872bdde669}</t>
  </si>
  <si>
    <t>106-00</t>
  </si>
  <si>
    <t>106-00 Cesta II/591, úsek 6</t>
  </si>
  <si>
    <t>{6b17b07c-902b-4daa-b47f-dcd74c287466}</t>
  </si>
  <si>
    <t>106-001</t>
  </si>
  <si>
    <t>Komunikácia</t>
  </si>
  <si>
    <t>Časť</t>
  </si>
  <si>
    <t>2</t>
  </si>
  <si>
    <t>{fb3f2bed-84c2-47c7-9459-61c6942464d8}</t>
  </si>
  <si>
    <t>106-006</t>
  </si>
  <si>
    <t>Rekonštrukcia priepustov</t>
  </si>
  <si>
    <t>{616d7740-b9ee-408d-8adb-cac616a4695e}</t>
  </si>
  <si>
    <t>06061</t>
  </si>
  <si>
    <t>Priepust č.1 v km 18,220 - P21777</t>
  </si>
  <si>
    <t>3</t>
  </si>
  <si>
    <t>{637c1407-982e-4c55-a218-87a545c7bae0}</t>
  </si>
  <si>
    <t>06062</t>
  </si>
  <si>
    <t>Priepust č.2 v km 18,568 - P21778</t>
  </si>
  <si>
    <t>{cc23f651-2800-4f67-86f6-c44db9d45a69}</t>
  </si>
  <si>
    <t>06063</t>
  </si>
  <si>
    <t>Priepust č.3 v km 19,181 - P21779</t>
  </si>
  <si>
    <t>{072a54c5-4779-46aa-8a07-dcf149805b11}</t>
  </si>
  <si>
    <t>06064</t>
  </si>
  <si>
    <t>Priepust č.4 v km 19,395 - P21780</t>
  </si>
  <si>
    <t>{48f51e41-9a66-431d-b7ae-69f3a470c7ce}</t>
  </si>
  <si>
    <t>06065</t>
  </si>
  <si>
    <t>Priepust č.5 v km 19,534 - P21781</t>
  </si>
  <si>
    <t>{f4295228-967c-4e42-8fc9-ab661bcaf216}</t>
  </si>
  <si>
    <t>06066</t>
  </si>
  <si>
    <t>Priepust č.6 v km 19,586 - P21782</t>
  </si>
  <si>
    <t>{7e73b51f-f72f-48b6-a952-ea34be9a3bda}</t>
  </si>
  <si>
    <t>205-00</t>
  </si>
  <si>
    <t>205-00 Most ev. č.591-009</t>
  </si>
  <si>
    <t>{af02ca72-d67e-4899-ab26-66c64b3f0f2f}</t>
  </si>
  <si>
    <t>206-00</t>
  </si>
  <si>
    <t>206-00 Most ev. č.591-010</t>
  </si>
  <si>
    <t>{2e3c6e71-4ae8-470e-99bd-445f230a7d54}</t>
  </si>
  <si>
    <t>KRYCÍ LIST ROZPOČTU</t>
  </si>
  <si>
    <t>Objekt:</t>
  </si>
  <si>
    <t>000-00 - 000-00 Všeobecné položky pre objekty 106-00 až 106-00</t>
  </si>
  <si>
    <t>Ing. Čurlík Ján</t>
  </si>
  <si>
    <t>REKAPITULÁCIA ROZPOČTU</t>
  </si>
  <si>
    <t>Kód dielu - Popis</t>
  </si>
  <si>
    <t>Cena celkom [EUR]</t>
  </si>
  <si>
    <t>Náklady z rozpočtu</t>
  </si>
  <si>
    <t>-1</t>
  </si>
  <si>
    <t>VRN - Vedľajšie rozpočtové náklady</t>
  </si>
  <si>
    <t xml:space="preserve">    VRN03 - Geodetické práce</t>
  </si>
  <si>
    <t xml:space="preserve">    VRN04 - Projektové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</si>
  <si>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</si>
  <si>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</si>
  <si>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</si>
  <si>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</si>
  <si>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</si>
  <si>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</si>
  <si>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</si>
  <si>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</si>
  <si>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</si>
  <si>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</si>
  <si>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</si>
  <si>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</si>
  <si>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VRN</t>
  </si>
  <si>
    <t>Vedľajšie rozpočtové náklady</t>
  </si>
  <si>
    <t>5</t>
  </si>
  <si>
    <t>ROZPOCET</t>
  </si>
  <si>
    <t>VRN03</t>
  </si>
  <si>
    <t>Geodetické práce</t>
  </si>
  <si>
    <t>K</t>
  </si>
  <si>
    <t>000300016</t>
  </si>
  <si>
    <t>Geodetické práce - vykonávané pred výstavbou určenie vytyčovacej siete, vytýčenie staveniska, staveb. objektu</t>
  </si>
  <si>
    <t>eur</t>
  </si>
  <si>
    <t>1024</t>
  </si>
  <si>
    <t>824514131</t>
  </si>
  <si>
    <t>000300021</t>
  </si>
  <si>
    <t>Geodetické práce - vykonávané v priebehu výstavby výškové merania</t>
  </si>
  <si>
    <t>1802620624</t>
  </si>
  <si>
    <t>000300031</t>
  </si>
  <si>
    <t>Geodetické práce - vykonávané po výstavbe zameranie skutočného vyhotovenia stavby</t>
  </si>
  <si>
    <t>-501595414</t>
  </si>
  <si>
    <t>VRN04</t>
  </si>
  <si>
    <t>Projektové práce</t>
  </si>
  <si>
    <t>4</t>
  </si>
  <si>
    <t>000400021</t>
  </si>
  <si>
    <t>Projektové práce - stavebná časť (stavebné objekty vrátane ich technického vybavenia). náklady na vypracovanie dokumentácie na vyhotovenie prác ( DVP )</t>
  </si>
  <si>
    <t>958097408</t>
  </si>
  <si>
    <t>000400022</t>
  </si>
  <si>
    <t>Projektové práce - stavebná časť, náklady na dokumentáciu skutočnej realizácie stavby ( DSRS)</t>
  </si>
  <si>
    <t>-1992155731</t>
  </si>
  <si>
    <t>106-00 - 106-00 Cesta II/591, úsek 6</t>
  </si>
  <si>
    <t>Časť:</t>
  </si>
  <si>
    <t>106-001 - Komunikácia</t>
  </si>
  <si>
    <t>Macura M.</t>
  </si>
  <si>
    <t>HSV - Práce a dodávky HSV</t>
  </si>
  <si>
    <t xml:space="preserve">    1 - Zemné práce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</si>
  <si>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</si>
  <si>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</si>
  <si>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</si>
  <si>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</si>
  <si>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HSV</t>
  </si>
  <si>
    <t>Práce a dodávky HSV</t>
  </si>
  <si>
    <t>Zemné práce</t>
  </si>
  <si>
    <t>113152340.S</t>
  </si>
  <si>
    <t xml:space="preserve">Frézovanie asf. podkladu alebo krytu bez prek., plochy cez 500 do 1000 m2, pruh š. cez 0,5 m do 1 m, hr. 100 mm  0,254 t</t>
  </si>
  <si>
    <t>m2</t>
  </si>
  <si>
    <t>-783534453</t>
  </si>
  <si>
    <t>VV</t>
  </si>
  <si>
    <t>"konštr. č.1" 2912</t>
  </si>
  <si>
    <t>113152630.S</t>
  </si>
  <si>
    <t xml:space="preserve">Frézovanie asf. podkladu alebo krytu bez prek., plochy cez 1000 do 10000 m2, pruh š. cez 1 m do 2 m, hr. 50 mm  0,127 t</t>
  </si>
  <si>
    <t>1780939440</t>
  </si>
  <si>
    <t>"konštr. č.1" 8086,0</t>
  </si>
  <si>
    <t>171209002</t>
  </si>
  <si>
    <t>Poplatok za skladovanie - zemina a kamenivo (17 05) ostatné</t>
  </si>
  <si>
    <t>t</t>
  </si>
  <si>
    <t>1746376646</t>
  </si>
  <si>
    <t>"krajnica" 3666,75*0,252</t>
  </si>
  <si>
    <t>"prečist. priekopy" 1129*0,195+312*0,195+715,5*0,088</t>
  </si>
  <si>
    <t>"prečist. priepustov" 48*0,057</t>
  </si>
  <si>
    <t>Súčet</t>
  </si>
  <si>
    <t>Komunikácie</t>
  </si>
  <si>
    <t>569831111</t>
  </si>
  <si>
    <t>Spevnenie krajníc alebo komun. pre peších s rozpr. a zhutnením, štrkodrvinou hr. 100 mm</t>
  </si>
  <si>
    <t>-478686009</t>
  </si>
  <si>
    <t xml:space="preserve">"krajnica  - ŠD fr. 0/22mm" 1999*0,75+1445*1,5</t>
  </si>
  <si>
    <t>572991111.S</t>
  </si>
  <si>
    <t>Ošetrenie vlasočnicových trhlín asfaltovou sanačnou hmotou s povrchovým prekrytím</t>
  </si>
  <si>
    <t>m</t>
  </si>
  <si>
    <t>-1125386721</t>
  </si>
  <si>
    <t>" konštr. č.1-5%" 10998*0,05</t>
  </si>
  <si>
    <t>6</t>
  </si>
  <si>
    <t>573231107.S</t>
  </si>
  <si>
    <t>Postrek asfaltový spojovací bez posypu kamenivom z cestnej emulzie v množstve 0,50 kg/m2</t>
  </si>
  <si>
    <t>1140121600</t>
  </si>
  <si>
    <t>"konštr. č.1" 10998*2</t>
  </si>
  <si>
    <t>7</t>
  </si>
  <si>
    <t>577134241.S</t>
  </si>
  <si>
    <t>Asfaltový betón vrstva obrusná AC 11 O v pruhu š. nad 3 m z nemodifik. asfaltu tr. II, po zhutnení hr. 40 mm</t>
  </si>
  <si>
    <t>257496192</t>
  </si>
  <si>
    <t>"konštr. č.1" 10998,0</t>
  </si>
  <si>
    <t>8</t>
  </si>
  <si>
    <t>577154341.S</t>
  </si>
  <si>
    <t>Asfaltový betón vrstva obrusná alebo ložná AC 16 v pruhu š. nad 3 m z nemodifik. asfaltu tr. II, po zhutnení hr. 60 mm</t>
  </si>
  <si>
    <t>-2062864731</t>
  </si>
  <si>
    <t>"konštr. č.1" 10998</t>
  </si>
  <si>
    <t>Úpravy povrchov, podlahy, osadenie</t>
  </si>
  <si>
    <t>9</t>
  </si>
  <si>
    <t>627456210.S</t>
  </si>
  <si>
    <t>Oprava škárovania dlažieb, z dlaždíc s plochou jednotlivo nad 4 m2</t>
  </si>
  <si>
    <t>-945905757</t>
  </si>
  <si>
    <t>"dlazdená rigol-50%" 312*1,0*0,5</t>
  </si>
  <si>
    <t>"dlaž. rigol-pridlazba-50%" 477*1,5*0,5</t>
  </si>
  <si>
    <t>Ostatné konštrukcie a práce-búranie</t>
  </si>
  <si>
    <t>10</t>
  </si>
  <si>
    <t>911332322.S</t>
  </si>
  <si>
    <t>Osadenie a montáž cestného zvodidla oceľového jednostranného úrovne zachytenia H1 so zabaranením stĺpikov pri vz. 2,0 m</t>
  </si>
  <si>
    <t>1424693427</t>
  </si>
  <si>
    <t>1366+8,8*9</t>
  </si>
  <si>
    <t>11</t>
  </si>
  <si>
    <t>M</t>
  </si>
  <si>
    <t>553550000300</t>
  </si>
  <si>
    <t>Zvodidlo cestné, úroveń zachytenia H1, komplet</t>
  </si>
  <si>
    <t>-56088607</t>
  </si>
  <si>
    <t>12</t>
  </si>
  <si>
    <t>912291111.S</t>
  </si>
  <si>
    <t>Osadenie smerového stĺpika plastového s vykopaním a odhodom výkopku do 3 m</t>
  </si>
  <si>
    <t>ks</t>
  </si>
  <si>
    <t>663979210</t>
  </si>
  <si>
    <t>13</t>
  </si>
  <si>
    <t>404490000400.S</t>
  </si>
  <si>
    <t>Cestný smerový stĺpik CS - 1200 mm, fólia III. triedy</t>
  </si>
  <si>
    <t>-2045555591</t>
  </si>
  <si>
    <t>14</t>
  </si>
  <si>
    <t>912293111.S</t>
  </si>
  <si>
    <t>Osadenie a montáž smerového stĺpika z plastických hmôt na cestné zvodidlo</t>
  </si>
  <si>
    <t>1595902461</t>
  </si>
  <si>
    <t>15</t>
  </si>
  <si>
    <t>404490000600.S</t>
  </si>
  <si>
    <t>Zvodidlový stĺpik ZS - 300 mm, s kovovým držiakom, fólia III. triedy, so spojovacím materiálom</t>
  </si>
  <si>
    <t>1214465763</t>
  </si>
  <si>
    <t>16</t>
  </si>
  <si>
    <t>912371111.S</t>
  </si>
  <si>
    <t>Ochranné zariadenia odrazové fólie na stĺpiky</t>
  </si>
  <si>
    <t>318187224</t>
  </si>
  <si>
    <t>121*3</t>
  </si>
  <si>
    <t>17</t>
  </si>
  <si>
    <t>404490000900.S</t>
  </si>
  <si>
    <t>Odrazová fólia na stĺpik, samostatná, biela/oranžová, fólia III. triedy</t>
  </si>
  <si>
    <t>241298930</t>
  </si>
  <si>
    <t>18</t>
  </si>
  <si>
    <t>404490000701.S</t>
  </si>
  <si>
    <t>Štvorček samolepiaci s retroreflexnou fóliou tr.1, 500x500 mm</t>
  </si>
  <si>
    <t>574952964</t>
  </si>
  <si>
    <t>19</t>
  </si>
  <si>
    <t>914001101</t>
  </si>
  <si>
    <t xml:space="preserve">Dočasné dopravné značenie-montáž, prenájom, demontáž </t>
  </si>
  <si>
    <t>1310652673</t>
  </si>
  <si>
    <t>914001111.S</t>
  </si>
  <si>
    <t>Osadenie a montáž cestnej zvislej dopravnej značky na stĺpik, stĺp, konzolu alebo objekt</t>
  </si>
  <si>
    <t>450331317</t>
  </si>
  <si>
    <t>21</t>
  </si>
  <si>
    <t>404410037600</t>
  </si>
  <si>
    <t>202 - Značka upravujúca prednosť P2 (Stoj daj prednosť v jazde!), rozmer 900 mm, fólia RA2, pozinkovaná</t>
  </si>
  <si>
    <t>325520428</t>
  </si>
  <si>
    <t>22</t>
  </si>
  <si>
    <t>404410038500</t>
  </si>
  <si>
    <t>301 - Značka upravujúca prednosť P6 (Križovatka s vedľajšou cestou), rozmer 900 mm, fólia RA2, pozinkovaná</t>
  </si>
  <si>
    <t>-1338477599</t>
  </si>
  <si>
    <t>23</t>
  </si>
  <si>
    <t>404410169300</t>
  </si>
  <si>
    <t>305 - Informatívna smerová značka IS36a (Obec), rozmer 1000x500 mm, Zn plech so založeným Al okrajovým profilom I. trieda, EG, 7 rokov</t>
  </si>
  <si>
    <t>-1471295397</t>
  </si>
  <si>
    <t>24</t>
  </si>
  <si>
    <t>404410169400</t>
  </si>
  <si>
    <t>306 - Informatívna smerová značka IS36b (Koniec obce), rozmer 1000x500 mm, Zn plech so založeným Al okrajovým profilom I. trieda, EG, 7 rokov</t>
  </si>
  <si>
    <t>312516803</t>
  </si>
  <si>
    <t>25</t>
  </si>
  <si>
    <t>404410167600</t>
  </si>
  <si>
    <t>355 - Informatívna smerová značka IS32a (Kilometrovník), rozmer 600x300 mm, Zn plech so založeným Al okrajovým profilom I. trieda</t>
  </si>
  <si>
    <t>-1467043265</t>
  </si>
  <si>
    <t>26</t>
  </si>
  <si>
    <t>404490008401</t>
  </si>
  <si>
    <t>Stĺpik Zn, d 60 mm, pre dopravné značky, dĺ.3,5m</t>
  </si>
  <si>
    <t>1983271760</t>
  </si>
  <si>
    <t>"stlpiky" 7</t>
  </si>
  <si>
    <t>27</t>
  </si>
  <si>
    <t>404490008403.S</t>
  </si>
  <si>
    <t>Stĺpik Zn, d 60 mm/2,0 m, pre dopravné značky</t>
  </si>
  <si>
    <t>-943604740</t>
  </si>
  <si>
    <t>28</t>
  </si>
  <si>
    <t>404490008600.S</t>
  </si>
  <si>
    <t>Krytka stĺpika, d 60 mm, plastová</t>
  </si>
  <si>
    <t>-821991407</t>
  </si>
  <si>
    <t>29</t>
  </si>
  <si>
    <t>404440000100.S</t>
  </si>
  <si>
    <t>Úchyt na stĺpik, d 60 mm, križový, Zn</t>
  </si>
  <si>
    <t>-877509741</t>
  </si>
  <si>
    <t>9*2</t>
  </si>
  <si>
    <t>30</t>
  </si>
  <si>
    <t>915712312.S</t>
  </si>
  <si>
    <t>Vodorovné dopravné značenie striekaným plastom deliacich čiar súvislých šírky 125 mm biela retroreflexná</t>
  </si>
  <si>
    <t>-451179123</t>
  </si>
  <si>
    <t xml:space="preserve">"601"  322</t>
  </si>
  <si>
    <t>31</t>
  </si>
  <si>
    <t>915712322.S</t>
  </si>
  <si>
    <t>Vodorovné dopravné značenie striekaným plastom deliacich čiar prerušovaných šírky 125 mm biela retroreflexná</t>
  </si>
  <si>
    <t>1590378041</t>
  </si>
  <si>
    <t>"602-š. 12,5cm" 1450</t>
  </si>
  <si>
    <t>32</t>
  </si>
  <si>
    <t>915791111.S</t>
  </si>
  <si>
    <t>Predznačenie pre značenie striekané farbou z náterových hmôt deliace čiary, vodiace prúžky</t>
  </si>
  <si>
    <t>753301957</t>
  </si>
  <si>
    <t>322+1450</t>
  </si>
  <si>
    <t>33</t>
  </si>
  <si>
    <t>919726172.S</t>
  </si>
  <si>
    <t>Rezanie priečnych alebo pozdĺžnych dilatačných škár živič. plôch pre vytvor. komôrky pre zálievku, š. 10 mm, hĺ. 20 mm</t>
  </si>
  <si>
    <t>-41166228</t>
  </si>
  <si>
    <t>"os cesty" 1772</t>
  </si>
  <si>
    <t>34</t>
  </si>
  <si>
    <t>919726711.S</t>
  </si>
  <si>
    <t>Tesnenie dilatačných škár zálievkou za tepla pre komôrku s tesniacim profilom š. 10 mm hl. 20 mm</t>
  </si>
  <si>
    <t>-117034597</t>
  </si>
  <si>
    <t>35</t>
  </si>
  <si>
    <t>919735113.S</t>
  </si>
  <si>
    <t>Rezanie existujúceho asfaltového krytu alebo podkladu hĺbky nad 100 do 150 mm</t>
  </si>
  <si>
    <t>510762943</t>
  </si>
  <si>
    <t>"ZU a KU, križovatky" 22,0</t>
  </si>
  <si>
    <t>36</t>
  </si>
  <si>
    <t>919735210</t>
  </si>
  <si>
    <t>Pružná asfaltová zalievka</t>
  </si>
  <si>
    <t>1547148629</t>
  </si>
  <si>
    <t>37</t>
  </si>
  <si>
    <t>938908411.S</t>
  </si>
  <si>
    <t>Očistenie povrchu krytu alebo podkladu asfaltového, betónového alebo dláždeného tlakom vody</t>
  </si>
  <si>
    <t>1906206331</t>
  </si>
  <si>
    <t>38</t>
  </si>
  <si>
    <t>938909412.S</t>
  </si>
  <si>
    <t>Čistenie priekop komunikácií strojne priekopovou frézou pri šírke dna nad 400 mm, -0,19460 t</t>
  </si>
  <si>
    <t>300096193</t>
  </si>
  <si>
    <t>"dlazdená rigol" 312*1,0</t>
  </si>
  <si>
    <t>39</t>
  </si>
  <si>
    <t>938909422.S</t>
  </si>
  <si>
    <t>Čistenie priekop komunikácií strojne priekopovým rýpadlom o objeme nánosu nad 0,15 do 0,30 m3/m, -0,19460 t</t>
  </si>
  <si>
    <t>-579141049</t>
  </si>
  <si>
    <t>"zemna priekopa" 1129</t>
  </si>
  <si>
    <t>40</t>
  </si>
  <si>
    <t>938909511.S</t>
  </si>
  <si>
    <t>Čistenie rigolov komunikácií od nánosu strojne hrúbky do 100 mm, -0,08800 t</t>
  </si>
  <si>
    <t>1096396492</t>
  </si>
  <si>
    <t>"dlaž. rigol-pridlazba" 477*1,5</t>
  </si>
  <si>
    <t>41</t>
  </si>
  <si>
    <t>938909612.S</t>
  </si>
  <si>
    <t xml:space="preserve">Odstránenie nánosu na krajniciach priem. hr. nad 100 do 200 mm,  -0,25200t</t>
  </si>
  <si>
    <t>1504592605</t>
  </si>
  <si>
    <t>42</t>
  </si>
  <si>
    <t>938909712.S</t>
  </si>
  <si>
    <t>Čistenie priepustov ručne priemeru nad 0,5 do 1,0 m, hrúbka nánosu do 25%, -0,05711 t</t>
  </si>
  <si>
    <t>936294997</t>
  </si>
  <si>
    <t>"priep. na hospod. vjazde" 48</t>
  </si>
  <si>
    <t>43</t>
  </si>
  <si>
    <t>966005111.S</t>
  </si>
  <si>
    <t xml:space="preserve">Rozobratie cestného zábradlia s betónovými pätkami,  -0,03500t</t>
  </si>
  <si>
    <t>1125006491</t>
  </si>
  <si>
    <t>"v krajnici" 21</t>
  </si>
  <si>
    <t>44</t>
  </si>
  <si>
    <t>966005311.S</t>
  </si>
  <si>
    <t xml:space="preserve">Rozobranie cestného zábradlia a zvodidiel s jednou pásnicou,  -0,04200t</t>
  </si>
  <si>
    <t>1801343631</t>
  </si>
  <si>
    <t>"zvodidlo" 881</t>
  </si>
  <si>
    <t>45</t>
  </si>
  <si>
    <t>966006132.S</t>
  </si>
  <si>
    <t xml:space="preserve">Odstránenie značky, pre staničenie a ohraničenie so stĺpikmi s bet. pätkami,  -0,08200t</t>
  </si>
  <si>
    <t>1733009489</t>
  </si>
  <si>
    <t>46</t>
  </si>
  <si>
    <t>966006133.S</t>
  </si>
  <si>
    <t xml:space="preserve">Odstránenie značky, smerové stĺpiky zaklinované v zemi kameňmi alebo obetónované, zabaranené  -0,03700t</t>
  </si>
  <si>
    <t>494644073</t>
  </si>
  <si>
    <t>47</t>
  </si>
  <si>
    <t>966006211.S</t>
  </si>
  <si>
    <t xml:space="preserve">Odstránenie (demontáž) zvislej dopravnej značky zo stĺpov, stĺpikov alebo konzol,  -0,00400t</t>
  </si>
  <si>
    <t>683534158</t>
  </si>
  <si>
    <t>48</t>
  </si>
  <si>
    <t>979082213.S</t>
  </si>
  <si>
    <t>Vodorovná doprava sutiny so zložením a hrubým urovnaním na vzdialenosť do 1 km</t>
  </si>
  <si>
    <t>-522066299</t>
  </si>
  <si>
    <t>"asf. frezov." 2912*0,254+8086*0,127</t>
  </si>
  <si>
    <t>"DZ+smer. stlpiky" 3*0,082+3*0,004+30*0,037</t>
  </si>
  <si>
    <t>"zvod.+zabr." 881*0,042+210,035</t>
  </si>
  <si>
    <t>49</t>
  </si>
  <si>
    <t>979082219.S</t>
  </si>
  <si>
    <t>Príplatok k cene za každý ďalší aj začatý 1 km nad 1 km pre vodorovnú dopravu sutiny</t>
  </si>
  <si>
    <t>-3506641</t>
  </si>
  <si>
    <t>"asf. frezov." (2912*0,254+8086*0,127)*19</t>
  </si>
  <si>
    <t>"DZ+smer. stlpiky" (3*0,082+3*0,004+30*0,037)*19</t>
  </si>
  <si>
    <t>"zvod.+zabr." (881*0,042+210,035)*19</t>
  </si>
  <si>
    <t>"krajnica" 3666,75*0,252*9</t>
  </si>
  <si>
    <t>"prečist. priekopy" (1129*0,195+312*0,195+715,5*0,088)*9</t>
  </si>
  <si>
    <t>"prečist. priepustov" 48*0,057*9</t>
  </si>
  <si>
    <t>99</t>
  </si>
  <si>
    <t>Presun hmôt HSV</t>
  </si>
  <si>
    <t>50</t>
  </si>
  <si>
    <t>998225311.S</t>
  </si>
  <si>
    <t>Presun hmôt pre opravy a údržbu komunikácií a letísk s krytom asfaltovým alebo betónovým</t>
  </si>
  <si>
    <t>1235042193</t>
  </si>
  <si>
    <t>106-006 - Rekonštrukcia priepustov</t>
  </si>
  <si>
    <t>Úroveň 3:</t>
  </si>
  <si>
    <t>06061 - Priepust č.1 v km 18,220 - P21777</t>
  </si>
  <si>
    <t xml:space="preserve">    3 - Zvislé a kompletné konštrukcie </t>
  </si>
  <si>
    <t xml:space="preserve">    4 - Vodorovné konštrukcie</t>
  </si>
  <si>
    <t>111201101.S</t>
  </si>
  <si>
    <t>Odstránenie krovín a stromov s koreňom s priemerom kmeňa do 100 mm, do 1000 m2</t>
  </si>
  <si>
    <t>-1635520931</t>
  </si>
  <si>
    <t>114203102.S</t>
  </si>
  <si>
    <t>Rozobratie dlažby z lomového kameňa na sucho, so zaliatymi škárami cementovou maltou</t>
  </si>
  <si>
    <t>m3</t>
  </si>
  <si>
    <t>1055022537</t>
  </si>
  <si>
    <t>"dlažba-vtok a vytok" 5,0*2,0*0,1*2</t>
  </si>
  <si>
    <t>132201101.S</t>
  </si>
  <si>
    <t>Výkop ryhy do šírky 600 mm v horn.3 do 100 m3</t>
  </si>
  <si>
    <t>1032142830</t>
  </si>
  <si>
    <t>"zaistov. prah-vtok+vytok" (7,0+5,5)*0,75*0,3</t>
  </si>
  <si>
    <t>132201109.S</t>
  </si>
  <si>
    <t>Príplatok k cene za lepivosť pri hĺbení rýh šírky do 600 mm zapažených i nezapažených s urovnaním dna v hornine 3</t>
  </si>
  <si>
    <t>13025163</t>
  </si>
  <si>
    <t>2,813</t>
  </si>
  <si>
    <t>2,813*0,3 'Prepočítané koeficientom množstva</t>
  </si>
  <si>
    <t>132201201.S</t>
  </si>
  <si>
    <t>Výkop ryhy šírky 600-2000mm horn.3 do 100m3</t>
  </si>
  <si>
    <t>1799225911</t>
  </si>
  <si>
    <t xml:space="preserve">"nad čelami"  12,8*1,0*0,3</t>
  </si>
  <si>
    <t>132201209.S</t>
  </si>
  <si>
    <t>Príplatok k cenám za lepivosť pri hĺbení rýh š. nad 600 do 2 000 mm zapaž. i nezapažených, s urovnaním dna v hornine 3</t>
  </si>
  <si>
    <t>23227804</t>
  </si>
  <si>
    <t>3,84</t>
  </si>
  <si>
    <t>3,84*0,3 'Prepočítané koeficientom množstva</t>
  </si>
  <si>
    <t>162501102.S</t>
  </si>
  <si>
    <t>Vodorovné premiestnenie výkopku po spevnenej ceste z horniny tr.1-4, do 100 m3 na vzdialenosť do 3000 m</t>
  </si>
  <si>
    <t>-290554401</t>
  </si>
  <si>
    <t>2,813+3,84</t>
  </si>
  <si>
    <t>162501105.S</t>
  </si>
  <si>
    <t>Vodorovné premiestnenie výkopku po spevnenej ceste z horniny tr.1-4, do 100 m3, príplatok k cene za každých ďalšich a začatých 1000 m</t>
  </si>
  <si>
    <t>-2088333301</t>
  </si>
  <si>
    <t>6,653*7</t>
  </si>
  <si>
    <t>171201201.S</t>
  </si>
  <si>
    <t>Uloženie sypaniny na skládky do 100 m3</t>
  </si>
  <si>
    <t>656593902</t>
  </si>
  <si>
    <t>171209002.S</t>
  </si>
  <si>
    <t>-1718877430</t>
  </si>
  <si>
    <t>"zemina" 6,653*1,5</t>
  </si>
  <si>
    <t>"čist. priepustu" 16,9*0,107</t>
  </si>
  <si>
    <t>"čist. priekop" 15,0*0,097</t>
  </si>
  <si>
    <t xml:space="preserve">Zvislé a kompletné konštrukcie </t>
  </si>
  <si>
    <t>317321119.S</t>
  </si>
  <si>
    <t>Mostové rímsy z betónu železového triedy C 35/45</t>
  </si>
  <si>
    <t>1482964465</t>
  </si>
  <si>
    <t>"rimsa priep." (6,7+6,1)*0,8*0,265</t>
  </si>
  <si>
    <t>317353121.S</t>
  </si>
  <si>
    <t>Debnenie mostných ríms všetkých tvarov - zhotovenie</t>
  </si>
  <si>
    <t>458789290</t>
  </si>
  <si>
    <t>"rimsy priep." (6,7+6,1)*0,265*2+12,8*0,1+0,8*0,265*4</t>
  </si>
  <si>
    <t>317353221.S</t>
  </si>
  <si>
    <t>Debnenie mostových ríms všetkých tvarov - odstránenie</t>
  </si>
  <si>
    <t>-68337150</t>
  </si>
  <si>
    <t>317361216.S</t>
  </si>
  <si>
    <t>Výstuž mostných ríms z betonárskej ocele B500 (10505)</t>
  </si>
  <si>
    <t>-1678797117</t>
  </si>
  <si>
    <t>12,8*35,2*0,001</t>
  </si>
  <si>
    <t>553100010</t>
  </si>
  <si>
    <t xml:space="preserve">Kotevný materiál   rímsy</t>
  </si>
  <si>
    <t>kg</t>
  </si>
  <si>
    <t>1227200840</t>
  </si>
  <si>
    <t>"priep. " 12,8*5,0</t>
  </si>
  <si>
    <t>348171111</t>
  </si>
  <si>
    <t>Osadenie zábradlia oceľového na moste vrátane spojenia dielcov hmotnosti do 100 kg/m</t>
  </si>
  <si>
    <t>-2124294030</t>
  </si>
  <si>
    <t>"vtok+vytok" 6,7+6,1</t>
  </si>
  <si>
    <t>5534660001</t>
  </si>
  <si>
    <t>Zábradlie oceľové trojmadlové vč. povrchovej úpravy</t>
  </si>
  <si>
    <t>1735460119</t>
  </si>
  <si>
    <t>5531000001</t>
  </si>
  <si>
    <t xml:space="preserve">Kotevný materiál  zabradlia</t>
  </si>
  <si>
    <t>1154736872</t>
  </si>
  <si>
    <t>"stlpiky" 8*3,14</t>
  </si>
  <si>
    <t>Vodorovné konštrukcie</t>
  </si>
  <si>
    <t>451311711.S</t>
  </si>
  <si>
    <t>Podklad pod dlažbu z prostého betónu vodostavebného C 25/30 vo vrstve hr. do 100 mm</t>
  </si>
  <si>
    <t>-800947030</t>
  </si>
  <si>
    <t>"vtok a vytok " 37,0</t>
  </si>
  <si>
    <t>451541111</t>
  </si>
  <si>
    <t>Lôžko pod potrubie, stoky a drobné objekty, v otvorenom výkope zo štrkodrvy 0-32 mm</t>
  </si>
  <si>
    <t>-1908697213</t>
  </si>
  <si>
    <t>"zaistov. prah-vtok+vytok" (7,0+5,5)*0,15*0,3</t>
  </si>
  <si>
    <t>451571222.S</t>
  </si>
  <si>
    <t>Podklad pre dlažbu zo štrkopiesku, hr. nad 100 do 150 mm</t>
  </si>
  <si>
    <t>-1538370729</t>
  </si>
  <si>
    <t>452318510.S</t>
  </si>
  <si>
    <t>Zaisťovací prah z betónu prostého vodostavebného melioračných kanálov s pätkami alebo bez pätiek</t>
  </si>
  <si>
    <t>1271637389</t>
  </si>
  <si>
    <t>"zaistov. prah-vtok+vytok" (7,0+5,5)*0,6*0,3</t>
  </si>
  <si>
    <t>452471101.S</t>
  </si>
  <si>
    <t>Podkladová vrstva z modifikovanej malty cementovej - prvá vrstva hr. do 10 mm</t>
  </si>
  <si>
    <t>-1044983587</t>
  </si>
  <si>
    <t>" pod kotviace platne - zábradlie" 0,2*0,2*8</t>
  </si>
  <si>
    <t>465511511.S</t>
  </si>
  <si>
    <t>Dlažba kladená do malty s vyplnením škár maltou MC 10 a s vyškárovaním maltou MCS do 20 m2, hr. 200 mm</t>
  </si>
  <si>
    <t>2021419640</t>
  </si>
  <si>
    <t>"vtok+vytok" 37,0</t>
  </si>
  <si>
    <t>622661221.S</t>
  </si>
  <si>
    <t>Náter betónu mosta epoxidový disperzný 2x ochranný nepružný OS-B</t>
  </si>
  <si>
    <t>-253007410</t>
  </si>
  <si>
    <t>" ochrana proti soliam - rimsa priep." (6,7+6,1)*0,8</t>
  </si>
  <si>
    <t>622661327</t>
  </si>
  <si>
    <t xml:space="preserve">Náter betónu  kotevno - adhézny</t>
  </si>
  <si>
    <t>1916419369</t>
  </si>
  <si>
    <t>"čelo -vtok" 6,7*1,75-3,14*0,7*0,7</t>
  </si>
  <si>
    <t>"čelo -vytok" 6,1*1,93-3,14*0,7*0,7</t>
  </si>
  <si>
    <t>627471152.S</t>
  </si>
  <si>
    <t>Reprofilácia stien sanačnou maltou, 1 vrstva hr. 20 mm</t>
  </si>
  <si>
    <t>500999100</t>
  </si>
  <si>
    <t>20,42</t>
  </si>
  <si>
    <t>-2060336516</t>
  </si>
  <si>
    <t>704108421</t>
  </si>
  <si>
    <t>914112111.S</t>
  </si>
  <si>
    <t>Tabuľka s označením evidenčného čísla mostu</t>
  </si>
  <si>
    <t>419553985</t>
  </si>
  <si>
    <t>915912211.S</t>
  </si>
  <si>
    <t>Montáž dopravnej smerovej dosky základnej Z4</t>
  </si>
  <si>
    <t>1150812241</t>
  </si>
  <si>
    <t>404450006000</t>
  </si>
  <si>
    <t>Zariadenie dopravné Z4a (Smerovacia doska), rozmer 330x1100 mm, obojstranná, plastová</t>
  </si>
  <si>
    <t>-644708931</t>
  </si>
  <si>
    <t>66,6666666666666*0,03 'Prepočítané koeficientom množstva</t>
  </si>
  <si>
    <t>938902071.S</t>
  </si>
  <si>
    <t>Očistenie povrchu betónových konštrukcií tlakovou vodou</t>
  </si>
  <si>
    <t>1168933889</t>
  </si>
  <si>
    <t>938909404.S</t>
  </si>
  <si>
    <t>Čistenie priekop spevnených ručne pri šírke dna nad 400 mm o objeme nánosu do 0,15 m3/m, -0,09730 t</t>
  </si>
  <si>
    <t>-878768310</t>
  </si>
  <si>
    <t>"vtok+vytok pritoky" 5,0*3</t>
  </si>
  <si>
    <t>938909713.S</t>
  </si>
  <si>
    <t>Čistenie priepustov ručne priemeru nad 1,0 do 1,5 m, hrúbka nánosu do 25%, -0,10708 t</t>
  </si>
  <si>
    <t>2053718944</t>
  </si>
  <si>
    <t>16,9</t>
  </si>
  <si>
    <t>959941122.S</t>
  </si>
  <si>
    <t>Chemická kotva s kotevným svorníkom tesnená chemickou ampulkou do betónu, ŽB, kameňa, s vyvŕtaním otvoru M12/35/160 mm</t>
  </si>
  <si>
    <t>-1969150383</t>
  </si>
  <si>
    <t>" kotvenie zábradlia-stlpiky" 8*4</t>
  </si>
  <si>
    <t>959941151.S</t>
  </si>
  <si>
    <t>Chemická kotva s kotevným svorníkom tesnená chemickou ampulkou do betónu, ŽB, kameňa, s vyvŕtaním otvoru M24/15/260 mm</t>
  </si>
  <si>
    <t>1351811472</t>
  </si>
  <si>
    <t>" kotvenie rimsy-vtok+vytok" 7+6</t>
  </si>
  <si>
    <t>961051111.S</t>
  </si>
  <si>
    <t xml:space="preserve">Búranie mostných základov, muriva a pilierov alebo nosných konštrukcií zo železobetónu,  -2,40000t</t>
  </si>
  <si>
    <t>-2056728244</t>
  </si>
  <si>
    <t>"vtok+vytok - rimsa" (6,7+6,1)*0,5*0,3</t>
  </si>
  <si>
    <t>979082113</t>
  </si>
  <si>
    <t>Vodorovná doprava sutiny, so zložením a hrubým urovnaním, na vzdialenosť do 1000 m</t>
  </si>
  <si>
    <t>1732758697</t>
  </si>
  <si>
    <t>"dlažba" 2,0*2,2</t>
  </si>
  <si>
    <t>"bet." 1,92*2,4</t>
  </si>
  <si>
    <t>979082119</t>
  </si>
  <si>
    <t>Príplatok k cene za každých ďalších i začatých 1000 m nad 1000 m pre vodorovnú dopravu sutiny</t>
  </si>
  <si>
    <t>-1205021497</t>
  </si>
  <si>
    <t>9,008*19</t>
  </si>
  <si>
    <t>-1677554346</t>
  </si>
  <si>
    <t>286509819</t>
  </si>
  <si>
    <t>3,263*9</t>
  </si>
  <si>
    <t>979089012.S</t>
  </si>
  <si>
    <t>Poplatok za skladovanie - betón, tehly, dlaždice (17 01) ostatné</t>
  </si>
  <si>
    <t>-744191340</t>
  </si>
  <si>
    <t>"dlažba+bet." 9,008</t>
  </si>
  <si>
    <t>-887276941</t>
  </si>
  <si>
    <t>06062 - Priepust č.2 v km 18,568 - P21778</t>
  </si>
  <si>
    <t>"zaistov. prah-vytok" 2,5*0,75*0,3</t>
  </si>
  <si>
    <t>0,563</t>
  </si>
  <si>
    <t>0,563*0,3 'Prepočítané koeficientom množstva</t>
  </si>
  <si>
    <t xml:space="preserve">"nad čelami"  7,05*0,8*0,3</t>
  </si>
  <si>
    <t>1,692</t>
  </si>
  <si>
    <t>1,692*0,3 'Prepočítané koeficientom množstva</t>
  </si>
  <si>
    <t>0,563+1,692</t>
  </si>
  <si>
    <t>2,255*7</t>
  </si>
  <si>
    <t>"zemina" 2,255*1,5</t>
  </si>
  <si>
    <t>"čistenie priekop+čistenie priep." 10*0,097+10,8*0,057</t>
  </si>
  <si>
    <t>"rimsa priep." (3,65+3,4)*0,8*0,265</t>
  </si>
  <si>
    <t>"rimsy priep." (3,65+3,4)*0,265*2+7,05*0,1+0,8*0,265*4</t>
  </si>
  <si>
    <t>7,05*35,2*0,001</t>
  </si>
  <si>
    <t>"priep. " 7,05*5,0</t>
  </si>
  <si>
    <t>334313118.S</t>
  </si>
  <si>
    <t>Mostné opory z betónu prostého tr. C 30/37</t>
  </si>
  <si>
    <t>2046381892</t>
  </si>
  <si>
    <t>"nadbetonavka-čelo vytok" 3,4*0,3*0,8</t>
  </si>
  <si>
    <t>334323128.S</t>
  </si>
  <si>
    <t>Mostné opory a úložné prahy z betónu železového tr. C 30/37</t>
  </si>
  <si>
    <t>1874860472</t>
  </si>
  <si>
    <t xml:space="preserve">"driek  priepustu, -dobet. - typ2" </t>
  </si>
  <si>
    <t>"vytok" (3,4*1,0-3,14*0,4*0,4)*0,2</t>
  </si>
  <si>
    <t>334351112.S</t>
  </si>
  <si>
    <t>Debnenie mostných konštrukcií-opôr výšky do 20 m, zhotovenie</t>
  </si>
  <si>
    <t>-1045445487</t>
  </si>
  <si>
    <t>"nadbetonavka-čelo výtok" 3,4*0,3*2+0,3*0,8*2</t>
  </si>
  <si>
    <t>"driek priep. výtok" 3,4*1,0-3,14*0,4*0,4+1,0*0,2*2</t>
  </si>
  <si>
    <t>334351212.S</t>
  </si>
  <si>
    <t>Debnenie mostných konštrukcií-opôr výšky do 20 m, odstránenie</t>
  </si>
  <si>
    <t>1222297850</t>
  </si>
  <si>
    <t>334362212.S</t>
  </si>
  <si>
    <t>Výstuž opôr, prahov, krídel, pilierov, stĺpov zo zváraných sietí od 3,5 do 6 kg/m2 mostných konštrukcií</t>
  </si>
  <si>
    <t>1917836881</t>
  </si>
  <si>
    <t xml:space="preserve">"kari sieť"  2,898*5,26*0,001</t>
  </si>
  <si>
    <t>"vtok a vytok " 29,0</t>
  </si>
  <si>
    <t>"zaistov. prah-vtok+vytok"3,5*0,15*0,3</t>
  </si>
  <si>
    <t>"zaistov. prah-vytok" 3,5*0,6*0,3</t>
  </si>
  <si>
    <t>"vtok+vytok" 29,0</t>
  </si>
  <si>
    <t>" ochrana proti soliam - rimsa priep." (3,65+3,4)*0,8</t>
  </si>
  <si>
    <t>"čelo -vtok" 3,65*1,0-3,14*0,4*0,4</t>
  </si>
  <si>
    <t>"čelo -vytok" 3,4*1,0-3,14*0,4*0,4</t>
  </si>
  <si>
    <t xml:space="preserve">"pod  dobet.. vtok" 3,4*0,8</t>
  </si>
  <si>
    <t>938902302.S</t>
  </si>
  <si>
    <t>Čistenie betónového podkladu vysokotlakovým vodným lúčom do hrúbky 1 mm - stien</t>
  </si>
  <si>
    <t>63543683</t>
  </si>
  <si>
    <t xml:space="preserve">"pod  dobet.. vytok" 3,4*0,8</t>
  </si>
  <si>
    <t>"driek priep. vytok" 3,4*1,0-3,14*0,4*0,4</t>
  </si>
  <si>
    <t>"vtok- pritoky" 5,0*2</t>
  </si>
  <si>
    <t>10,8</t>
  </si>
  <si>
    <t>" kotvenie rimsy-vtok+vytok" 4+4</t>
  </si>
  <si>
    <t>"vtok+vytok - rimsa" (3,65+3,4)*0,5*0,3</t>
  </si>
  <si>
    <t>971056001.S</t>
  </si>
  <si>
    <t>Jadrové vrty diamantovými korunkami do D 20 mm do stien - železobetónových -0,00001t</t>
  </si>
  <si>
    <t>cm</t>
  </si>
  <si>
    <t>-129200633</t>
  </si>
  <si>
    <t>"typ2-kotviace trny 5ks/m2"</t>
  </si>
  <si>
    <t>"driek priep. vytok" 2,898*5*15</t>
  </si>
  <si>
    <t>"nadbetonavka-čelo vytok" 3,4*0,8*5*15</t>
  </si>
  <si>
    <t>553002002</t>
  </si>
  <si>
    <t>Kotva lepená -16mm</t>
  </si>
  <si>
    <t>100552987</t>
  </si>
  <si>
    <t xml:space="preserve">"kotv. trny  - 5ks/m2" </t>
  </si>
  <si>
    <t>"driek priep. vytok" 2,898*5</t>
  </si>
  <si>
    <t>"nadbetonavka-čelo vytok" 3,4*0,8*5</t>
  </si>
  <si>
    <t>"bet." 1,058*2,4</t>
  </si>
  <si>
    <t>8,525*19</t>
  </si>
  <si>
    <t>-1994158237</t>
  </si>
  <si>
    <t>"čist. priepustu" 10,8*0,057</t>
  </si>
  <si>
    <t>"čist. priekop" 10,0*0,097</t>
  </si>
  <si>
    <t>1204725188</t>
  </si>
  <si>
    <t>1,586*9</t>
  </si>
  <si>
    <t>"dlažba+bet." 6,939</t>
  </si>
  <si>
    <t>06063 - Priepust č.3 v km 19,181 - P21779</t>
  </si>
  <si>
    <t>111101101.S</t>
  </si>
  <si>
    <t>Odstránenie travín a tŕstia s príp. premiestnením a uložením na hromady do 50 m, pri celkovej ploche do 1000m2</t>
  </si>
  <si>
    <t>"zaistov. prah-vytok" 4,5*0,75*0,3</t>
  </si>
  <si>
    <t>1,013</t>
  </si>
  <si>
    <t>1,013*0,3 'Prepočítané koeficientom množstva</t>
  </si>
  <si>
    <t xml:space="preserve">"nad čelami"  7,8*1,0*0,2</t>
  </si>
  <si>
    <t>1,56</t>
  </si>
  <si>
    <t>1,56*0,3 'Prepočítané koeficientom množstva</t>
  </si>
  <si>
    <t>1,013+1,56</t>
  </si>
  <si>
    <t>2,573*7</t>
  </si>
  <si>
    <t>"zemina" 2,573*1,5</t>
  </si>
  <si>
    <t>"čist. priepustu" 8,6*0,057</t>
  </si>
  <si>
    <t>"rimsa priep." (4,0+3,8)*0,8*0,265</t>
  </si>
  <si>
    <t>"rimsy priep." (4,0+3,8)*0,265*2+7,8*0,1+0,8*0,265*4</t>
  </si>
  <si>
    <t>7,8*35,2*0,001</t>
  </si>
  <si>
    <t>"priep. " 7,8*5,0</t>
  </si>
  <si>
    <t>"vtok" 4,0</t>
  </si>
  <si>
    <t>"stlpiky" 3*3,14</t>
  </si>
  <si>
    <t>5534660002</t>
  </si>
  <si>
    <t>Zábradlie oceľové so zvislou výplňou vč. povrchovej úpravy</t>
  </si>
  <si>
    <t>-1041251143</t>
  </si>
  <si>
    <t>4,0</t>
  </si>
  <si>
    <t>"vtok a vytok " 24,0</t>
  </si>
  <si>
    <t>"zaistov. prah-vytok" 4,5*0,15*0,3</t>
  </si>
  <si>
    <t>"zaistov. prah-vytok" 4,5*0,6*0,3</t>
  </si>
  <si>
    <t>" pod kotviace platne - zábradlie" 0,2*0,2*3</t>
  </si>
  <si>
    <t>"vtok+vytok" 24,0</t>
  </si>
  <si>
    <t>617472002.S</t>
  </si>
  <si>
    <t>Oprava a utesnenie trhlín vodostav. betónov a betónov objektov kryštalickou hydroizolačnou hmotou ručne, netlaková voda, 2 vrstvy hr. 20 mm</t>
  </si>
  <si>
    <t>1995451550</t>
  </si>
  <si>
    <t>"vyspravka telesa priep.-30%" 3,14*0,8*8,6*2*0,3</t>
  </si>
  <si>
    <t>" ochrana proti soliam - rimsa priep." (4,0+3,8)*0,8</t>
  </si>
  <si>
    <t>"čelo -vtok" 4,0*1,5-3,14*0,5*0,5</t>
  </si>
  <si>
    <t>"čelo -vytok" 3,8*1,2-3,14*0,5*0,5</t>
  </si>
  <si>
    <t>8,99</t>
  </si>
  <si>
    <t>33,3333333333333*0,03 'Prepočítané koeficientom množstva</t>
  </si>
  <si>
    <t>938902301.S</t>
  </si>
  <si>
    <t>Čistenie betónového podkladu vysokotlakovým vodným lúčom do hrúbky 1 mm - stropov</t>
  </si>
  <si>
    <t>13463058</t>
  </si>
  <si>
    <t>8,6</t>
  </si>
  <si>
    <t>" kotvenie zábradlia-stlpiky" 3*4</t>
  </si>
  <si>
    <t>"vtok+vytok - rimsa" (4,0+3,8)*0,5*0,3</t>
  </si>
  <si>
    <t>"bet." 1,17*2,4</t>
  </si>
  <si>
    <t>2,808*19</t>
  </si>
  <si>
    <t>1,945*9</t>
  </si>
  <si>
    <t>2,808</t>
  </si>
  <si>
    <t>06064 - Priepust č.4 v km 19,395 - P21780</t>
  </si>
  <si>
    <t xml:space="preserve">    8 - Rúrové vedenie</t>
  </si>
  <si>
    <t>PSV - Práce a dodávky PSV</t>
  </si>
  <si>
    <t xml:space="preserve">    711 - Izolácie proti vode a vlhkosti</t>
  </si>
  <si>
    <t>1615780659</t>
  </si>
  <si>
    <t>"zaistov. prah" (1,5*2+2,6)*0,75*0,3</t>
  </si>
  <si>
    <t>1226680566</t>
  </si>
  <si>
    <t>1,26</t>
  </si>
  <si>
    <t>1,26*0,3 'Prepočítané koeficientom množstva</t>
  </si>
  <si>
    <t xml:space="preserve">"vytok"  10,0*3,0*1,0+3,25*0,8*0,2</t>
  </si>
  <si>
    <t>"vtokova jama" 3,4*3,6*1,8-1,8*1,7*1,5</t>
  </si>
  <si>
    <t>47,962</t>
  </si>
  <si>
    <t>47,962*0,3 'Prepočítané koeficientom množstva</t>
  </si>
  <si>
    <t>1,26+47,962-14,166</t>
  </si>
  <si>
    <t>35,056*7</t>
  </si>
  <si>
    <t>"zemina" 35,056*1,5</t>
  </si>
  <si>
    <t>"čist. priekopy" 20,0*0,097</t>
  </si>
  <si>
    <t>"čist. priep." 10,3*0,057</t>
  </si>
  <si>
    <t>174101001</t>
  </si>
  <si>
    <t>Zásyp sypaninou so zhutnením jám, šachiet, rýh, zárezov alebo okolo objektov do 100 m3</t>
  </si>
  <si>
    <t>-514216636</t>
  </si>
  <si>
    <t>"vtokova jama" 3,4*3,6*1,8-1,9*2,3*1,8</t>
  </si>
  <si>
    <t>"vtok-kalova jama" 1,5*1,0</t>
  </si>
  <si>
    <t>"vtok+vytok" 18,0</t>
  </si>
  <si>
    <t>268063310</t>
  </si>
  <si>
    <t xml:space="preserve">"zaistov. prah"  (1,5*2+2,6)*0,3*0,15</t>
  </si>
  <si>
    <t>452311141</t>
  </si>
  <si>
    <t>Dosky, bloky, sedlá z betónu v otvorenom výkope tr. C 16/20</t>
  </si>
  <si>
    <t>-1838397622</t>
  </si>
  <si>
    <t>"pod vtokovu jamu" 1,9*2,3*0,1</t>
  </si>
  <si>
    <t>235408928</t>
  </si>
  <si>
    <t>"zaistov. prah" (1,5*2+2,6)*0,6*0,3</t>
  </si>
  <si>
    <t>" ochrana proti soliam -rimsy" (1,7+3,25)*0,8</t>
  </si>
  <si>
    <t>751291848</t>
  </si>
  <si>
    <t>reprofil. - typ1</t>
  </si>
  <si>
    <t>"čelo priep.+rimsa" 3,25*1,2-3,14*0,4*0,4+3,25*0,8</t>
  </si>
  <si>
    <t>-627638216</t>
  </si>
  <si>
    <t>Rúrové vedenie</t>
  </si>
  <si>
    <t>899203111</t>
  </si>
  <si>
    <t>Osadenie liatinovej mreže vrátane rámu a koša na bahno hmotnosti jednotlivo nad 100 do 150 kg</t>
  </si>
  <si>
    <t>-1262323378</t>
  </si>
  <si>
    <t>"vtokova jama" 1</t>
  </si>
  <si>
    <t>552425100301</t>
  </si>
  <si>
    <t>Mreža ocelová, s rámom vč. povrchovej úpravy</t>
  </si>
  <si>
    <t>1273990203</t>
  </si>
  <si>
    <t>899501111</t>
  </si>
  <si>
    <t>Stúpadlo do šachty liatinové vidlicové osadené pri murovaní a betónovaní</t>
  </si>
  <si>
    <t>902615459</t>
  </si>
  <si>
    <t>"vtokova jama" 5</t>
  </si>
  <si>
    <t>919413116</t>
  </si>
  <si>
    <t>Vtoková nádržka z betónu prostého tr. C 30/37 priepustu z rúr do DN 800</t>
  </si>
  <si>
    <t>-140806086</t>
  </si>
  <si>
    <t>-58843246</t>
  </si>
  <si>
    <t>1212981643</t>
  </si>
  <si>
    <t>"pritok" 5,0*4</t>
  </si>
  <si>
    <t>-1585970775</t>
  </si>
  <si>
    <t>"vtokova jama" 1,7*0,5*1,2+(1,7+0,9*2)*0,4*1,2+1,8*1,7*0,4</t>
  </si>
  <si>
    <t>966075141.S</t>
  </si>
  <si>
    <t xml:space="preserve">Odstránenie konštrukcií na mostoch kamenných alebo betónových kovového zábradlia v celku,  -0,01800t</t>
  </si>
  <si>
    <t>-1605758943</t>
  </si>
  <si>
    <t>3,924*2,4</t>
  </si>
  <si>
    <t>9,418*19</t>
  </si>
  <si>
    <t>1727708955</t>
  </si>
  <si>
    <t>"čist. priekopy" 20*0,097</t>
  </si>
  <si>
    <t>"čist. priepustu" 10,3*0,057</t>
  </si>
  <si>
    <t>-935004462</t>
  </si>
  <si>
    <t>2,527*9</t>
  </si>
  <si>
    <t>"bet" 9,418</t>
  </si>
  <si>
    <t>PSV</t>
  </si>
  <si>
    <t>Práce a dodávky PSV</t>
  </si>
  <si>
    <t>711</t>
  </si>
  <si>
    <t>Izolácie proti vode a vlhkosti</t>
  </si>
  <si>
    <t>711511201.S</t>
  </si>
  <si>
    <t xml:space="preserve">Zhotovenie  izolácie potrubí, stôk a šachiet za studena asfaltovým lakom penetračným</t>
  </si>
  <si>
    <t>-740761779</t>
  </si>
  <si>
    <t>"vtokova jama" (2,3+1,9)*2*2,0</t>
  </si>
  <si>
    <t>246170000900.S</t>
  </si>
  <si>
    <t>Lak asfaltový penetračný</t>
  </si>
  <si>
    <t>-1953964690</t>
  </si>
  <si>
    <t>16,8*0,00035 'Prepočítané koeficientom množstva</t>
  </si>
  <si>
    <t>711521141.S</t>
  </si>
  <si>
    <t xml:space="preserve">Zhotovenie  izolácie potrubí, stôk a šachiet za tepla asfaltovým náterom</t>
  </si>
  <si>
    <t>-249639903</t>
  </si>
  <si>
    <t>16,8*2</t>
  </si>
  <si>
    <t>111610000700.S</t>
  </si>
  <si>
    <t>Asfalt izolačný v bubnoch</t>
  </si>
  <si>
    <t>-1121838077</t>
  </si>
  <si>
    <t>33,6*0,0019 'Prepočítané koeficientom množstva</t>
  </si>
  <si>
    <t>998711101.S</t>
  </si>
  <si>
    <t>Presun hmôt pre izoláciu proti vode v objektoch výšky do 6 m</t>
  </si>
  <si>
    <t>-1350937032</t>
  </si>
  <si>
    <t>06065 - Priepust č.5 v km 19,534 - P21781</t>
  </si>
  <si>
    <t>1711847955</t>
  </si>
  <si>
    <t>10*4</t>
  </si>
  <si>
    <t>113107144.S</t>
  </si>
  <si>
    <t xml:space="preserve">Odstránenie krytu asfaltového v ploche do 200 m2, hr. nad 150 do 200 mm,  -0,45000t</t>
  </si>
  <si>
    <t>2142557736</t>
  </si>
  <si>
    <t>7,0*3,0</t>
  </si>
  <si>
    <t>113307124.S</t>
  </si>
  <si>
    <t xml:space="preserve">Odstránenie podkladu v ploche do 200 m2 z kameniva hrubého drveného, hr.300 do 400mm,  -0,5600t</t>
  </si>
  <si>
    <t>1334134952</t>
  </si>
  <si>
    <t>-239367717</t>
  </si>
  <si>
    <t>"zaistov. prah-vytok" 2,5*0,85*0,3</t>
  </si>
  <si>
    <t>1470986555</t>
  </si>
  <si>
    <t>0,638</t>
  </si>
  <si>
    <t>0,638*0,3 'Prepočítané koeficientom množstva</t>
  </si>
  <si>
    <t>1993180792</t>
  </si>
  <si>
    <t>"priep" 8,35*3,0*1,7-8,35*3,14*0,4*0,4-8,35*1,5*0,35</t>
  </si>
  <si>
    <t xml:space="preserve">"čelo+vytok"  (4,7*1,2*2,6-4,7*1,2*0,8)+2,5*3,0*0,4</t>
  </si>
  <si>
    <t>"vtokova jama" 4,2*3,6*2,0-1,8*1,7*2,0</t>
  </si>
  <si>
    <t>71,278</t>
  </si>
  <si>
    <t>71,278*0,3 'Prepočítané koeficientom množstva</t>
  </si>
  <si>
    <t>0,638+71,278-47,22</t>
  </si>
  <si>
    <t>24,696*7</t>
  </si>
  <si>
    <t>"zemina" 34,596*1,5</t>
  </si>
  <si>
    <t>"podklad. vrstva" 21,0*0,560</t>
  </si>
  <si>
    <t>"čist. priekopy" 15*0,195</t>
  </si>
  <si>
    <t>1167339698</t>
  </si>
  <si>
    <t>"priep" 11,0*3,0*1,7-11,0*3,0*1,0</t>
  </si>
  <si>
    <t>175101101.S</t>
  </si>
  <si>
    <t>Obsyp potrubia sypaninou z vhodných hornín 1 až 4 bez prehodenia sypaniny</t>
  </si>
  <si>
    <t>903534853</t>
  </si>
  <si>
    <t xml:space="preserve">"priep."  11,0*1,0*3,0-11,0*3,14*0,4*0,4</t>
  </si>
  <si>
    <t>583310003200.S</t>
  </si>
  <si>
    <t>Štrkopiesok frakcia 0-32 mm</t>
  </si>
  <si>
    <t>2113772948</t>
  </si>
  <si>
    <t>27,474*1,7</t>
  </si>
  <si>
    <t>"vytok" 5,0+ 2,7*2,5</t>
  </si>
  <si>
    <t>"vtok-kalova jama" 1,2*1,0</t>
  </si>
  <si>
    <t>1769079748</t>
  </si>
  <si>
    <t>"zaistov. prah" 2,5*0,3*0,1</t>
  </si>
  <si>
    <t>"pod potrubie" 11,0*3,0*0,1</t>
  </si>
  <si>
    <t>-322482201</t>
  </si>
  <si>
    <t>"vytok-pod dlazbu" 5,0+ 2,5*2,7</t>
  </si>
  <si>
    <t>452311151</t>
  </si>
  <si>
    <t>Dosky, bloky, sedlá z betónu v otvorenom výkope tr. C 25/30</t>
  </si>
  <si>
    <t>-9091141</t>
  </si>
  <si>
    <t>"priepust" 11,0*3,0*0,25</t>
  </si>
  <si>
    <t>"pod vtokovu jamu" 2,1*2,0*0,1</t>
  </si>
  <si>
    <t>-264131125</t>
  </si>
  <si>
    <t>"zaistov. prah" 2,5*0,7*0,3</t>
  </si>
  <si>
    <t>564871111.S</t>
  </si>
  <si>
    <t>Podklad zo štrkodrviny s rozprestretím a zhutnením, po zhutnení hr. 250 mm</t>
  </si>
  <si>
    <t>-1595762870</t>
  </si>
  <si>
    <t>565141111.S</t>
  </si>
  <si>
    <t>Podklad z asfaltového betónu AC 16 P s rozprestretím a zhutnením v pruhu š. do 3 m, po zhutnení hr. 60 mm</t>
  </si>
  <si>
    <t>-891396744</t>
  </si>
  <si>
    <t>567133115.S</t>
  </si>
  <si>
    <t>Podklad z kameniva stmeleného cementom s rozprestretím a zhutnením, CBGM C 5/6, po zhutnení hr. 200 mm</t>
  </si>
  <si>
    <t>414615206</t>
  </si>
  <si>
    <t>573131100.S</t>
  </si>
  <si>
    <t>Postrek asfaltový infiltračný s posypom kamenivom z cestnej emulzie v množstve 0,70 kg/m2</t>
  </si>
  <si>
    <t>850855558</t>
  </si>
  <si>
    <t>-1405915016</t>
  </si>
  <si>
    <t>Mreža ocelová s rámom vč. povrchovej úpravy</t>
  </si>
  <si>
    <t>-532924004</t>
  </si>
  <si>
    <t>-1920986926</t>
  </si>
  <si>
    <t>919541114.S</t>
  </si>
  <si>
    <t>Zhotovenie priepustu alebo zjazdu z rúr plastových HDPE ryhovaných hrdlových alebo spojkových DN 600</t>
  </si>
  <si>
    <t>-1362448510</t>
  </si>
  <si>
    <t>286410017301.S</t>
  </si>
  <si>
    <t xml:space="preserve">Rúry z odstredivo liateho laminátu PN 10 SN 15000 DN 600 </t>
  </si>
  <si>
    <t>-1269018954</t>
  </si>
  <si>
    <t>919735114.S</t>
  </si>
  <si>
    <t>Rezanie existujúceho asfaltového krytu alebo podkladu hĺbky nad 150 do 200 mm</t>
  </si>
  <si>
    <t>-287094451</t>
  </si>
  <si>
    <t>7,0*2</t>
  </si>
  <si>
    <t>938909405.S</t>
  </si>
  <si>
    <t>Čistenie priekop spevnených ručne pri šírke dna nad 400 mm o objeme nánosu nad 0,15 do 0,30 m3/m, -0,19460 t</t>
  </si>
  <si>
    <t>"pritok" 5,0*3</t>
  </si>
  <si>
    <t>961041211.S</t>
  </si>
  <si>
    <t xml:space="preserve">Búranie mostných základov, muriva a pilierov alebo nosných konštrukcií z prost.,betónu,  -2,20000t</t>
  </si>
  <si>
    <t>-2069949555</t>
  </si>
  <si>
    <t>"vtokova jama" (1,7+0,9)*2*1,6*0,4+1,8*1,7*0,4</t>
  </si>
  <si>
    <t>"čelo vytok" 4,7*0,7*0,9+4,7*1,2*0,7-3,14*0,4*0,4*0,7</t>
  </si>
  <si>
    <t>966008113.S</t>
  </si>
  <si>
    <t xml:space="preserve">Búranie rúrového priepustu, z rúr DN 500 do 800 mm,  -2,05500t</t>
  </si>
  <si>
    <t>-749736512</t>
  </si>
  <si>
    <t>693645126</t>
  </si>
  <si>
    <t>11,109*2,2</t>
  </si>
  <si>
    <t>-1843042131</t>
  </si>
  <si>
    <t>24,44*19</t>
  </si>
  <si>
    <t>1588209700</t>
  </si>
  <si>
    <t>"asf." 21,0*0,450</t>
  </si>
  <si>
    <t>"asf." 21,0*0,450*19</t>
  </si>
  <si>
    <t>"podklad. vrstva" 21,0*0,560*9</t>
  </si>
  <si>
    <t>"čist. priekopy" 15*0,195*9</t>
  </si>
  <si>
    <t>979084216.S</t>
  </si>
  <si>
    <t>Vodorovná doprava vybúraných hmôt po suchu bez naloženia, ale so zložením na vzdialenosť do 5 km</t>
  </si>
  <si>
    <t>177707522</t>
  </si>
  <si>
    <t>8,35*2,055</t>
  </si>
  <si>
    <t>979084219.S</t>
  </si>
  <si>
    <t>Príplatok k cene za každých ďalších aj začatých 5 km nad 5 km</t>
  </si>
  <si>
    <t>72275701</t>
  </si>
  <si>
    <t>17,159*3</t>
  </si>
  <si>
    <t>736472504</t>
  </si>
  <si>
    <t>"bet" 24,44+17,159</t>
  </si>
  <si>
    <t>979089212.S</t>
  </si>
  <si>
    <t>Poplatok za skladovanie - bitúmenové zmesi, uholný decht, dechtové výrobky (17 03 ), ostatné</t>
  </si>
  <si>
    <t>-1768551269</t>
  </si>
  <si>
    <t>"asf." 21*0,450</t>
  </si>
  <si>
    <t>-2146432346</t>
  </si>
  <si>
    <t>"vtokova jama" (2,0+1,9)*2*2,2</t>
  </si>
  <si>
    <t>1165160895</t>
  </si>
  <si>
    <t>17,16*0,00035 'Prepočítané koeficientom množstva</t>
  </si>
  <si>
    <t>-850586790</t>
  </si>
  <si>
    <t>17,16*2</t>
  </si>
  <si>
    <t>1857899021</t>
  </si>
  <si>
    <t>34,32*0,0019 'Prepočítané koeficientom množstva</t>
  </si>
  <si>
    <t>-13437</t>
  </si>
  <si>
    <t>06066 - Priepust č.6 v km 19,586 - P21782</t>
  </si>
  <si>
    <t>"priep" 8,4*3,0*1,7-8,4*3,14*0,4*0,4-8,4*1,5*0,35</t>
  </si>
  <si>
    <t>34,21</t>
  </si>
  <si>
    <t>34,21*0,3 'Prepočítané koeficientom množstva</t>
  </si>
  <si>
    <t>0,638+34,21-23,1</t>
  </si>
  <si>
    <t>11,748*7</t>
  </si>
  <si>
    <t>"zemina" 11,7481,5</t>
  </si>
  <si>
    <t>"čist. priekopy" 5*0,195</t>
  </si>
  <si>
    <t>1074959669</t>
  </si>
  <si>
    <t>-1235869260</t>
  </si>
  <si>
    <t>"rimsa priep." 4,5*0,8*0,265</t>
  </si>
  <si>
    <t>1275956391</t>
  </si>
  <si>
    <t>"rimsy priep." 4,5*0,265*2+4,5*0,1+0,8*0,265*2</t>
  </si>
  <si>
    <t>127411990</t>
  </si>
  <si>
    <t>1429744242</t>
  </si>
  <si>
    <t>4,5*35,2*0,001</t>
  </si>
  <si>
    <t>1814233453</t>
  </si>
  <si>
    <t>"priep. " 4,5*5,0</t>
  </si>
  <si>
    <t>-663913958</t>
  </si>
  <si>
    <t>" ochrana proti soliam - rimsa priep." 4,5*0,8</t>
  </si>
  <si>
    <t>-120224145</t>
  </si>
  <si>
    <t>"čelo driek -vtok" 4,5*1,3-3,14*0,4*0,4</t>
  </si>
  <si>
    <t>-1001240593</t>
  </si>
  <si>
    <t>5,348</t>
  </si>
  <si>
    <t>1188451092</t>
  </si>
  <si>
    <t>"reprofil. - typ3, pod rimsu" 4,5*0,8</t>
  </si>
  <si>
    <t>"pritok" 5,0</t>
  </si>
  <si>
    <t>-127171624</t>
  </si>
  <si>
    <t>" kotvenie rimsy-vtok" 5,0</t>
  </si>
  <si>
    <t>"čelo vytok" 5,0*0,7*0,9+5,0*1,2*0,7-3,14*0,4*0,4*0,7</t>
  </si>
  <si>
    <t>6,998*2,2</t>
  </si>
  <si>
    <t>15,396*19</t>
  </si>
  <si>
    <t>"čist. priekopy" 5*0,195*9</t>
  </si>
  <si>
    <t>8,4*2,055</t>
  </si>
  <si>
    <t>17,262*3</t>
  </si>
  <si>
    <t>"bet" 15,396+17,262</t>
  </si>
  <si>
    <t>205-00 - 205-00 Most ev. č.591-009</t>
  </si>
  <si>
    <t xml:space="preserve">    2 - Zakladanie</t>
  </si>
  <si>
    <t>113153130.S</t>
  </si>
  <si>
    <t xml:space="preserve">Frézovanie asf. podkladu alebo krytu s prek., plochy cez 500 do 1000 m2, pruh š. do 1 m, hr. 200 mm  0,508 t</t>
  </si>
  <si>
    <t>-1602245</t>
  </si>
  <si>
    <t>" vozovkové vrstvy mosta " 6,5*4,25</t>
  </si>
  <si>
    <t>"napojenia mosta na vozovku " 6,5*5,0*2</t>
  </si>
  <si>
    <t>-795465665</t>
  </si>
  <si>
    <t>115001106.S</t>
  </si>
  <si>
    <t>Odvedenie vody potrubím pri priemere potrubia DN nad 600</t>
  </si>
  <si>
    <t>832609093</t>
  </si>
  <si>
    <t>30*2</t>
  </si>
  <si>
    <t>121101111.S</t>
  </si>
  <si>
    <t>Odstránenie ornice s vodor. premiestn. na hromady, so zložením na vzdialenosť do 100 m a do 100m3</t>
  </si>
  <si>
    <t>-482577195</t>
  </si>
  <si>
    <t>0,15*5*3*2*2</t>
  </si>
  <si>
    <t>124203101.S</t>
  </si>
  <si>
    <t>Výkop vodotoku do 3 m horn. 3 do 1000 m3</t>
  </si>
  <si>
    <t>908923571</t>
  </si>
  <si>
    <t>" ochranné hrádzky pre práce v koryte toku = odstránenie " 30*1,5*2,5*2</t>
  </si>
  <si>
    <t>124203109.S</t>
  </si>
  <si>
    <t>Vykopávky pre korytá vodotokov. Príplatok za lepivosť horniny 3</t>
  </si>
  <si>
    <t>-1484302937</t>
  </si>
  <si>
    <t>225</t>
  </si>
  <si>
    <t>225*0,5 'Prepočítané koeficientom množstva</t>
  </si>
  <si>
    <t>129203201.S</t>
  </si>
  <si>
    <t>Čistenie koryta vodotoku šírky dna 5m hĺbka dna do 5m hornina3</t>
  </si>
  <si>
    <t>641155249</t>
  </si>
  <si>
    <t xml:space="preserve">" vyčistenie koryta toku a odkop pre opevnenie koryta "  (2,9*7,8+(2,0+1,5*2)*5*2)*0,6       </t>
  </si>
  <si>
    <t>131201101.S</t>
  </si>
  <si>
    <t>Výkop nezapaženej jamy v hornine 3, do 100 m3</t>
  </si>
  <si>
    <t>-1193726067</t>
  </si>
  <si>
    <t>" výkop pre prechodové vrstvy za oporou a úpravu krídla " 0,8*3,0*6,8*2+1*1,3*3,0*2*2</t>
  </si>
  <si>
    <t>131201109.S</t>
  </si>
  <si>
    <t>Hĺbenie nezapažených jám a zárezov. Príplatok za lepivosť horniny 3</t>
  </si>
  <si>
    <t>1568308149</t>
  </si>
  <si>
    <t>48,24</t>
  </si>
  <si>
    <t>48,24*0,3 'Prepočítané koeficientom množstva</t>
  </si>
  <si>
    <t>1201953616</t>
  </si>
  <si>
    <t>" zaisťovací prah " (1,0+1,5*2)*0,5*0,8*2</t>
  </si>
  <si>
    <t>"bet. pätka" 5*0,8*0,5*2*2</t>
  </si>
  <si>
    <t>1774492363</t>
  </si>
  <si>
    <t>11,2</t>
  </si>
  <si>
    <t>11,2*0,3 'Prepočítané koeficientom množstva</t>
  </si>
  <si>
    <t>162501122.S</t>
  </si>
  <si>
    <t>Vodorovné premiestnenie výkopku po spevnenej ceste z horniny tr.1-4, nad 100 do 1000 m3 na vzdialenosť do 3000 m</t>
  </si>
  <si>
    <t>-244987220</t>
  </si>
  <si>
    <t>" prebytočný výkopok " 43,572+48,24+11,2-15,6</t>
  </si>
  <si>
    <t>171103101.S</t>
  </si>
  <si>
    <t>Zemné hrádze prívodných a odpadných melioračných kanálov, z horniny 1-4</t>
  </si>
  <si>
    <t>1162465280</t>
  </si>
  <si>
    <t>" ochranné hrádzky pre práce v koryte toku " 30*1,5*2,5*2</t>
  </si>
  <si>
    <t>171201202.S</t>
  </si>
  <si>
    <t>Uloženie sypaniny na skládky nad 100 do 1000 m3</t>
  </si>
  <si>
    <t>-1905388323</t>
  </si>
  <si>
    <t>1002432735</t>
  </si>
  <si>
    <t>(43,572+48,24+11,2-15,6)*1,9</t>
  </si>
  <si>
    <t>174101001.S</t>
  </si>
  <si>
    <t>432270411</t>
  </si>
  <si>
    <t xml:space="preserve">" spätné obsypy okolo  krídiel a prechodovej oblasti  po úroveň pôvodného terénu   " </t>
  </si>
  <si>
    <t>1*1,3*3,0*2*2</t>
  </si>
  <si>
    <t>180401213.S</t>
  </si>
  <si>
    <t>Založenie trávnika lúčneho výsevom na svahu nad 1:2 do 1:1</t>
  </si>
  <si>
    <t>551086816</t>
  </si>
  <si>
    <t>5*2*2*2</t>
  </si>
  <si>
    <t>005720001300.S</t>
  </si>
  <si>
    <t>Osivá tráv - trávové semeno</t>
  </si>
  <si>
    <t>-1312375081</t>
  </si>
  <si>
    <t>40*0,0309 'Prepočítané koeficientom množstva</t>
  </si>
  <si>
    <t>181101102.S</t>
  </si>
  <si>
    <t>Úprava pláne v zárezoch v hornine 1-4 so zhutnením</t>
  </si>
  <si>
    <t>1543735448</t>
  </si>
  <si>
    <t xml:space="preserve">" vozovka na ceste  "  6,5*5,0*2</t>
  </si>
  <si>
    <t>182201101.S</t>
  </si>
  <si>
    <t>Svahovanie trvalých svahov v násype</t>
  </si>
  <si>
    <t>165429237</t>
  </si>
  <si>
    <t>182301132.S</t>
  </si>
  <si>
    <t>Rozprestretie ornice na svahu so sklonom nad 1:5, plocha nad 500 m2, hr.nad 100 do 150 mm</t>
  </si>
  <si>
    <t>1354059955</t>
  </si>
  <si>
    <t>Zakladanie</t>
  </si>
  <si>
    <t>231943111.S</t>
  </si>
  <si>
    <t>Steny baranené z oceľových štetovníc z terénu nastraženie pri dĺžke štetovníc do 10 m</t>
  </si>
  <si>
    <t>-716589493</t>
  </si>
  <si>
    <t xml:space="preserve">" predelenie medzi etapami  "</t>
  </si>
  <si>
    <t>" v cene uvažovať s prenájmom štetovníc dĺ.x v "</t>
  </si>
  <si>
    <t>6*5*2</t>
  </si>
  <si>
    <t>231943211.S</t>
  </si>
  <si>
    <t>Steny baranené z oceľových štetovníc z terénu zabaranenie na dĺžku do 10 m</t>
  </si>
  <si>
    <t>913162104</t>
  </si>
  <si>
    <t>134600000101.S</t>
  </si>
  <si>
    <t>Profil oceľový hrubý na štetovnice (neopracovaný) LARSEN (10 370) 3n - prenájom</t>
  </si>
  <si>
    <t>-505537129</t>
  </si>
  <si>
    <t>60*0,155 'Prepočítané koeficientom množstva</t>
  </si>
  <si>
    <t>237941111.S</t>
  </si>
  <si>
    <t>Vytiahnutie štetovnicových stien z oceľových štetovníc zabaranených do 2 rokov, do 10m</t>
  </si>
  <si>
    <t>-1814701889</t>
  </si>
  <si>
    <t>273362516.S</t>
  </si>
  <si>
    <t>Dodatočné vystužovanie betónových konštrukcií betonárskou oceľovou chemickou injektážnou kotvou VME, D 16 mm -0.00001t</t>
  </si>
  <si>
    <t>-723392184</t>
  </si>
  <si>
    <t>" kotvenie krídiel = 4 " 36*60</t>
  </si>
  <si>
    <t>274313521.S</t>
  </si>
  <si>
    <t>Betón základových pásov, prostý tr. C 12/15</t>
  </si>
  <si>
    <t>-1709267726</t>
  </si>
  <si>
    <t>" pod drenážne potrubie za oporami " 6,5*0,25*2*0,1</t>
  </si>
  <si>
    <t>274351215.S</t>
  </si>
  <si>
    <t>Debnenie stien základových pásov, zhotovenie-dielce</t>
  </si>
  <si>
    <t>59935611</t>
  </si>
  <si>
    <t>" pod drenážne potrubie za oporami " 6,5*2*0,1</t>
  </si>
  <si>
    <t>274351216.S</t>
  </si>
  <si>
    <t>Debnenie stien základových pásov, odstránenie-dielce</t>
  </si>
  <si>
    <t>65930129</t>
  </si>
  <si>
    <t>317171121.S</t>
  </si>
  <si>
    <t>Kotvenie monolitického betónu rímsy do mostovky kotvou do vývrtu</t>
  </si>
  <si>
    <t>771644068</t>
  </si>
  <si>
    <t>8+8</t>
  </si>
  <si>
    <t>55330110003</t>
  </si>
  <si>
    <t>Kotva rimsovej dosky</t>
  </si>
  <si>
    <t>-333026794</t>
  </si>
  <si>
    <t>" dodávka kotvy rímsy bez lepenej kotvy = 4,5 kg/ ks vč. konečnej povrchovej úpravy " 8+8</t>
  </si>
  <si>
    <t>1479922053</t>
  </si>
  <si>
    <t xml:space="preserve">" betón s použitím rozptýlených polypropylénových vlákien dĺžky 12mm s dávkovaním 0,9kg/m3 BZ " </t>
  </si>
  <si>
    <t xml:space="preserve"> (0,224*0,8-0,03*0,15*0,5)*(7,9+8,7)</t>
  </si>
  <si>
    <t>1178741741</t>
  </si>
  <si>
    <t xml:space="preserve">" mostné rímsy "  </t>
  </si>
  <si>
    <t xml:space="preserve"> 0,224*0,8*4*2+(0,224*2+0,135)*8,7+(0,224*2+0,195)*7,9</t>
  </si>
  <si>
    <t>-587634527</t>
  </si>
  <si>
    <t>-808979796</t>
  </si>
  <si>
    <t>" rímsy a krídla " 0,878</t>
  </si>
  <si>
    <t>334323138.S</t>
  </si>
  <si>
    <t>Mostné krídla a záverné stienky z betónu železového tr. C 30/37</t>
  </si>
  <si>
    <t>-877416264</t>
  </si>
  <si>
    <t xml:space="preserve">" nadbetónovanie  krídiel "</t>
  </si>
  <si>
    <t>0,68*0,665*2,1*2+0,72*0,605*(2,45+2,55)</t>
  </si>
  <si>
    <t>334351113.S</t>
  </si>
  <si>
    <t>Debnenie mostných konštrukcií-krídiel, stien výšky do 20 m, zhotovenie</t>
  </si>
  <si>
    <t>-253079622</t>
  </si>
  <si>
    <t xml:space="preserve">" nadbetónovanie   krídiel "</t>
  </si>
  <si>
    <t>0,68*(0,665+2*2,1)*2+0,72*(0,605*2+2*2,45+2*2,55)</t>
  </si>
  <si>
    <t>334351213.S</t>
  </si>
  <si>
    <t>Debnenie mostných konštrukcií-krídiel, stien výšky do 20 m, odstránenie</t>
  </si>
  <si>
    <t>-329907062</t>
  </si>
  <si>
    <t>14,688</t>
  </si>
  <si>
    <t>421321238.S</t>
  </si>
  <si>
    <t>Mostné nosné konštrukcie doskové z betónu železového tr. C 30/37</t>
  </si>
  <si>
    <t>196602407</t>
  </si>
  <si>
    <t>" nová doska" 4,22*7,92*(0,335+0,305*2+0,4*2+0,34*2+0,38)/8+7,92*(0,21*0,4+0,28*0,4)</t>
  </si>
  <si>
    <t>" ozuby " 6,55*0,27*(1,025+0,955)</t>
  </si>
  <si>
    <t>421351221.S</t>
  </si>
  <si>
    <t>Debnenie bočnej steny konštrukcie mostov výšky do 350 mm - zhotovenie</t>
  </si>
  <si>
    <t>1345229861</t>
  </si>
  <si>
    <t>" nová doska" 0,4*3,745*2</t>
  </si>
  <si>
    <t>421351231.S</t>
  </si>
  <si>
    <t>Debnenie čela pracovnej škáry konštrukcie mostov - zhotovenie</t>
  </si>
  <si>
    <t>-914536215</t>
  </si>
  <si>
    <t>" nová doska" 0,21*0,85*2+0,28*0,8*2</t>
  </si>
  <si>
    <t>" ozuby " 6,55*(0,27*2+1,025+0,955+0,2*2)+0,27*1,025*2+0,27*0,955*2</t>
  </si>
  <si>
    <t>421351321.S</t>
  </si>
  <si>
    <t>Debnenie bočnej steny konštrukcie mostov výšky do 350 mm - odstránenie</t>
  </si>
  <si>
    <t>-884237073</t>
  </si>
  <si>
    <t>421351331.S</t>
  </si>
  <si>
    <t>Debnenie čela pracovnej škáry konštrukcie mostov - odstránenie</t>
  </si>
  <si>
    <t>1549994739</t>
  </si>
  <si>
    <t>421362126.S</t>
  </si>
  <si>
    <t>Výstuž doskového mosta z betonárskej ocele B500 (10505) mostných konštrukcií</t>
  </si>
  <si>
    <t>-973687017</t>
  </si>
  <si>
    <t xml:space="preserve">" doska  a zazubenie  " 2,096</t>
  </si>
  <si>
    <t>451312311.S</t>
  </si>
  <si>
    <t>Podklad pod dlažbu z betónu prostého tr. C 12/15 hr. nad 100 do 150 mm</t>
  </si>
  <si>
    <t>1725216604</t>
  </si>
  <si>
    <t>" koryto toku " (2,9*7,8+(2,0+1,5*2)*5*2)*1,1</t>
  </si>
  <si>
    <t xml:space="preserve">" opevnenie za rímsou  " (1,0*1,5*2+1,5*1,5*2)*1,1</t>
  </si>
  <si>
    <t>" opevnenie za krídlom " (3,0+3,5+3,0+3,0)*0,5*1,1</t>
  </si>
  <si>
    <t>451478011.S</t>
  </si>
  <si>
    <t>Podkladová vrstva plastbetónová drenážna na moste</t>
  </si>
  <si>
    <t>1947543183</t>
  </si>
  <si>
    <t>" pozdlžny a priečny drenážny kanálik " 0,1*0,05*4,76*2</t>
  </si>
  <si>
    <t xml:space="preserve">" okolo odvodňovačov a tvaroviek  "  0,05*0,5*0,5*0</t>
  </si>
  <si>
    <t>451571112.S</t>
  </si>
  <si>
    <t>Lôžko pod dlažby zo štrkopiesku hr. vrstvy nad 100 do 150 mm</t>
  </si>
  <si>
    <t>-650387906</t>
  </si>
  <si>
    <t>-373016937</t>
  </si>
  <si>
    <t>-1827181358</t>
  </si>
  <si>
    <t xml:space="preserve">" pod platne zábradlia "     0,25*0,25*0</t>
  </si>
  <si>
    <t xml:space="preserve">" pod platne zábradľového zvodidla  "     0,3*0,45*4*2</t>
  </si>
  <si>
    <t>458311131.S</t>
  </si>
  <si>
    <t>Filtračná vrstva za oporou z betónu drenažného tr. C 8/10 hutneného po vrstvách</t>
  </si>
  <si>
    <t>114684889</t>
  </si>
  <si>
    <t>1,0*3,0*6,5*2</t>
  </si>
  <si>
    <t>51</t>
  </si>
  <si>
    <t>462511270.S</t>
  </si>
  <si>
    <t>Zahádzka z lomového kameňa bez preštrkovania z terénu, hmotnosti jednotlivých kameňov do 200 kg</t>
  </si>
  <si>
    <t>-1697358683</t>
  </si>
  <si>
    <t>" pred zaist. prah" (1,0+1,5*2)*0,5*2*2</t>
  </si>
  <si>
    <t>52</t>
  </si>
  <si>
    <t>465513327.S</t>
  </si>
  <si>
    <t>Dlažba z lomového kameňa, na cementovú maltu s vyškárovaním cementovou maltou, hr. kameňa 300 mm</t>
  </si>
  <si>
    <t>2111768011</t>
  </si>
  <si>
    <t>" koryto toku " (2,9*7,8+(2,0+1,5*2)*5*2)</t>
  </si>
  <si>
    <t xml:space="preserve">" opevnenie za rímsou  " (1,0*1,5*2+1,5*1,5*2)</t>
  </si>
  <si>
    <t>" opevnenie za krídlom " (3,0+3,5+3,0+3,0)*0,5</t>
  </si>
  <si>
    <t>53</t>
  </si>
  <si>
    <t>-75611832</t>
  </si>
  <si>
    <t xml:space="preserve">"napojenia mosta na vozovku  = UM ŠD;  0-63 Gp " 6,7*5,0*2</t>
  </si>
  <si>
    <t>54</t>
  </si>
  <si>
    <t>565141221.S</t>
  </si>
  <si>
    <t>Podklad z asfaltového betónu AC 22 P s rozprestretím a zhutnením v pruhu š. nad 3 m, po zhutnení hr. 60 mm</t>
  </si>
  <si>
    <t>138503970</t>
  </si>
  <si>
    <t>"napojenia mosta na vozovku " 6,7*5,0*2</t>
  </si>
  <si>
    <t>55</t>
  </si>
  <si>
    <t>-1597914724</t>
  </si>
  <si>
    <t>56</t>
  </si>
  <si>
    <t>573111111.S1</t>
  </si>
  <si>
    <t>Postrek asfaltový infiltračný s posypom kamenivom z asfaltu cestného v množstve 0,70 kg/m2</t>
  </si>
  <si>
    <t>1606558737</t>
  </si>
  <si>
    <t>57</t>
  </si>
  <si>
    <t>-200396761</t>
  </si>
  <si>
    <t>" most " 6,7*4,76*2</t>
  </si>
  <si>
    <t>58</t>
  </si>
  <si>
    <t>701517958</t>
  </si>
  <si>
    <t>" most " 6,7*4,76</t>
  </si>
  <si>
    <t>59</t>
  </si>
  <si>
    <t>5771342811</t>
  </si>
  <si>
    <t>Asfaltový betón vrstva obrusná AC 11 O v pruhu š. nad 3 m z modifik. asfaltu tr. II, po zhutnení hr. 45 mm</t>
  </si>
  <si>
    <t>1246045391</t>
  </si>
  <si>
    <t>60</t>
  </si>
  <si>
    <t>1027429623</t>
  </si>
  <si>
    <t>61</t>
  </si>
  <si>
    <t>597761111.S</t>
  </si>
  <si>
    <t>Rigol dláždený do lôžka z betónu prostého tr. C 8/10 z betónových dosiek akejkoľvek veľkosti</t>
  </si>
  <si>
    <t>147995171</t>
  </si>
  <si>
    <t>" dláždený rigol " (4,6+4,7)*0,6</t>
  </si>
  <si>
    <t>62</t>
  </si>
  <si>
    <t>599141110</t>
  </si>
  <si>
    <t>Pružná asfaltová zálievka</t>
  </si>
  <si>
    <t>1079267283</t>
  </si>
  <si>
    <t>" pracovná škára " 5,0*2+4,76+6,7*2</t>
  </si>
  <si>
    <t>63</t>
  </si>
  <si>
    <t>622661211.S</t>
  </si>
  <si>
    <t>Náter betónu mosta epoxidový disperzný 1x impregnačný OS-A</t>
  </si>
  <si>
    <t>-2047871175</t>
  </si>
  <si>
    <t xml:space="preserve">" ochrana proti soliam = rímsy  " </t>
  </si>
  <si>
    <t xml:space="preserve"> (0,15+0,8+0,25)*(7,9+8,7)</t>
  </si>
  <si>
    <t>64</t>
  </si>
  <si>
    <t>6226612111</t>
  </si>
  <si>
    <t>Náter betónu mostu - adhézny mostík</t>
  </si>
  <si>
    <t>1115586996</t>
  </si>
  <si>
    <t xml:space="preserve">" adhézny mostík na zvýšenie priľnavosti  " </t>
  </si>
  <si>
    <t>0,5*2,1*2+0,5*(2,45+2,55)</t>
  </si>
  <si>
    <t>" nová mostovková doska " (3,75+0,4*2)*7,8</t>
  </si>
  <si>
    <t xml:space="preserve">" pre reprofilačné úpravy " </t>
  </si>
  <si>
    <t>" steny "</t>
  </si>
  <si>
    <t xml:space="preserve">" opory " </t>
  </si>
  <si>
    <t>1,0*7,8*2</t>
  </si>
  <si>
    <t xml:space="preserve">" krídla " </t>
  </si>
  <si>
    <t>1,0*1,5*2*2</t>
  </si>
  <si>
    <t>" podhľad " 3,0*7,8</t>
  </si>
  <si>
    <t>65</t>
  </si>
  <si>
    <t>-1020466083</t>
  </si>
  <si>
    <t>66</t>
  </si>
  <si>
    <t>622661336.S</t>
  </si>
  <si>
    <t>Zjednocujúci náter betónových konštrukcií na báze cementov</t>
  </si>
  <si>
    <t>778128323</t>
  </si>
  <si>
    <t>" ochranný a zjednocujúci náter "</t>
  </si>
  <si>
    <t>"NK = strop "</t>
  </si>
  <si>
    <t>7,8*3,0</t>
  </si>
  <si>
    <t xml:space="preserve">" NK = steny " </t>
  </si>
  <si>
    <t>0,75*3,75*2</t>
  </si>
  <si>
    <t>7,8*1,0*2</t>
  </si>
  <si>
    <t>1,0*2,5*0,5*2*2</t>
  </si>
  <si>
    <t>67</t>
  </si>
  <si>
    <t>627458111.S</t>
  </si>
  <si>
    <t>Škárovanie maltou MCS, muriva z lomového kameňa s vyčistením škár, pri hĺbky škár do 70 mm</t>
  </si>
  <si>
    <t>2108544578</t>
  </si>
  <si>
    <t xml:space="preserve">" oprava škárovania kamenných opôr  a krídiel " 1,3*7,8*2+1,8*1,8*0,5*2*2</t>
  </si>
  <si>
    <t>68</t>
  </si>
  <si>
    <t>627471132.S</t>
  </si>
  <si>
    <t>Reprofilácia podhľadov sanačnou maltou, 1 vrstva hr. 20 mm</t>
  </si>
  <si>
    <t>204890021</t>
  </si>
  <si>
    <t>" podhľad " 3,0*7,8*0,7</t>
  </si>
  <si>
    <t>69</t>
  </si>
  <si>
    <t>627471134.S</t>
  </si>
  <si>
    <t>Reprofilácia podhľadov sanačnou maltou, 2 vrstvy hr. 50 mm</t>
  </si>
  <si>
    <t>-393778282</t>
  </si>
  <si>
    <t>" podhľad " 3,0*7,8*0,3</t>
  </si>
  <si>
    <t>70</t>
  </si>
  <si>
    <t>-1112534267</t>
  </si>
  <si>
    <t>1,0*7,8*2*0,7</t>
  </si>
  <si>
    <t>1,0*1,5*2*2*0,7</t>
  </si>
  <si>
    <t>71</t>
  </si>
  <si>
    <t>627471154.S</t>
  </si>
  <si>
    <t>Reprofilácia stien sanačnou maltou, 2 vrstvy hr. 50 mm</t>
  </si>
  <si>
    <t>-1985012103</t>
  </si>
  <si>
    <t>1,0*7,8*2*0,3</t>
  </si>
  <si>
    <t>1,0*1,5*2*2*0,3</t>
  </si>
  <si>
    <t>72</t>
  </si>
  <si>
    <t>627471431.S</t>
  </si>
  <si>
    <t>Ochrana výstuže podhľadu zo sanačnej malty, 1 vrstva hr. 1 mm</t>
  </si>
  <si>
    <t>199054953</t>
  </si>
  <si>
    <t>" podhľad " 3,0*7,8*0,15</t>
  </si>
  <si>
    <t>73</t>
  </si>
  <si>
    <t>627471451.S</t>
  </si>
  <si>
    <t>Ochrana výstuže stien zo sanačnej malty, 1 vrstva hr. 1 mm</t>
  </si>
  <si>
    <t>1475042716</t>
  </si>
  <si>
    <t>1,0*7,8*2*0,15</t>
  </si>
  <si>
    <t>1,0*1,5*2*2*0,15</t>
  </si>
  <si>
    <t>74</t>
  </si>
  <si>
    <t>871238111.S</t>
  </si>
  <si>
    <t>Ukladanie drenážneho potrubia do pripravenej ryhy z tvrdého PVC priemeru nad 150 do 200 mm</t>
  </si>
  <si>
    <t>-1202563088</t>
  </si>
  <si>
    <t>"za oporami " 8,5*2</t>
  </si>
  <si>
    <t>75</t>
  </si>
  <si>
    <t>286110015200.S</t>
  </si>
  <si>
    <t>Flexibilná drenážna PVC-U rúra DN 160, perforovaná</t>
  </si>
  <si>
    <t>1128782262</t>
  </si>
  <si>
    <t>76</t>
  </si>
  <si>
    <t>899621112.S</t>
  </si>
  <si>
    <t>Obetónovanie drenážneho potrubia pr. bet. triedy C 8/10 hr. do 150 mm, rúr DN 100-160</t>
  </si>
  <si>
    <t>728360541</t>
  </si>
  <si>
    <t>"za oporami " 6,5*2</t>
  </si>
  <si>
    <t>77</t>
  </si>
  <si>
    <t>8999121011</t>
  </si>
  <si>
    <t>Montáž oceľových chráničiek D 120x7</t>
  </si>
  <si>
    <t>1973638051</t>
  </si>
  <si>
    <t>" pre vyustenie drenážnej rúrky " 1,0*2*2</t>
  </si>
  <si>
    <t>78</t>
  </si>
  <si>
    <t>1413089600</t>
  </si>
  <si>
    <t>Rúrka hladká kruhová bezošvá D 114 mm, hrúbka steny 7,0mm ozn.11 353.0.</t>
  </si>
  <si>
    <t>1776043374</t>
  </si>
  <si>
    <t>79</t>
  </si>
  <si>
    <t>1979363246</t>
  </si>
  <si>
    <t>36,8+12,8*2</t>
  </si>
  <si>
    <t>80</t>
  </si>
  <si>
    <t>553550000400.S</t>
  </si>
  <si>
    <t>Zvodidlo cestné jednostranné oceľové, vzdialenosť stĺpikov 2,0 m, úroveň zachytenia H1, komplet</t>
  </si>
  <si>
    <t>-1109638287</t>
  </si>
  <si>
    <t>62,4</t>
  </si>
  <si>
    <t>81</t>
  </si>
  <si>
    <t>911334122.S</t>
  </si>
  <si>
    <t>Zvodidlo oceľové zábradlové ZSNH4/H2 kotvené do rímsy s výplňou zo zvislých tyčí</t>
  </si>
  <si>
    <t>22734051</t>
  </si>
  <si>
    <t>10+10</t>
  </si>
  <si>
    <t>82</t>
  </si>
  <si>
    <t>913151111.S1</t>
  </si>
  <si>
    <t xml:space="preserve">Demontáž a spätné osadenie alebo montáž nivelizačnej značky </t>
  </si>
  <si>
    <t>772172878</t>
  </si>
  <si>
    <t>83</t>
  </si>
  <si>
    <t>Dočasné dopravné značenie - prenosné</t>
  </si>
  <si>
    <t>kpl</t>
  </si>
  <si>
    <t>-433102808</t>
  </si>
  <si>
    <t xml:space="preserve">" montáž , použitie a prenájom , demontáž , vrátane betónových zvodidiel  " 1</t>
  </si>
  <si>
    <t>84</t>
  </si>
  <si>
    <t>-1496281243</t>
  </si>
  <si>
    <t>85</t>
  </si>
  <si>
    <t>916362112.S</t>
  </si>
  <si>
    <t>Osadenie cestného obrubníka betónového stojatého do lôžka z betónu prostého tr. C 16/20 s bočnou oporou</t>
  </si>
  <si>
    <t>1192723170</t>
  </si>
  <si>
    <t xml:space="preserve">" opevnenie za rímsou  "1,5*2*2</t>
  </si>
  <si>
    <t>86</t>
  </si>
  <si>
    <t>592170002200.S</t>
  </si>
  <si>
    <t>Obrubník cestný, lxšxv 1000x150x260 mm, skosenie 120/40 mm</t>
  </si>
  <si>
    <t>1235016723</t>
  </si>
  <si>
    <t>6*1,01 'Prepočítané koeficientom množstva</t>
  </si>
  <si>
    <t>87</t>
  </si>
  <si>
    <t>917862112.S</t>
  </si>
  <si>
    <t>Osadenie chodník. obrubníka betónového stojatého do lôžka z betónu prosteho tr. C 16/20 s bočnou oporou</t>
  </si>
  <si>
    <t>-1484747046</t>
  </si>
  <si>
    <t xml:space="preserve">" opevnenie za rímsou  " (1,0+1,5)*2+(1,5+1,5)*2</t>
  </si>
  <si>
    <t>" opevnenie za krídlom " 3,0+3,5+3,0+3,0</t>
  </si>
  <si>
    <t>" sklz z betónových tvárnic " 4,6+4,7</t>
  </si>
  <si>
    <t>88</t>
  </si>
  <si>
    <t>592170001800.S</t>
  </si>
  <si>
    <t>Obrubník parkový, lxšxv 1000x50x200 mm, prírodný</t>
  </si>
  <si>
    <t>1781721121</t>
  </si>
  <si>
    <t>32,8*1,01 'Prepočítané koeficientom množstva</t>
  </si>
  <si>
    <t>89</t>
  </si>
  <si>
    <t>919723210</t>
  </si>
  <si>
    <t>Pružná asfaltová zalievka s predtesnením</t>
  </si>
  <si>
    <t>932802906</t>
  </si>
  <si>
    <t>"okolo rims-most" 7,9+8,7+1,5*2*2</t>
  </si>
  <si>
    <t>" nad ozubom " 6,65*2</t>
  </si>
  <si>
    <t>90</t>
  </si>
  <si>
    <t>931941111</t>
  </si>
  <si>
    <t xml:space="preserve">Osadenie  mostného oceľ. krycieho plechu do trvalo pružnej zálievky</t>
  </si>
  <si>
    <t>-1373064439</t>
  </si>
  <si>
    <t>6,65*2</t>
  </si>
  <si>
    <t>91</t>
  </si>
  <si>
    <t>133340000101</t>
  </si>
  <si>
    <t xml:space="preserve">Tyč oceľová T  160x50x10 mm, ozn. 11 373</t>
  </si>
  <si>
    <t>-840194103</t>
  </si>
  <si>
    <t>6,65*2*(12,57+3,93)*0,001*1,07</t>
  </si>
  <si>
    <t>92</t>
  </si>
  <si>
    <t>931992121.S</t>
  </si>
  <si>
    <t>Výplň dilatačných škár z extrudovaného polystyrénu hr. 20 mm</t>
  </si>
  <si>
    <t>737481374</t>
  </si>
  <si>
    <t xml:space="preserve">" polystyrén 20 mm  " </t>
  </si>
  <si>
    <t>" rímsy " 0,23*0,8*2*2</t>
  </si>
  <si>
    <t>" medzi oporou a ozubom " 6,55*0,15*2</t>
  </si>
  <si>
    <t xml:space="preserve">" medzi krídlom a priečnikom  " </t>
  </si>
  <si>
    <t>0,68*0,665*2+0,72*0,605*2</t>
  </si>
  <si>
    <t>" medzi ozubom a prechodovým klinom z medzerovitého betónu "</t>
  </si>
  <si>
    <t>1,2*6,55*2</t>
  </si>
  <si>
    <t>93</t>
  </si>
  <si>
    <t>931994142.S</t>
  </si>
  <si>
    <t>Tesnenie dilatačnej škáry betónovej konštrukcia polyuretanovým tmelom do pl. 4,0 cm2</t>
  </si>
  <si>
    <t>-2012375261</t>
  </si>
  <si>
    <t xml:space="preserve">" medzi krídlom a priečnikom  " 0,68*2+0,72*2</t>
  </si>
  <si>
    <t>94</t>
  </si>
  <si>
    <t>931994151.S</t>
  </si>
  <si>
    <t>Tesnenie škáry betónovej konštrukcia škárovým profilom prierezu 20/20 mm</t>
  </si>
  <si>
    <t>-1755023934</t>
  </si>
  <si>
    <t xml:space="preserve">"tesnenie medzi cestou a rímsou  "   7,9+8,7+1,5*4</t>
  </si>
  <si>
    <t>95</t>
  </si>
  <si>
    <t>938902031.S</t>
  </si>
  <si>
    <t xml:space="preserve">Otryskanie degradovaného betónu vodou do 20 mm,  -0,02200t</t>
  </si>
  <si>
    <t>-2082624765</t>
  </si>
  <si>
    <t>96</t>
  </si>
  <si>
    <t>938902032.S</t>
  </si>
  <si>
    <t xml:space="preserve">Otryskanie degradovaného betónu vodou do 50 mm,  -0,05500t</t>
  </si>
  <si>
    <t>1776486255</t>
  </si>
  <si>
    <t>97</t>
  </si>
  <si>
    <t>938902051.S</t>
  </si>
  <si>
    <t>Očistenie povrchu betónových konštrukcií otryskaním - pod izoláciu</t>
  </si>
  <si>
    <t>409677977</t>
  </si>
  <si>
    <t xml:space="preserve">" betónová doska - obrokovanie pod pečatenie "  4,757*7,92</t>
  </si>
  <si>
    <t>" ozuby " (1,025+0,955)*6,55</t>
  </si>
  <si>
    <t>98</t>
  </si>
  <si>
    <t>938902311.S</t>
  </si>
  <si>
    <t>Čistenie betónového podkladu vysokotlakovým vodným lúčom do hrúbky 5 mm - stropov</t>
  </si>
  <si>
    <t>622922419</t>
  </si>
  <si>
    <t>938902312.S</t>
  </si>
  <si>
    <t>Čistenie betónového podkladu vysokotlakovým vodným lúčom do hrúbky 5 mm - stien</t>
  </si>
  <si>
    <t>-12368396</t>
  </si>
  <si>
    <t>100</t>
  </si>
  <si>
    <t>938902313.S</t>
  </si>
  <si>
    <t>Čistenie betónového podkladu vysokotlakovým vodným lúčom do hrúbky 5 mm - podláh</t>
  </si>
  <si>
    <t>-793859920</t>
  </si>
  <si>
    <t xml:space="preserve">" NK po odbúraní nadbetonávky "  (3,75+0,4*2)*7,8</t>
  </si>
  <si>
    <t xml:space="preserve">" po odbúraní záverných múrikov "  (0,21+0,28)*7,8</t>
  </si>
  <si>
    <t>101</t>
  </si>
  <si>
    <t>944941101.S</t>
  </si>
  <si>
    <t>Ochranné zábradlie na vonkajších voľných stranách objektov odklonené od zvislice do 15 st.</t>
  </si>
  <si>
    <t>985194776</t>
  </si>
  <si>
    <t>15*2</t>
  </si>
  <si>
    <t>102</t>
  </si>
  <si>
    <t>959941131.S</t>
  </si>
  <si>
    <t>Chemická kotva s kotevným svorníkom tesnená chemickou ampulkou do betónu, ŽB, kameňa, s vyvŕtaním otvoru M16/20/165 mm</t>
  </si>
  <si>
    <t>-213742562</t>
  </si>
  <si>
    <t>" zábradľové zvodidlo " 2*(4+4)</t>
  </si>
  <si>
    <t>103</t>
  </si>
  <si>
    <t>959941132.S</t>
  </si>
  <si>
    <t>Chemická kotva s kotevným svorníkom tesnená chemickou ampulkou do betónu, ŽB, kameňa, s vyvŕtaním otvoru M16/45/190 mm</t>
  </si>
  <si>
    <t>2134197340</t>
  </si>
  <si>
    <t>104</t>
  </si>
  <si>
    <t>-1791683111</t>
  </si>
  <si>
    <t>" kotvenie rímsy - lepená kotva 24/200 mm " 8+8</t>
  </si>
  <si>
    <t>105</t>
  </si>
  <si>
    <t>1235881394</t>
  </si>
  <si>
    <t xml:space="preserve">" odbúranie  krídiel "   0,68*0,665*2,1*2+0,72*0,605*(2,45+2,55)</t>
  </si>
  <si>
    <t xml:space="preserve">" ŽB mostná NK s nadbetonávkou  " 4,22*7,8*0,4</t>
  </si>
  <si>
    <t>" ŽB rímsy "0,36*1,1*7,91+0,36*0,9*8,8</t>
  </si>
  <si>
    <t>" ŽB záverný múrik " 0,3*0,4*7,8*2</t>
  </si>
  <si>
    <t>106</t>
  </si>
  <si>
    <t>966076141.S</t>
  </si>
  <si>
    <t xml:space="preserve">Odstránenie zvodidlového zábradlia alebo ich častí na mostoch betónových v celku,  -0,05400t</t>
  </si>
  <si>
    <t>280945315</t>
  </si>
  <si>
    <t>9+9,5</t>
  </si>
  <si>
    <t>107</t>
  </si>
  <si>
    <t>971056019.S</t>
  </si>
  <si>
    <t>Jadrové vrty diamantovými korunkami do D 225 mm do stien - železobetónových -0,00095t</t>
  </si>
  <si>
    <t>-510058293</t>
  </si>
  <si>
    <t>" otvory pre chráničky v krídlach na vyvedenie drenáže " 80*2*2</t>
  </si>
  <si>
    <t>108</t>
  </si>
  <si>
    <t>979082113.S</t>
  </si>
  <si>
    <t>-953181399</t>
  </si>
  <si>
    <t xml:space="preserve">" na skládku investora pre ďalšie využitie " </t>
  </si>
  <si>
    <t xml:space="preserve">"frez. asf.  " </t>
  </si>
  <si>
    <t>" vozovkové vrstvy mosta " 6,5*4,25*0,508</t>
  </si>
  <si>
    <t>"napojenia mosta na vozovku " 6,5*5,0*2*0,508</t>
  </si>
  <si>
    <t>" zvodidlá " (9+9,5)*0,054</t>
  </si>
  <si>
    <t>Medzisúčet</t>
  </si>
  <si>
    <t xml:space="preserve">" na riadenú skládku odpadov " </t>
  </si>
  <si>
    <t xml:space="preserve">" podklad z kameniva " </t>
  </si>
  <si>
    <t>"napojenia mosta na vozovku " 6,5*5,0*2*0,56</t>
  </si>
  <si>
    <t xml:space="preserve">" odbúranie  krídiel "   (0,68*0,665*2,1*2+0,72*0,605*(2,45+2,55))*2,4</t>
  </si>
  <si>
    <t xml:space="preserve">" ŽB mostná NK s nadbetonávkou  " 4,22*7,8*0,4*2,4</t>
  </si>
  <si>
    <t>" ŽB rímsy " (0,36*1,1*7,91+0,36*0,9*8,8)*2,4</t>
  </si>
  <si>
    <t>" ŽB záverný múrik " 0,3*0,4*7,8*2*2,4</t>
  </si>
  <si>
    <t>" otvory pre chráničky v krídlach na vyvedenie drenáže " 80*2*2*0,00095</t>
  </si>
  <si>
    <t>109</t>
  </si>
  <si>
    <t>979082119.S</t>
  </si>
  <si>
    <t>1188867706</t>
  </si>
  <si>
    <t>144,995</t>
  </si>
  <si>
    <t>144,995*9 'Prepočítané koeficientom množstva</t>
  </si>
  <si>
    <t>110</t>
  </si>
  <si>
    <t>-1858719413</t>
  </si>
  <si>
    <t>111</t>
  </si>
  <si>
    <t>998212111.S</t>
  </si>
  <si>
    <t>Presun hmôt pre mosty murované, monolitické,betónové,kovové,výšky mosta do 20 m</t>
  </si>
  <si>
    <t>-1427955538</t>
  </si>
  <si>
    <t>112</t>
  </si>
  <si>
    <t>711112001.S</t>
  </si>
  <si>
    <t xml:space="preserve">Zhotovenie  izolácie proti zemnej vlhkosti zvislá penetračným náterom za studena</t>
  </si>
  <si>
    <t>1472650465</t>
  </si>
  <si>
    <t>" nadbetónovanie krídiel "</t>
  </si>
  <si>
    <t>0,68*(0,665+1,5*2,1)*2+0,72*(0,605*2+1,5*2,45+1,5*2,55)</t>
  </si>
  <si>
    <t>113</t>
  </si>
  <si>
    <t>714050206</t>
  </si>
  <si>
    <t>11,46*0,00035 'Prepočítané koeficientom množstva</t>
  </si>
  <si>
    <t>114</t>
  </si>
  <si>
    <t>711122131.S</t>
  </si>
  <si>
    <t xml:space="preserve">Zhotovenie  izolácie proti zemnej vlhkosti zvislá asfaltovým náterom za tepla</t>
  </si>
  <si>
    <t>-85509887</t>
  </si>
  <si>
    <t>11,46*2</t>
  </si>
  <si>
    <t>115</t>
  </si>
  <si>
    <t>111620000500.S</t>
  </si>
  <si>
    <t>Asfalt polofúkaný</t>
  </si>
  <si>
    <t>384805759</t>
  </si>
  <si>
    <t>22,92*0,0017 'Prepočítané koeficientom množstva</t>
  </si>
  <si>
    <t>116</t>
  </si>
  <si>
    <t>711131101.S</t>
  </si>
  <si>
    <t xml:space="preserve">Zhotovenie  izolácie proti zemnej vlhkosti vodorovná AIP na sucho</t>
  </si>
  <si>
    <t>-326435492</t>
  </si>
  <si>
    <t>" na úložný prah " (0,21+0,28)*7,8*3</t>
  </si>
  <si>
    <t>117</t>
  </si>
  <si>
    <t>628310000700.S</t>
  </si>
  <si>
    <t>Pás asfaltový s jemným posypom hr. 3,6 mm vystužený sklenenou rohožou</t>
  </si>
  <si>
    <t>880203582</t>
  </si>
  <si>
    <t>11,466*1,15 'Prepočítané koeficientom množstva</t>
  </si>
  <si>
    <t>118</t>
  </si>
  <si>
    <t>711170040.S</t>
  </si>
  <si>
    <t>Vodorovná profilovaná fólia s integrovanou drenážnou textíliou</t>
  </si>
  <si>
    <t>-669374453</t>
  </si>
  <si>
    <t>3,0*6,55*2</t>
  </si>
  <si>
    <t>119</t>
  </si>
  <si>
    <t>711170140.S</t>
  </si>
  <si>
    <t>Zvislá profilovaná fólia s integrovanou drenážnou textíliou</t>
  </si>
  <si>
    <t>1752454293</t>
  </si>
  <si>
    <t xml:space="preserve">" Odvedenie vody z rubu opory "  </t>
  </si>
  <si>
    <t>1,3*6,55*2</t>
  </si>
  <si>
    <t>120</t>
  </si>
  <si>
    <t>711311111.S</t>
  </si>
  <si>
    <t>Zhotovenie izolácie kotviaco - impregnačného náteru z epoxidovej živice s posypom kremičitým pieskom cestných mostoviek</t>
  </si>
  <si>
    <t>-2077962342</t>
  </si>
  <si>
    <t xml:space="preserve">" pečatenie povrchu mostovky  "</t>
  </si>
  <si>
    <t xml:space="preserve">" betónová doska "  4,757*7,92</t>
  </si>
  <si>
    <t>121</t>
  </si>
  <si>
    <t>245610001300.S</t>
  </si>
  <si>
    <t>2-zložková nízkoviskózna epoxidová živica</t>
  </si>
  <si>
    <t>-1061393661</t>
  </si>
  <si>
    <t>50,644*0,5 'Prepočítané koeficientom množstva</t>
  </si>
  <si>
    <t>122</t>
  </si>
  <si>
    <t>711341111.S</t>
  </si>
  <si>
    <t>Zhotovenie izolácie NAIP pritavením cestných mostoviek</t>
  </si>
  <si>
    <t>-791038083</t>
  </si>
  <si>
    <t>" rímsy " 1,0*4,757*2</t>
  </si>
  <si>
    <t>123</t>
  </si>
  <si>
    <t>628340000100.S</t>
  </si>
  <si>
    <t>Pás asfaltový SBS s bridličným posypom hr. 5,5 mm vystužený netkanou polyesterovou rohožou</t>
  </si>
  <si>
    <t>788224589</t>
  </si>
  <si>
    <t>60,158*1,15 'Prepočítané koeficientom množstva</t>
  </si>
  <si>
    <t>124</t>
  </si>
  <si>
    <t>998711201.S</t>
  </si>
  <si>
    <t>%</t>
  </si>
  <si>
    <t>-698707788</t>
  </si>
  <si>
    <t>125</t>
  </si>
  <si>
    <t>000300016.S</t>
  </si>
  <si>
    <t>-577486790</t>
  </si>
  <si>
    <t>126</t>
  </si>
  <si>
    <t>000300021.S</t>
  </si>
  <si>
    <t>651927898</t>
  </si>
  <si>
    <t>127</t>
  </si>
  <si>
    <t>000300031.S</t>
  </si>
  <si>
    <t>-1405842716</t>
  </si>
  <si>
    <t>128</t>
  </si>
  <si>
    <t>-1170449144</t>
  </si>
  <si>
    <t>129</t>
  </si>
  <si>
    <t>000400022.S</t>
  </si>
  <si>
    <t>Projektové práce - stavebná časť (stavebné objekty vrátane ich technického vybavenia). náklady na dokumentáciu skutočného zhotovenia stavby</t>
  </si>
  <si>
    <t>-1264836428</t>
  </si>
  <si>
    <t>130</t>
  </si>
  <si>
    <t>000400024</t>
  </si>
  <si>
    <t xml:space="preserve">Vypracovanie príslušnej dokumentácie mosta , lávky  k preberaciemu konaniu a pre užívanie objektu</t>
  </si>
  <si>
    <t>2028892331</t>
  </si>
  <si>
    <t>" MZ vrátane hlavnej prehliadky mosta pred jeho spustením do prevádzky " 1</t>
  </si>
  <si>
    <t>131</t>
  </si>
  <si>
    <t>000600025</t>
  </si>
  <si>
    <t>Zariadenie staveniska - zriadenie</t>
  </si>
  <si>
    <t>1715871443</t>
  </si>
  <si>
    <t>132</t>
  </si>
  <si>
    <t>000600026</t>
  </si>
  <si>
    <t>Zariadenie staveniska - prevádzka</t>
  </si>
  <si>
    <t>mes.</t>
  </si>
  <si>
    <t>1931498495</t>
  </si>
  <si>
    <t>133</t>
  </si>
  <si>
    <t>000600027</t>
  </si>
  <si>
    <t>Zariadenie staveniska - demontáž</t>
  </si>
  <si>
    <t>1973637068</t>
  </si>
  <si>
    <t>206-00 - 206-00 Most ev. č.591-010</t>
  </si>
  <si>
    <t>-1126487946</t>
  </si>
  <si>
    <t>" vozovkové vrstvy mosta " 6,5*5,2</t>
  </si>
  <si>
    <t>2115709516</t>
  </si>
  <si>
    <t>1342524311</t>
  </si>
  <si>
    <t>-381906539</t>
  </si>
  <si>
    <t>483336877</t>
  </si>
  <si>
    <t>876317502</t>
  </si>
  <si>
    <t>-1133123241</t>
  </si>
  <si>
    <t xml:space="preserve">" vyčistenie koryta toku a odkop pre opevnenie koryta "  (2,9*10,8+(2,0+1,5*2)*5*2)*0,6       </t>
  </si>
  <si>
    <t>1362422959</t>
  </si>
  <si>
    <t>" výkop pre prechodové vrstvy za oporou a úpravu krídla " 0,8*3,0*6,5*2+1*1,3*(4,5+6,5)*2</t>
  </si>
  <si>
    <t>924641450</t>
  </si>
  <si>
    <t>59,8</t>
  </si>
  <si>
    <t>59,8*0,3 'Prepočítané koeficientom množstva</t>
  </si>
  <si>
    <t>976397033</t>
  </si>
  <si>
    <t>1421601821</t>
  </si>
  <si>
    <t>-208076505</t>
  </si>
  <si>
    <t>" prebytočný výkopok " 48,792+59,8+11,2-28,6-9,072</t>
  </si>
  <si>
    <t>1844231066</t>
  </si>
  <si>
    <t>388906603</t>
  </si>
  <si>
    <t>1182149877</t>
  </si>
  <si>
    <t>(48,792+59,8+11,2-28,6-9,072)*1,9</t>
  </si>
  <si>
    <t>-233993967</t>
  </si>
  <si>
    <t>1*1,3*(4,5+6,5)*2</t>
  </si>
  <si>
    <t>-754077716</t>
  </si>
  <si>
    <t>1758810084</t>
  </si>
  <si>
    <t>-249845825</t>
  </si>
  <si>
    <t>-772931486</t>
  </si>
  <si>
    <t>-1950011452</t>
  </si>
  <si>
    <t>-155245369</t>
  </si>
  <si>
    <t>341842517</t>
  </si>
  <si>
    <t>-2008258437</t>
  </si>
  <si>
    <t>474286028</t>
  </si>
  <si>
    <t>-418746041</t>
  </si>
  <si>
    <t>" kotvenie krídiel = 3 " 36*12</t>
  </si>
  <si>
    <t>1680505387</t>
  </si>
  <si>
    <t>" pod drenážne potrubie za oporami " 10,0*0,25*2*0,1</t>
  </si>
  <si>
    <t>176357336</t>
  </si>
  <si>
    <t>" pod drenážne potrubie za oporami " 10,0*2*0,1</t>
  </si>
  <si>
    <t>-94660406</t>
  </si>
  <si>
    <t>-1951003055</t>
  </si>
  <si>
    <t>0,35*0,65*(4,73+6,635)</t>
  </si>
  <si>
    <t>1980144041</t>
  </si>
  <si>
    <t>0,35*0,65*6+(0,35*2+0,1)*(4,73+6,635)</t>
  </si>
  <si>
    <t>-1003138052</t>
  </si>
  <si>
    <t>602131857</t>
  </si>
  <si>
    <t>" rímsy a krídla " 0,314</t>
  </si>
  <si>
    <t>-743439871</t>
  </si>
  <si>
    <t>0,5*0,945*1,0*2</t>
  </si>
  <si>
    <t>-1786580355</t>
  </si>
  <si>
    <t>0,945*(0,5+1,0*2)*2</t>
  </si>
  <si>
    <t>539601569</t>
  </si>
  <si>
    <t>4,725</t>
  </si>
  <si>
    <t>348171121.S</t>
  </si>
  <si>
    <t>Osadenie mostného oceľového zábradlia trvalého do betónu ríms priamo</t>
  </si>
  <si>
    <t>2087744301</t>
  </si>
  <si>
    <t>" mostné zábradlie so zvislou výplňou " 4,0+6,0</t>
  </si>
  <si>
    <t>5534610002</t>
  </si>
  <si>
    <t>Zábradlie oceľové trojtrubkové , vč. konečnej povrchovej úpravy</t>
  </si>
  <si>
    <t>1592306729</t>
  </si>
  <si>
    <t xml:space="preserve">" mostné zábradlie trojtrubkové "  4,0+6,0</t>
  </si>
  <si>
    <t>" povrchová úprava v zmysle PD "</t>
  </si>
  <si>
    <t>" vrátane dilatácie a nevodivého prepojenia nad mostnými závermi "</t>
  </si>
  <si>
    <t>-328410668</t>
  </si>
  <si>
    <t>" nová doska " 4,7*10,38*(0,252+0,3*2+0,252)/4+0,45*0,3*10,38*2+0,5*(0,75+0,35)*5,165</t>
  </si>
  <si>
    <t>" ozuby " 9,75*0,23*0,725*2</t>
  </si>
  <si>
    <t>-1663928515</t>
  </si>
  <si>
    <t>" nová doska" 0,3*3,8*2</t>
  </si>
  <si>
    <t>1280923595</t>
  </si>
  <si>
    <t>" nová doska" 0,23*0,725*2*2</t>
  </si>
  <si>
    <t>" ozuby " 9,75*(0,23*2+0,725+0,2)*2+0,23*0,725*2*2</t>
  </si>
  <si>
    <t>2030483989</t>
  </si>
  <si>
    <t>1299172449</t>
  </si>
  <si>
    <t>-676924457</t>
  </si>
  <si>
    <t xml:space="preserve">" doska  a zazubenie  " 3,187</t>
  </si>
  <si>
    <t>-1150032495</t>
  </si>
  <si>
    <t>" koryto toku " (2,9*10,8+(2,0+1,5*2)*5*2)*1,1</t>
  </si>
  <si>
    <t xml:space="preserve">" opevnenie za rímsou  " (0,5*1,5+0,5*2,5+0,5*2,0+0,5*1,0+7,2*0,7)*1,1</t>
  </si>
  <si>
    <t>" opevnenie za krídlom " (1,5+1,5+2,0*2)*0,5*1,1</t>
  </si>
  <si>
    <t>-972136734</t>
  </si>
  <si>
    <t>1816526573</t>
  </si>
  <si>
    <t>-351706590</t>
  </si>
  <si>
    <t xml:space="preserve">" pod platne zábradlia "     0,25*0,25*(3+4)</t>
  </si>
  <si>
    <t xml:space="preserve">" pod platne zábradľového zvodidla  "     0,3*0,45*0</t>
  </si>
  <si>
    <t>457451133.S</t>
  </si>
  <si>
    <t>Ochranná betónová vrstva na izoláciu presýpaných objektov hr. 60 mm s výstužou zo sietí, betón tr. C 25/30</t>
  </si>
  <si>
    <t>-257807620</t>
  </si>
  <si>
    <t xml:space="preserve">" ochrana hydroizolácie = betónová doska  "  5,165*9,4</t>
  </si>
  <si>
    <t>-1957095549</t>
  </si>
  <si>
    <t>1,0*3,0*9,75*2</t>
  </si>
  <si>
    <t>-651054181</t>
  </si>
  <si>
    <t>-1563317586</t>
  </si>
  <si>
    <t>" koryto toku " (2,9*10,8+(2,0+1,5*2)*5*2)</t>
  </si>
  <si>
    <t xml:space="preserve">" opevnenie za rímsou  " (0,5*1,5+0,5*2,5+0,5*2,0+0,5*1,0+7,2*0,7)</t>
  </si>
  <si>
    <t>" opevnenie za krídlom " (1,5+1,5+2,0*2)*0,5</t>
  </si>
  <si>
    <t>760068746</t>
  </si>
  <si>
    <t xml:space="preserve">" vozovkové vrstvy na ceste = UM ŠD;  0-63 Gp " 7,85*(5,2+5,0*2)</t>
  </si>
  <si>
    <t xml:space="preserve">" vyasfaltovaná plocha = UM ŠD;  0-63 Gp " 7,5*0,8</t>
  </si>
  <si>
    <t>-837422648</t>
  </si>
  <si>
    <t>" vozovkové vrstvy na ceste " 7,0*(5,2+5,0*2)</t>
  </si>
  <si>
    <t>" vyasfaltovaná plocha " 7,5*0,8</t>
  </si>
  <si>
    <t>1441266200</t>
  </si>
  <si>
    <t>" vozovkové vrstvy na ceste " 7,2*(5,2+5,0*2)</t>
  </si>
  <si>
    <t>569251111.S</t>
  </si>
  <si>
    <t>Spevnenie krajníc alebo komun. pre peších s rozpr. a zhutnením, štrkopieskom alebo kamen. ťaženým hr. 150 mm</t>
  </si>
  <si>
    <t>-2054492467</t>
  </si>
  <si>
    <t>(15,2*2-5,2)*1,25*1,1</t>
  </si>
  <si>
    <t>569903311.S</t>
  </si>
  <si>
    <t>Zhotovenie zemných krajníc z hornín akejkoľvek triedy so zhutnením</t>
  </si>
  <si>
    <t>-1538106203</t>
  </si>
  <si>
    <t>0,6*0,6*(15,2*2-5,2)</t>
  </si>
  <si>
    <t>2061827005</t>
  </si>
  <si>
    <t>-1295652285</t>
  </si>
  <si>
    <t>" vozovkové vrstvy na ceste " 7,0*(5,2+5,0*2)*2</t>
  </si>
  <si>
    <t>" vyasfaltovaná plocha " 7,5*0,8*2</t>
  </si>
  <si>
    <t>2061419047</t>
  </si>
  <si>
    <t>" vozovkové vrstvy na ceste " 6,2*(5,2+5,0*2)</t>
  </si>
  <si>
    <t>-1201400785</t>
  </si>
  <si>
    <t>2086107396</t>
  </si>
  <si>
    <t>" dláždený rigol " (4,8+2,3+7,2+2,5+3,0)*0,6</t>
  </si>
  <si>
    <t>-551757430</t>
  </si>
  <si>
    <t>" pracovná škára " 5,0*2+5,2+6,5*2</t>
  </si>
  <si>
    <t>1350292846</t>
  </si>
  <si>
    <t xml:space="preserve"> (0,35*2+0,65)*(4,73+6,635)</t>
  </si>
  <si>
    <t>-1995423144</t>
  </si>
  <si>
    <t>0,5*1,0*2</t>
  </si>
  <si>
    <t>" nová mostovková doska " (3,8+0,3*2)*10,4</t>
  </si>
  <si>
    <t>0,9*10,8*2</t>
  </si>
  <si>
    <t>0,9*0,9*0,5*2*2</t>
  </si>
  <si>
    <t>" podhľad " 2,9*10,8</t>
  </si>
  <si>
    <t>-1174637582</t>
  </si>
  <si>
    <t>1767637882</t>
  </si>
  <si>
    <t>10,8*2,9</t>
  </si>
  <si>
    <t>(4,73+0,5*2)*1,35+(6,635+0,5*2)*0,95</t>
  </si>
  <si>
    <t>10,8*0,9*2</t>
  </si>
  <si>
    <t>20400438</t>
  </si>
  <si>
    <t>" podhľad " 2,9*10,8*0,7</t>
  </si>
  <si>
    <t>-365204930</t>
  </si>
  <si>
    <t>" podhľad " 2,9*10,8*0,3</t>
  </si>
  <si>
    <t>1589575266</t>
  </si>
  <si>
    <t>0,9*10,8*2*0,7</t>
  </si>
  <si>
    <t>0,9*0,9*0,5*2*2*0,7</t>
  </si>
  <si>
    <t>587982959</t>
  </si>
  <si>
    <t>0,9*10,8*2*0,3</t>
  </si>
  <si>
    <t>0,9*0,9*0,5*2*2*0,3</t>
  </si>
  <si>
    <t>-146052051</t>
  </si>
  <si>
    <t>" podhľad " 2,9*10,8*0,15</t>
  </si>
  <si>
    <t>-1246096587</t>
  </si>
  <si>
    <t>0,9*10,8*2*0,15</t>
  </si>
  <si>
    <t>0,9*0,9*0,5*2*2*0,15</t>
  </si>
  <si>
    <t>-426242726</t>
  </si>
  <si>
    <t>"za oporami " 11,5*2</t>
  </si>
  <si>
    <t>-2043920624</t>
  </si>
  <si>
    <t>-1605956717</t>
  </si>
  <si>
    <t>"za oporami " 10,0*2</t>
  </si>
  <si>
    <t>1925150005</t>
  </si>
  <si>
    <t>1327300128</t>
  </si>
  <si>
    <t>-2113962495</t>
  </si>
  <si>
    <t>1295569798</t>
  </si>
  <si>
    <t>-204209801</t>
  </si>
  <si>
    <t xml:space="preserve">" opevnenie za rímsou  " (0,5*2+1,5+0,5*2+2,5+1,5+0,5*2+2,0+0,5*2+1,0+7,2+0,5+1,0)</t>
  </si>
  <si>
    <t>" opevnenie za krídlom " (1,5+1,5+2,0*2)+0,5*4</t>
  </si>
  <si>
    <t>" dláždený rigol " (4,8+2,3+7,2+2,5+3,0)+6*0,6</t>
  </si>
  <si>
    <t>-1913092705</t>
  </si>
  <si>
    <t>53,6*1,01 'Prepočítané koeficientom množstva</t>
  </si>
  <si>
    <t>-1665340678</t>
  </si>
  <si>
    <t>"okolo rims-žľab " 4,8*2+7,2*2+0,6*2*2</t>
  </si>
  <si>
    <t>776365131</t>
  </si>
  <si>
    <t>" rímsy " 0,35*0,65*2</t>
  </si>
  <si>
    <t>" medzi oporou a ozubom " 9,75*0,15*2</t>
  </si>
  <si>
    <t>0,5*0,945*2</t>
  </si>
  <si>
    <t>0,75*9,75*2</t>
  </si>
  <si>
    <t>-280465432</t>
  </si>
  <si>
    <t xml:space="preserve">" medzi krídlom a priečnikom  " 0,945*2</t>
  </si>
  <si>
    <t>1143613738</t>
  </si>
  <si>
    <t xml:space="preserve">"tesnenie medzi cestou a rímsou  "   0</t>
  </si>
  <si>
    <t xml:space="preserve">" medzi krídlom a priečnikom  "0,945*2</t>
  </si>
  <si>
    <t>-298622259</t>
  </si>
  <si>
    <t>76369359</t>
  </si>
  <si>
    <t>800764271</t>
  </si>
  <si>
    <t xml:space="preserve">" betónová doska - obrokovanie pod pečatenie "  5,165*9,4+4,75*(0,75+0,4)</t>
  </si>
  <si>
    <t>" ozuby " 0,725*9,75*2</t>
  </si>
  <si>
    <t>1911880184</t>
  </si>
  <si>
    <t>-2101876178</t>
  </si>
  <si>
    <t>-171208375</t>
  </si>
  <si>
    <t xml:space="preserve">" NK po odbúraní nadbetonávky "  (3,8+0,3*2)*10,8</t>
  </si>
  <si>
    <t xml:space="preserve">" po odbúraní záverných múrikov "  0,5*10,8*2</t>
  </si>
  <si>
    <t>515304295</t>
  </si>
  <si>
    <t>959941123.S</t>
  </si>
  <si>
    <t>Chemická kotva s kotevným svorníkom tesnená chemickou ampulkou do betónu, ŽB, kameňa, s vyvŕtaním otvoru M12/95/220 mm</t>
  </si>
  <si>
    <t>-2107175464</t>
  </si>
  <si>
    <t>"zabradlie " 4*(3+4)</t>
  </si>
  <si>
    <t>-52671513</t>
  </si>
  <si>
    <t xml:space="preserve">" odbúranie  krídiel "   ((2,65+1,7+1,1+1,65)*0,8*0,5+0,8*0,3*(1,5+2,1+5,7+4,2))</t>
  </si>
  <si>
    <t xml:space="preserve">" ŽB mostná NK s nadbetonávkou  " 4,7*10,8*0,3</t>
  </si>
  <si>
    <t>" ŽB rímsy "0,25*0,5*(6,3+4,7)</t>
  </si>
  <si>
    <t>" ŽB záverný múrik " 0,3*0,45*10,8*2</t>
  </si>
  <si>
    <t>-1856431966</t>
  </si>
  <si>
    <t>22,4+22,6</t>
  </si>
  <si>
    <t>-1993576650</t>
  </si>
  <si>
    <t>-2056329089</t>
  </si>
  <si>
    <t>" vozovkové vrstvy mosta " 6,5*5,2*0,508</t>
  </si>
  <si>
    <t>" zvodidlá " (22,4+22,6)*0,054</t>
  </si>
  <si>
    <t>"napojenia mosta na vozovku " 6,5*(5,2+5,0*2)*0,56</t>
  </si>
  <si>
    <t xml:space="preserve">" odbúranie  krídiel "   ((2,65+1,7+1,1+1,65)*0,8*0,5+0,8*0,3*(1,5+2,1+5,7+4,2))*2,4</t>
  </si>
  <si>
    <t xml:space="preserve">" ŽB mostná NK s nadbetonávkou  " 4,7*10,8*0,3*2,4</t>
  </si>
  <si>
    <t>" ŽB rímsy "0,25*0,5*(6,3+4,7)*2,4</t>
  </si>
  <si>
    <t>" ŽB záverný múrik " 0,3*0,45*10,8*2*2,4</t>
  </si>
  <si>
    <t>479886148</t>
  </si>
  <si>
    <t>169,689</t>
  </si>
  <si>
    <t>169,689*9 'Prepočítané koeficientom množstva</t>
  </si>
  <si>
    <t>363727686</t>
  </si>
  <si>
    <t>1618304623</t>
  </si>
  <si>
    <t>-1013283781</t>
  </si>
  <si>
    <t>0,945*(0,5+1,0*1,5)*2</t>
  </si>
  <si>
    <t>"NK pod rímsami " 4,75*(0,75+0,4)</t>
  </si>
  <si>
    <t>523648476</t>
  </si>
  <si>
    <t>9,243*0,00035 'Prepočítané koeficientom množstva</t>
  </si>
  <si>
    <t>-207503124</t>
  </si>
  <si>
    <t>0,945*(0,5+1,0*1,5)*2*2</t>
  </si>
  <si>
    <t>629726882</t>
  </si>
  <si>
    <t>7,56*0,0017 'Prepočítané koeficientom množstva</t>
  </si>
  <si>
    <t>1715977681</t>
  </si>
  <si>
    <t>" na úložný prah " 0,5*2*10,8*3</t>
  </si>
  <si>
    <t>-159026923</t>
  </si>
  <si>
    <t>32,4*1,15 'Prepočítané koeficientom množstva</t>
  </si>
  <si>
    <t>-1616660212</t>
  </si>
  <si>
    <t>3,0*9,75*2</t>
  </si>
  <si>
    <t>1090928439</t>
  </si>
  <si>
    <t>1,0*9,75*2</t>
  </si>
  <si>
    <t>675321366</t>
  </si>
  <si>
    <t xml:space="preserve">" betónová doska "  5,165*9,4+4,75*(0,75+0,4)</t>
  </si>
  <si>
    <t>872367958</t>
  </si>
  <si>
    <t>68,152*0,5 'Prepočítané koeficientom množstva</t>
  </si>
  <si>
    <t>1238916288</t>
  </si>
  <si>
    <t xml:space="preserve">" betónová doska  "  5,165*9,4+4,75*(0,75+0,4)*2</t>
  </si>
  <si>
    <t>-345165284</t>
  </si>
  <si>
    <t>73,614*1,15 'Prepočítané koeficientom množstva</t>
  </si>
  <si>
    <t>-2005918010</t>
  </si>
  <si>
    <t>915285549</t>
  </si>
  <si>
    <t>275068675</t>
  </si>
  <si>
    <t>-316951803</t>
  </si>
  <si>
    <t>1223638316</t>
  </si>
  <si>
    <t>679093909</t>
  </si>
  <si>
    <t>61134710</t>
  </si>
  <si>
    <t>196823700</t>
  </si>
  <si>
    <t>-1155546888</t>
  </si>
  <si>
    <t>-473171550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</si>
</sst>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</xf>
    <xf numFmtId="4" fontId="3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6" fillId="0" borderId="12" xfId="0" applyNumberFormat="1" applyFont="1" applyBorder="1" applyAlignment="1" applyProtection="1"/>
    <xf numFmtId="166" fontId="36" fillId="0" borderId="13" xfId="0" applyNumberFormat="1" applyFont="1" applyBorder="1" applyAlignment="1" applyProtection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22" xfId="0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30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30189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49" t="s">
        <v>41</v>
      </c>
      <c r="G29" s="48"/>
      <c r="H29" s="48"/>
      <c r="I29" s="48"/>
      <c r="J29" s="48"/>
      <c r="K29" s="48"/>
      <c r="L29" s="50">
        <v>0.20000000000000001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>
        <f>ROUND(AZ94,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>
        <f>ROUND(AV94, 2)</f>
        <v>0</v>
      </c>
      <c r="AL29" s="51"/>
      <c r="AM29" s="51"/>
      <c r="AN29" s="51"/>
      <c r="AO29" s="51"/>
      <c r="AP29" s="51"/>
      <c r="AQ29" s="51"/>
      <c r="AR29" s="53"/>
      <c r="AS29" s="54"/>
      <c r="AT29" s="54"/>
      <c r="AU29" s="54"/>
      <c r="AV29" s="54"/>
      <c r="AW29" s="54"/>
      <c r="AX29" s="54"/>
      <c r="AY29" s="54"/>
      <c r="AZ29" s="54"/>
      <c r="BE29" s="55"/>
    </row>
    <row r="30" s="3" customFormat="1" ht="14.4" customHeight="1">
      <c r="A30" s="3"/>
      <c r="B30" s="47"/>
      <c r="C30" s="48"/>
      <c r="D30" s="48"/>
      <c r="E30" s="48"/>
      <c r="F30" s="49" t="s">
        <v>42</v>
      </c>
      <c r="G30" s="48"/>
      <c r="H30" s="48"/>
      <c r="I30" s="48"/>
      <c r="J30" s="48"/>
      <c r="K30" s="48"/>
      <c r="L30" s="50">
        <v>0.20000000000000001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>
        <f>ROUND(BA94,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>
        <f>ROUND(AW94, 2)</f>
        <v>0</v>
      </c>
      <c r="AL30" s="51"/>
      <c r="AM30" s="51"/>
      <c r="AN30" s="51"/>
      <c r="AO30" s="51"/>
      <c r="AP30" s="51"/>
      <c r="AQ30" s="51"/>
      <c r="AR30" s="53"/>
      <c r="AS30" s="54"/>
      <c r="AT30" s="54"/>
      <c r="AU30" s="54"/>
      <c r="AV30" s="54"/>
      <c r="AW30" s="54"/>
      <c r="AX30" s="54"/>
      <c r="AY30" s="54"/>
      <c r="AZ30" s="54"/>
      <c r="BE30" s="55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56">
        <v>0.20000000000000001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7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7">
        <v>0</v>
      </c>
      <c r="AL31" s="48"/>
      <c r="AM31" s="48"/>
      <c r="AN31" s="48"/>
      <c r="AO31" s="48"/>
      <c r="AP31" s="48"/>
      <c r="AQ31" s="48"/>
      <c r="AR31" s="58"/>
      <c r="BE31" s="55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56">
        <v>0.20000000000000001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7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7">
        <v>0</v>
      </c>
      <c r="AL32" s="48"/>
      <c r="AM32" s="48"/>
      <c r="AN32" s="48"/>
      <c r="AO32" s="48"/>
      <c r="AP32" s="48"/>
      <c r="AQ32" s="48"/>
      <c r="AR32" s="58"/>
      <c r="BE32" s="55"/>
    </row>
    <row r="33" hidden="1" s="3" customFormat="1" ht="14.4" customHeight="1">
      <c r="A33" s="3"/>
      <c r="B33" s="47"/>
      <c r="C33" s="48"/>
      <c r="D33" s="48"/>
      <c r="E33" s="48"/>
      <c r="F33" s="49" t="s">
        <v>45</v>
      </c>
      <c r="G33" s="48"/>
      <c r="H33" s="48"/>
      <c r="I33" s="48"/>
      <c r="J33" s="48"/>
      <c r="K33" s="48"/>
      <c r="L33" s="50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>
        <f>ROUND(BD94,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>
        <v>0</v>
      </c>
      <c r="AL33" s="51"/>
      <c r="AM33" s="51"/>
      <c r="AN33" s="51"/>
      <c r="AO33" s="51"/>
      <c r="AP33" s="51"/>
      <c r="AQ33" s="51"/>
      <c r="AR33" s="53"/>
      <c r="AS33" s="54"/>
      <c r="AT33" s="54"/>
      <c r="AU33" s="54"/>
      <c r="AV33" s="54"/>
      <c r="AW33" s="54"/>
      <c r="AX33" s="54"/>
      <c r="AY33" s="54"/>
      <c r="AZ33" s="54"/>
      <c r="BE33" s="55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9"/>
      <c r="D35" s="60" t="s">
        <v>46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2" t="s">
        <v>47</v>
      </c>
      <c r="U35" s="61"/>
      <c r="V35" s="61"/>
      <c r="W35" s="61"/>
      <c r="X35" s="63" t="s">
        <v>48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4">
        <f>SUM(AK26:AK33)</f>
        <v>0</v>
      </c>
      <c r="AL35" s="61"/>
      <c r="AM35" s="61"/>
      <c r="AN35" s="61"/>
      <c r="AO35" s="65"/>
      <c r="AP35" s="59"/>
      <c r="AQ35" s="59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6"/>
      <c r="C49" s="67"/>
      <c r="D49" s="68" t="s">
        <v>49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8" t="s">
        <v>50</v>
      </c>
      <c r="AI49" s="69"/>
      <c r="AJ49" s="69"/>
      <c r="AK49" s="69"/>
      <c r="AL49" s="69"/>
      <c r="AM49" s="69"/>
      <c r="AN49" s="69"/>
      <c r="AO49" s="69"/>
      <c r="AP49" s="67"/>
      <c r="AQ49" s="67"/>
      <c r="AR49" s="70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71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71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71" t="s">
        <v>51</v>
      </c>
      <c r="AI60" s="43"/>
      <c r="AJ60" s="43"/>
      <c r="AK60" s="43"/>
      <c r="AL60" s="43"/>
      <c r="AM60" s="71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8" t="s">
        <v>53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68" t="s">
        <v>54</v>
      </c>
      <c r="AI64" s="72"/>
      <c r="AJ64" s="72"/>
      <c r="AK64" s="72"/>
      <c r="AL64" s="72"/>
      <c r="AM64" s="72"/>
      <c r="AN64" s="72"/>
      <c r="AO64" s="72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71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71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71" t="s">
        <v>51</v>
      </c>
      <c r="AI75" s="43"/>
      <c r="AJ75" s="43"/>
      <c r="AK75" s="43"/>
      <c r="AL75" s="43"/>
      <c r="AM75" s="71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45"/>
      <c r="BE77" s="39"/>
    </row>
    <row r="81" s="2" customFormat="1" ht="6.96" customHeight="1">
      <c r="A81" s="39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7"/>
      <c r="C84" s="33" t="s">
        <v>12</v>
      </c>
      <c r="D84" s="78"/>
      <c r="E84" s="78"/>
      <c r="F84" s="78"/>
      <c r="G84" s="78"/>
      <c r="H84" s="78"/>
      <c r="I84" s="78"/>
      <c r="J84" s="78"/>
      <c r="K84" s="78"/>
      <c r="L84" s="78" t="str">
        <f>K5</f>
        <v>3013-II-2020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9"/>
      <c r="BE84" s="4"/>
    </row>
    <row r="85" s="5" customFormat="1" ht="36.96" customHeight="1">
      <c r="A85" s="5"/>
      <c r="B85" s="80"/>
      <c r="C85" s="81" t="s">
        <v>15</v>
      </c>
      <c r="D85" s="82"/>
      <c r="E85" s="82"/>
      <c r="F85" s="82"/>
      <c r="G85" s="82"/>
      <c r="H85" s="82"/>
      <c r="I85" s="82"/>
      <c r="J85" s="82"/>
      <c r="K85" s="82"/>
      <c r="L85" s="83" t="str">
        <f>K6</f>
        <v>Rekonštrukcia cesty a mostov II/591 Banská Bystrica - hr. okr. BB/ZV - Zvolenská Slatina , II. etapa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4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85" t="str">
        <f>IF(K8="","",K8)</f>
        <v>k. ú. Banská Bystrica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6" t="str">
        <f>IF(AN8= "","",AN8)</f>
        <v>30. 12. 2020</v>
      </c>
      <c r="AN87" s="86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30566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8" t="str">
        <f>IF(E11= "","",E11)</f>
        <v xml:space="preserve">BANSKOBYSTRICKÝ SAMOSPRÁVNY KRAJ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7" t="str">
        <f>IF(E17="","",E17)</f>
        <v>ISPO spol.s r.o. , Prešov</v>
      </c>
      <c r="AN89" s="78"/>
      <c r="AO89" s="78"/>
      <c r="AP89" s="78"/>
      <c r="AQ89" s="41"/>
      <c r="AR89" s="45"/>
      <c r="AS89" s="88" t="s">
        <v>56</v>
      </c>
      <c r="AT89" s="89"/>
      <c r="AU89" s="90"/>
      <c r="AV89" s="90"/>
      <c r="AW89" s="90"/>
      <c r="AX89" s="90"/>
      <c r="AY89" s="90"/>
      <c r="AZ89" s="90"/>
      <c r="BA89" s="90"/>
      <c r="BB89" s="90"/>
      <c r="BC89" s="90"/>
      <c r="BD89" s="91"/>
      <c r="BE89" s="39"/>
    </row>
    <row r="90" s="2" customFormat="1" ht="15.30566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8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7" t="str">
        <f>IF(E20="","",E20)</f>
        <v>Ing. Čurlík ján</v>
      </c>
      <c r="AN90" s="78"/>
      <c r="AO90" s="78"/>
      <c r="AP90" s="78"/>
      <c r="AQ90" s="41"/>
      <c r="AR90" s="45"/>
      <c r="AS90" s="92"/>
      <c r="AT90" s="93"/>
      <c r="AU90" s="94"/>
      <c r="AV90" s="94"/>
      <c r="AW90" s="94"/>
      <c r="AX90" s="94"/>
      <c r="AY90" s="94"/>
      <c r="AZ90" s="94"/>
      <c r="BA90" s="94"/>
      <c r="BB90" s="94"/>
      <c r="BC90" s="94"/>
      <c r="BD90" s="95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6"/>
      <c r="AT91" s="97"/>
      <c r="AU91" s="98"/>
      <c r="AV91" s="98"/>
      <c r="AW91" s="98"/>
      <c r="AX91" s="98"/>
      <c r="AY91" s="98"/>
      <c r="AZ91" s="98"/>
      <c r="BA91" s="98"/>
      <c r="BB91" s="98"/>
      <c r="BC91" s="98"/>
      <c r="BD91" s="99"/>
      <c r="BE91" s="39"/>
    </row>
    <row r="92" s="2" customFormat="1" ht="29.28" customHeight="1">
      <c r="A92" s="39"/>
      <c r="B92" s="40"/>
      <c r="C92" s="100" t="s">
        <v>57</v>
      </c>
      <c r="D92" s="101"/>
      <c r="E92" s="101"/>
      <c r="F92" s="101"/>
      <c r="G92" s="101"/>
      <c r="H92" s="102"/>
      <c r="I92" s="103" t="s">
        <v>58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4" t="s">
        <v>59</v>
      </c>
      <c r="AH92" s="101"/>
      <c r="AI92" s="101"/>
      <c r="AJ92" s="101"/>
      <c r="AK92" s="101"/>
      <c r="AL92" s="101"/>
      <c r="AM92" s="101"/>
      <c r="AN92" s="103" t="s">
        <v>60</v>
      </c>
      <c r="AO92" s="101"/>
      <c r="AP92" s="105"/>
      <c r="AQ92" s="106" t="s">
        <v>61</v>
      </c>
      <c r="AR92" s="45"/>
      <c r="AS92" s="107" t="s">
        <v>62</v>
      </c>
      <c r="AT92" s="108" t="s">
        <v>63</v>
      </c>
      <c r="AU92" s="108" t="s">
        <v>64</v>
      </c>
      <c r="AV92" s="108" t="s">
        <v>65</v>
      </c>
      <c r="AW92" s="108" t="s">
        <v>66</v>
      </c>
      <c r="AX92" s="108" t="s">
        <v>67</v>
      </c>
      <c r="AY92" s="108" t="s">
        <v>68</v>
      </c>
      <c r="AZ92" s="108" t="s">
        <v>69</v>
      </c>
      <c r="BA92" s="108" t="s">
        <v>70</v>
      </c>
      <c r="BB92" s="108" t="s">
        <v>71</v>
      </c>
      <c r="BC92" s="108" t="s">
        <v>72</v>
      </c>
      <c r="BD92" s="109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10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2"/>
      <c r="BE93" s="39"/>
    </row>
    <row r="94" s="6" customFormat="1" ht="32.4" customHeight="1">
      <c r="A94" s="6"/>
      <c r="B94" s="113"/>
      <c r="C94" s="114" t="s">
        <v>74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>
        <f>ROUND(AG95+AG96+AG105+AG106,2)</f>
        <v>0</v>
      </c>
      <c r="AH94" s="116"/>
      <c r="AI94" s="116"/>
      <c r="AJ94" s="116"/>
      <c r="AK94" s="116"/>
      <c r="AL94" s="116"/>
      <c r="AM94" s="116"/>
      <c r="AN94" s="117">
        <f>SUM(AG94,AT94)</f>
        <v>0</v>
      </c>
      <c r="AO94" s="117"/>
      <c r="AP94" s="117"/>
      <c r="AQ94" s="118" t="s">
        <v>1</v>
      </c>
      <c r="AR94" s="119"/>
      <c r="AS94" s="120">
        <f>ROUND(AS95+AS96+AS105+AS106,2)</f>
        <v>0</v>
      </c>
      <c r="AT94" s="121">
        <f>ROUND(SUM(AV94:AW94),2)</f>
        <v>0</v>
      </c>
      <c r="AU94" s="122">
        <f>ROUND(AU95+AU96+AU105+AU106,5)</f>
        <v>0</v>
      </c>
      <c r="AV94" s="121">
        <f>ROUND(AZ94*L29,2)</f>
        <v>0</v>
      </c>
      <c r="AW94" s="121">
        <f>ROUND(BA94*L30,2)</f>
        <v>0</v>
      </c>
      <c r="AX94" s="121">
        <f>ROUND(BB94*L29,2)</f>
        <v>0</v>
      </c>
      <c r="AY94" s="121">
        <f>ROUND(BC94*L30,2)</f>
        <v>0</v>
      </c>
      <c r="AZ94" s="121">
        <f>ROUND(AZ95+AZ96+AZ105+AZ106,2)</f>
        <v>0</v>
      </c>
      <c r="BA94" s="121">
        <f>ROUND(BA95+BA96+BA105+BA106,2)</f>
        <v>0</v>
      </c>
      <c r="BB94" s="121">
        <f>ROUND(BB95+BB96+BB105+BB106,2)</f>
        <v>0</v>
      </c>
      <c r="BC94" s="121">
        <f>ROUND(BC95+BC96+BC105+BC106,2)</f>
        <v>0</v>
      </c>
      <c r="BD94" s="123">
        <f>ROUND(BD95+BD96+BD105+BD106,2)</f>
        <v>0</v>
      </c>
      <c r="BE94" s="6"/>
      <c r="BS94" s="124" t="s">
        <v>75</v>
      </c>
      <c r="BT94" s="124" t="s">
        <v>76</v>
      </c>
      <c r="BU94" s="125" t="s">
        <v>77</v>
      </c>
      <c r="BV94" s="124" t="s">
        <v>78</v>
      </c>
      <c r="BW94" s="124" t="s">
        <v>5</v>
      </c>
      <c r="BX94" s="124" t="s">
        <v>79</v>
      </c>
      <c r="CL94" s="124" t="s">
        <v>1</v>
      </c>
    </row>
    <row r="95" s="7" customFormat="1" ht="23.77359" customHeight="1">
      <c r="A95" s="126" t="s">
        <v>80</v>
      </c>
      <c r="B95" s="127"/>
      <c r="C95" s="128"/>
      <c r="D95" s="129" t="s">
        <v>81</v>
      </c>
      <c r="E95" s="129"/>
      <c r="F95" s="129"/>
      <c r="G95" s="129"/>
      <c r="H95" s="129"/>
      <c r="I95" s="130"/>
      <c r="J95" s="129" t="s">
        <v>82</v>
      </c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31">
        <f>'000-00 - 000-00 Všeobecné...'!J30</f>
        <v>0</v>
      </c>
      <c r="AH95" s="130"/>
      <c r="AI95" s="130"/>
      <c r="AJ95" s="130"/>
      <c r="AK95" s="130"/>
      <c r="AL95" s="130"/>
      <c r="AM95" s="130"/>
      <c r="AN95" s="131">
        <f>SUM(AG95,AT95)</f>
        <v>0</v>
      </c>
      <c r="AO95" s="130"/>
      <c r="AP95" s="130"/>
      <c r="AQ95" s="132" t="s">
        <v>83</v>
      </c>
      <c r="AR95" s="133"/>
      <c r="AS95" s="134">
        <v>0</v>
      </c>
      <c r="AT95" s="135">
        <f>ROUND(SUM(AV95:AW95),2)</f>
        <v>0</v>
      </c>
      <c r="AU95" s="136">
        <f>'000-00 - 000-00 Všeobecné...'!P119</f>
        <v>0</v>
      </c>
      <c r="AV95" s="135">
        <f>'000-00 - 000-00 Všeobecné...'!J33</f>
        <v>0</v>
      </c>
      <c r="AW95" s="135">
        <f>'000-00 - 000-00 Všeobecné...'!J34</f>
        <v>0</v>
      </c>
      <c r="AX95" s="135">
        <f>'000-00 - 000-00 Všeobecné...'!J35</f>
        <v>0</v>
      </c>
      <c r="AY95" s="135">
        <f>'000-00 - 000-00 Všeobecné...'!J36</f>
        <v>0</v>
      </c>
      <c r="AZ95" s="135">
        <f>'000-00 - 000-00 Všeobecné...'!F33</f>
        <v>0</v>
      </c>
      <c r="BA95" s="135">
        <f>'000-00 - 000-00 Všeobecné...'!F34</f>
        <v>0</v>
      </c>
      <c r="BB95" s="135">
        <f>'000-00 - 000-00 Všeobecné...'!F35</f>
        <v>0</v>
      </c>
      <c r="BC95" s="135">
        <f>'000-00 - 000-00 Všeobecné...'!F36</f>
        <v>0</v>
      </c>
      <c r="BD95" s="137">
        <f>'000-00 - 000-00 Všeobecné...'!F37</f>
        <v>0</v>
      </c>
      <c r="BE95" s="7"/>
      <c r="BT95" s="138" t="s">
        <v>84</v>
      </c>
      <c r="BV95" s="138" t="s">
        <v>78</v>
      </c>
      <c r="BW95" s="138" t="s">
        <v>85</v>
      </c>
      <c r="BX95" s="138" t="s">
        <v>5</v>
      </c>
      <c r="CL95" s="138" t="s">
        <v>1</v>
      </c>
      <c r="CM95" s="138" t="s">
        <v>76</v>
      </c>
    </row>
    <row r="96" s="7" customFormat="1" ht="16.30189" customHeight="1">
      <c r="A96" s="7"/>
      <c r="B96" s="127"/>
      <c r="C96" s="128"/>
      <c r="D96" s="129" t="s">
        <v>86</v>
      </c>
      <c r="E96" s="129"/>
      <c r="F96" s="129"/>
      <c r="G96" s="129"/>
      <c r="H96" s="129"/>
      <c r="I96" s="130"/>
      <c r="J96" s="129" t="s">
        <v>87</v>
      </c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9">
        <f>ROUND(AG97+AG98,2)</f>
        <v>0</v>
      </c>
      <c r="AH96" s="130"/>
      <c r="AI96" s="130"/>
      <c r="AJ96" s="130"/>
      <c r="AK96" s="130"/>
      <c r="AL96" s="130"/>
      <c r="AM96" s="130"/>
      <c r="AN96" s="131">
        <f>SUM(AG96,AT96)</f>
        <v>0</v>
      </c>
      <c r="AO96" s="130"/>
      <c r="AP96" s="130"/>
      <c r="AQ96" s="132" t="s">
        <v>83</v>
      </c>
      <c r="AR96" s="133"/>
      <c r="AS96" s="134">
        <f>ROUND(AS97+AS98,2)</f>
        <v>0</v>
      </c>
      <c r="AT96" s="135">
        <f>ROUND(SUM(AV96:AW96),2)</f>
        <v>0</v>
      </c>
      <c r="AU96" s="136">
        <f>ROUND(AU97+AU98,5)</f>
        <v>0</v>
      </c>
      <c r="AV96" s="135">
        <f>ROUND(AZ96*L29,2)</f>
        <v>0</v>
      </c>
      <c r="AW96" s="135">
        <f>ROUND(BA96*L30,2)</f>
        <v>0</v>
      </c>
      <c r="AX96" s="135">
        <f>ROUND(BB96*L29,2)</f>
        <v>0</v>
      </c>
      <c r="AY96" s="135">
        <f>ROUND(BC96*L30,2)</f>
        <v>0</v>
      </c>
      <c r="AZ96" s="135">
        <f>ROUND(AZ97+AZ98,2)</f>
        <v>0</v>
      </c>
      <c r="BA96" s="135">
        <f>ROUND(BA97+BA98,2)</f>
        <v>0</v>
      </c>
      <c r="BB96" s="135">
        <f>ROUND(BB97+BB98,2)</f>
        <v>0</v>
      </c>
      <c r="BC96" s="135">
        <f>ROUND(BC97+BC98,2)</f>
        <v>0</v>
      </c>
      <c r="BD96" s="137">
        <f>ROUND(BD97+BD98,2)</f>
        <v>0</v>
      </c>
      <c r="BE96" s="7"/>
      <c r="BS96" s="138" t="s">
        <v>75</v>
      </c>
      <c r="BT96" s="138" t="s">
        <v>84</v>
      </c>
      <c r="BU96" s="138" t="s">
        <v>77</v>
      </c>
      <c r="BV96" s="138" t="s">
        <v>78</v>
      </c>
      <c r="BW96" s="138" t="s">
        <v>88</v>
      </c>
      <c r="BX96" s="138" t="s">
        <v>5</v>
      </c>
      <c r="CL96" s="138" t="s">
        <v>1</v>
      </c>
      <c r="CM96" s="138" t="s">
        <v>76</v>
      </c>
    </row>
    <row r="97" s="4" customFormat="1" ht="16.30189" customHeight="1">
      <c r="A97" s="126" t="s">
        <v>80</v>
      </c>
      <c r="B97" s="77"/>
      <c r="C97" s="140"/>
      <c r="D97" s="140"/>
      <c r="E97" s="141" t="s">
        <v>89</v>
      </c>
      <c r="F97" s="141"/>
      <c r="G97" s="141"/>
      <c r="H97" s="141"/>
      <c r="I97" s="141"/>
      <c r="J97" s="140"/>
      <c r="K97" s="141" t="s">
        <v>90</v>
      </c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2">
        <f>'106-001 - Komunikácia'!J32</f>
        <v>0</v>
      </c>
      <c r="AH97" s="140"/>
      <c r="AI97" s="140"/>
      <c r="AJ97" s="140"/>
      <c r="AK97" s="140"/>
      <c r="AL97" s="140"/>
      <c r="AM97" s="140"/>
      <c r="AN97" s="142">
        <f>SUM(AG97,AT97)</f>
        <v>0</v>
      </c>
      <c r="AO97" s="140"/>
      <c r="AP97" s="140"/>
      <c r="AQ97" s="143" t="s">
        <v>91</v>
      </c>
      <c r="AR97" s="79"/>
      <c r="AS97" s="144">
        <v>0</v>
      </c>
      <c r="AT97" s="145">
        <f>ROUND(SUM(AV97:AW97),2)</f>
        <v>0</v>
      </c>
      <c r="AU97" s="146">
        <f>'106-001 - Komunikácia'!P126</f>
        <v>0</v>
      </c>
      <c r="AV97" s="145">
        <f>'106-001 - Komunikácia'!J35</f>
        <v>0</v>
      </c>
      <c r="AW97" s="145">
        <f>'106-001 - Komunikácia'!J36</f>
        <v>0</v>
      </c>
      <c r="AX97" s="145">
        <f>'106-001 - Komunikácia'!J37</f>
        <v>0</v>
      </c>
      <c r="AY97" s="145">
        <f>'106-001 - Komunikácia'!J38</f>
        <v>0</v>
      </c>
      <c r="AZ97" s="145">
        <f>'106-001 - Komunikácia'!F35</f>
        <v>0</v>
      </c>
      <c r="BA97" s="145">
        <f>'106-001 - Komunikácia'!F36</f>
        <v>0</v>
      </c>
      <c r="BB97" s="145">
        <f>'106-001 - Komunikácia'!F37</f>
        <v>0</v>
      </c>
      <c r="BC97" s="145">
        <f>'106-001 - Komunikácia'!F38</f>
        <v>0</v>
      </c>
      <c r="BD97" s="147">
        <f>'106-001 - Komunikácia'!F39</f>
        <v>0</v>
      </c>
      <c r="BE97" s="4"/>
      <c r="BT97" s="148" t="s">
        <v>92</v>
      </c>
      <c r="BV97" s="148" t="s">
        <v>78</v>
      </c>
      <c r="BW97" s="148" t="s">
        <v>93</v>
      </c>
      <c r="BX97" s="148" t="s">
        <v>88</v>
      </c>
      <c r="CL97" s="148" t="s">
        <v>1</v>
      </c>
    </row>
    <row r="98" s="4" customFormat="1" ht="16.30189" customHeight="1">
      <c r="A98" s="4"/>
      <c r="B98" s="77"/>
      <c r="C98" s="140"/>
      <c r="D98" s="140"/>
      <c r="E98" s="141" t="s">
        <v>94</v>
      </c>
      <c r="F98" s="141"/>
      <c r="G98" s="141"/>
      <c r="H98" s="141"/>
      <c r="I98" s="141"/>
      <c r="J98" s="140"/>
      <c r="K98" s="141" t="s">
        <v>95</v>
      </c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9">
        <f>ROUND(SUM(AG99:AG104),2)</f>
        <v>0</v>
      </c>
      <c r="AH98" s="140"/>
      <c r="AI98" s="140"/>
      <c r="AJ98" s="140"/>
      <c r="AK98" s="140"/>
      <c r="AL98" s="140"/>
      <c r="AM98" s="140"/>
      <c r="AN98" s="142">
        <f>SUM(AG98,AT98)</f>
        <v>0</v>
      </c>
      <c r="AO98" s="140"/>
      <c r="AP98" s="140"/>
      <c r="AQ98" s="143" t="s">
        <v>91</v>
      </c>
      <c r="AR98" s="79"/>
      <c r="AS98" s="144">
        <f>ROUND(SUM(AS99:AS104),2)</f>
        <v>0</v>
      </c>
      <c r="AT98" s="145">
        <f>ROUND(SUM(AV98:AW98),2)</f>
        <v>0</v>
      </c>
      <c r="AU98" s="146">
        <f>ROUND(SUM(AU99:AU104),5)</f>
        <v>0</v>
      </c>
      <c r="AV98" s="145">
        <f>ROUND(AZ98*L29,2)</f>
        <v>0</v>
      </c>
      <c r="AW98" s="145">
        <f>ROUND(BA98*L30,2)</f>
        <v>0</v>
      </c>
      <c r="AX98" s="145">
        <f>ROUND(BB98*L29,2)</f>
        <v>0</v>
      </c>
      <c r="AY98" s="145">
        <f>ROUND(BC98*L30,2)</f>
        <v>0</v>
      </c>
      <c r="AZ98" s="145">
        <f>ROUND(SUM(AZ99:AZ104),2)</f>
        <v>0</v>
      </c>
      <c r="BA98" s="145">
        <f>ROUND(SUM(BA99:BA104),2)</f>
        <v>0</v>
      </c>
      <c r="BB98" s="145">
        <f>ROUND(SUM(BB99:BB104),2)</f>
        <v>0</v>
      </c>
      <c r="BC98" s="145">
        <f>ROUND(SUM(BC99:BC104),2)</f>
        <v>0</v>
      </c>
      <c r="BD98" s="147">
        <f>ROUND(SUM(BD99:BD104),2)</f>
        <v>0</v>
      </c>
      <c r="BE98" s="4"/>
      <c r="BS98" s="148" t="s">
        <v>75</v>
      </c>
      <c r="BT98" s="148" t="s">
        <v>92</v>
      </c>
      <c r="BU98" s="148" t="s">
        <v>77</v>
      </c>
      <c r="BV98" s="148" t="s">
        <v>78</v>
      </c>
      <c r="BW98" s="148" t="s">
        <v>96</v>
      </c>
      <c r="BX98" s="148" t="s">
        <v>88</v>
      </c>
      <c r="CL98" s="148" t="s">
        <v>1</v>
      </c>
    </row>
    <row r="99" s="4" customFormat="1" ht="16.30189" customHeight="1">
      <c r="A99" s="126" t="s">
        <v>80</v>
      </c>
      <c r="B99" s="77"/>
      <c r="C99" s="140"/>
      <c r="D99" s="140"/>
      <c r="E99" s="140"/>
      <c r="F99" s="141" t="s">
        <v>97</v>
      </c>
      <c r="G99" s="141"/>
      <c r="H99" s="141"/>
      <c r="I99" s="141"/>
      <c r="J99" s="141"/>
      <c r="K99" s="140"/>
      <c r="L99" s="141" t="s">
        <v>98</v>
      </c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2">
        <f>'06061 - Priepust č.1 v km...'!J34</f>
        <v>0</v>
      </c>
      <c r="AH99" s="140"/>
      <c r="AI99" s="140"/>
      <c r="AJ99" s="140"/>
      <c r="AK99" s="140"/>
      <c r="AL99" s="140"/>
      <c r="AM99" s="140"/>
      <c r="AN99" s="142">
        <f>SUM(AG99,AT99)</f>
        <v>0</v>
      </c>
      <c r="AO99" s="140"/>
      <c r="AP99" s="140"/>
      <c r="AQ99" s="143" t="s">
        <v>91</v>
      </c>
      <c r="AR99" s="79"/>
      <c r="AS99" s="144">
        <v>0</v>
      </c>
      <c r="AT99" s="145">
        <f>ROUND(SUM(AV99:AW99),2)</f>
        <v>0</v>
      </c>
      <c r="AU99" s="146">
        <f>'06061 - Priepust č.1 v km...'!P131</f>
        <v>0</v>
      </c>
      <c r="AV99" s="145">
        <f>'06061 - Priepust č.1 v km...'!J37</f>
        <v>0</v>
      </c>
      <c r="AW99" s="145">
        <f>'06061 - Priepust č.1 v km...'!J38</f>
        <v>0</v>
      </c>
      <c r="AX99" s="145">
        <f>'06061 - Priepust č.1 v km...'!J39</f>
        <v>0</v>
      </c>
      <c r="AY99" s="145">
        <f>'06061 - Priepust č.1 v km...'!J40</f>
        <v>0</v>
      </c>
      <c r="AZ99" s="145">
        <f>'06061 - Priepust č.1 v km...'!F37</f>
        <v>0</v>
      </c>
      <c r="BA99" s="145">
        <f>'06061 - Priepust č.1 v km...'!F38</f>
        <v>0</v>
      </c>
      <c r="BB99" s="145">
        <f>'06061 - Priepust č.1 v km...'!F39</f>
        <v>0</v>
      </c>
      <c r="BC99" s="145">
        <f>'06061 - Priepust č.1 v km...'!F40</f>
        <v>0</v>
      </c>
      <c r="BD99" s="147">
        <f>'06061 - Priepust č.1 v km...'!F41</f>
        <v>0</v>
      </c>
      <c r="BE99" s="4"/>
      <c r="BT99" s="148" t="s">
        <v>99</v>
      </c>
      <c r="BV99" s="148" t="s">
        <v>78</v>
      </c>
      <c r="BW99" s="148" t="s">
        <v>100</v>
      </c>
      <c r="BX99" s="148" t="s">
        <v>96</v>
      </c>
      <c r="CL99" s="148" t="s">
        <v>1</v>
      </c>
    </row>
    <row r="100" s="4" customFormat="1" ht="16.30189" customHeight="1">
      <c r="A100" s="126" t="s">
        <v>80</v>
      </c>
      <c r="B100" s="77"/>
      <c r="C100" s="140"/>
      <c r="D100" s="140"/>
      <c r="E100" s="140"/>
      <c r="F100" s="141" t="s">
        <v>101</v>
      </c>
      <c r="G100" s="141"/>
      <c r="H100" s="141"/>
      <c r="I100" s="141"/>
      <c r="J100" s="141"/>
      <c r="K100" s="140"/>
      <c r="L100" s="141" t="s">
        <v>102</v>
      </c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2">
        <f>'06062 - Priepust č.2 v km...'!J34</f>
        <v>0</v>
      </c>
      <c r="AH100" s="140"/>
      <c r="AI100" s="140"/>
      <c r="AJ100" s="140"/>
      <c r="AK100" s="140"/>
      <c r="AL100" s="140"/>
      <c r="AM100" s="140"/>
      <c r="AN100" s="142">
        <f>SUM(AG100,AT100)</f>
        <v>0</v>
      </c>
      <c r="AO100" s="140"/>
      <c r="AP100" s="140"/>
      <c r="AQ100" s="143" t="s">
        <v>91</v>
      </c>
      <c r="AR100" s="79"/>
      <c r="AS100" s="144">
        <v>0</v>
      </c>
      <c r="AT100" s="145">
        <f>ROUND(SUM(AV100:AW100),2)</f>
        <v>0</v>
      </c>
      <c r="AU100" s="146">
        <f>'06062 - Priepust č.2 v km...'!P131</f>
        <v>0</v>
      </c>
      <c r="AV100" s="145">
        <f>'06062 - Priepust č.2 v km...'!J37</f>
        <v>0</v>
      </c>
      <c r="AW100" s="145">
        <f>'06062 - Priepust č.2 v km...'!J38</f>
        <v>0</v>
      </c>
      <c r="AX100" s="145">
        <f>'06062 - Priepust č.2 v km...'!J39</f>
        <v>0</v>
      </c>
      <c r="AY100" s="145">
        <f>'06062 - Priepust č.2 v km...'!J40</f>
        <v>0</v>
      </c>
      <c r="AZ100" s="145">
        <f>'06062 - Priepust č.2 v km...'!F37</f>
        <v>0</v>
      </c>
      <c r="BA100" s="145">
        <f>'06062 - Priepust č.2 v km...'!F38</f>
        <v>0</v>
      </c>
      <c r="BB100" s="145">
        <f>'06062 - Priepust č.2 v km...'!F39</f>
        <v>0</v>
      </c>
      <c r="BC100" s="145">
        <f>'06062 - Priepust č.2 v km...'!F40</f>
        <v>0</v>
      </c>
      <c r="BD100" s="147">
        <f>'06062 - Priepust č.2 v km...'!F41</f>
        <v>0</v>
      </c>
      <c r="BE100" s="4"/>
      <c r="BT100" s="148" t="s">
        <v>99</v>
      </c>
      <c r="BV100" s="148" t="s">
        <v>78</v>
      </c>
      <c r="BW100" s="148" t="s">
        <v>103</v>
      </c>
      <c r="BX100" s="148" t="s">
        <v>96</v>
      </c>
      <c r="CL100" s="148" t="s">
        <v>1</v>
      </c>
    </row>
    <row r="101" s="4" customFormat="1" ht="16.30189" customHeight="1">
      <c r="A101" s="126" t="s">
        <v>80</v>
      </c>
      <c r="B101" s="77"/>
      <c r="C101" s="140"/>
      <c r="D101" s="140"/>
      <c r="E101" s="140"/>
      <c r="F101" s="141" t="s">
        <v>104</v>
      </c>
      <c r="G101" s="141"/>
      <c r="H101" s="141"/>
      <c r="I101" s="141"/>
      <c r="J101" s="141"/>
      <c r="K101" s="140"/>
      <c r="L101" s="141" t="s">
        <v>105</v>
      </c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2">
        <f>'06063 - Priepust č.3 v km...'!J34</f>
        <v>0</v>
      </c>
      <c r="AH101" s="140"/>
      <c r="AI101" s="140"/>
      <c r="AJ101" s="140"/>
      <c r="AK101" s="140"/>
      <c r="AL101" s="140"/>
      <c r="AM101" s="140"/>
      <c r="AN101" s="142">
        <f>SUM(AG101,AT101)</f>
        <v>0</v>
      </c>
      <c r="AO101" s="140"/>
      <c r="AP101" s="140"/>
      <c r="AQ101" s="143" t="s">
        <v>91</v>
      </c>
      <c r="AR101" s="79"/>
      <c r="AS101" s="144">
        <v>0</v>
      </c>
      <c r="AT101" s="145">
        <f>ROUND(SUM(AV101:AW101),2)</f>
        <v>0</v>
      </c>
      <c r="AU101" s="146">
        <f>'06063 - Priepust č.3 v km...'!P131</f>
        <v>0</v>
      </c>
      <c r="AV101" s="145">
        <f>'06063 - Priepust č.3 v km...'!J37</f>
        <v>0</v>
      </c>
      <c r="AW101" s="145">
        <f>'06063 - Priepust č.3 v km...'!J38</f>
        <v>0</v>
      </c>
      <c r="AX101" s="145">
        <f>'06063 - Priepust č.3 v km...'!J39</f>
        <v>0</v>
      </c>
      <c r="AY101" s="145">
        <f>'06063 - Priepust č.3 v km...'!J40</f>
        <v>0</v>
      </c>
      <c r="AZ101" s="145">
        <f>'06063 - Priepust č.3 v km...'!F37</f>
        <v>0</v>
      </c>
      <c r="BA101" s="145">
        <f>'06063 - Priepust č.3 v km...'!F38</f>
        <v>0</v>
      </c>
      <c r="BB101" s="145">
        <f>'06063 - Priepust č.3 v km...'!F39</f>
        <v>0</v>
      </c>
      <c r="BC101" s="145">
        <f>'06063 - Priepust č.3 v km...'!F40</f>
        <v>0</v>
      </c>
      <c r="BD101" s="147">
        <f>'06063 - Priepust č.3 v km...'!F41</f>
        <v>0</v>
      </c>
      <c r="BE101" s="4"/>
      <c r="BT101" s="148" t="s">
        <v>99</v>
      </c>
      <c r="BV101" s="148" t="s">
        <v>78</v>
      </c>
      <c r="BW101" s="148" t="s">
        <v>106</v>
      </c>
      <c r="BX101" s="148" t="s">
        <v>96</v>
      </c>
      <c r="CL101" s="148" t="s">
        <v>1</v>
      </c>
    </row>
    <row r="102" s="4" customFormat="1" ht="16.30189" customHeight="1">
      <c r="A102" s="126" t="s">
        <v>80</v>
      </c>
      <c r="B102" s="77"/>
      <c r="C102" s="140"/>
      <c r="D102" s="140"/>
      <c r="E102" s="140"/>
      <c r="F102" s="141" t="s">
        <v>107</v>
      </c>
      <c r="G102" s="141"/>
      <c r="H102" s="141"/>
      <c r="I102" s="141"/>
      <c r="J102" s="141"/>
      <c r="K102" s="140"/>
      <c r="L102" s="141" t="s">
        <v>108</v>
      </c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2">
        <f>'06064 - Priepust č.4 v km...'!J34</f>
        <v>0</v>
      </c>
      <c r="AH102" s="140"/>
      <c r="AI102" s="140"/>
      <c r="AJ102" s="140"/>
      <c r="AK102" s="140"/>
      <c r="AL102" s="140"/>
      <c r="AM102" s="140"/>
      <c r="AN102" s="142">
        <f>SUM(AG102,AT102)</f>
        <v>0</v>
      </c>
      <c r="AO102" s="140"/>
      <c r="AP102" s="140"/>
      <c r="AQ102" s="143" t="s">
        <v>91</v>
      </c>
      <c r="AR102" s="79"/>
      <c r="AS102" s="144">
        <v>0</v>
      </c>
      <c r="AT102" s="145">
        <f>ROUND(SUM(AV102:AW102),2)</f>
        <v>0</v>
      </c>
      <c r="AU102" s="146">
        <f>'06064 - Priepust č.4 v km...'!P133</f>
        <v>0</v>
      </c>
      <c r="AV102" s="145">
        <f>'06064 - Priepust č.4 v km...'!J37</f>
        <v>0</v>
      </c>
      <c r="AW102" s="145">
        <f>'06064 - Priepust č.4 v km...'!J38</f>
        <v>0</v>
      </c>
      <c r="AX102" s="145">
        <f>'06064 - Priepust č.4 v km...'!J39</f>
        <v>0</v>
      </c>
      <c r="AY102" s="145">
        <f>'06064 - Priepust č.4 v km...'!J40</f>
        <v>0</v>
      </c>
      <c r="AZ102" s="145">
        <f>'06064 - Priepust č.4 v km...'!F37</f>
        <v>0</v>
      </c>
      <c r="BA102" s="145">
        <f>'06064 - Priepust č.4 v km...'!F38</f>
        <v>0</v>
      </c>
      <c r="BB102" s="145">
        <f>'06064 - Priepust č.4 v km...'!F39</f>
        <v>0</v>
      </c>
      <c r="BC102" s="145">
        <f>'06064 - Priepust č.4 v km...'!F40</f>
        <v>0</v>
      </c>
      <c r="BD102" s="147">
        <f>'06064 - Priepust č.4 v km...'!F41</f>
        <v>0</v>
      </c>
      <c r="BE102" s="4"/>
      <c r="BT102" s="148" t="s">
        <v>99</v>
      </c>
      <c r="BV102" s="148" t="s">
        <v>78</v>
      </c>
      <c r="BW102" s="148" t="s">
        <v>109</v>
      </c>
      <c r="BX102" s="148" t="s">
        <v>96</v>
      </c>
      <c r="CL102" s="148" t="s">
        <v>1</v>
      </c>
    </row>
    <row r="103" s="4" customFormat="1" ht="16.30189" customHeight="1">
      <c r="A103" s="126" t="s">
        <v>80</v>
      </c>
      <c r="B103" s="77"/>
      <c r="C103" s="140"/>
      <c r="D103" s="140"/>
      <c r="E103" s="140"/>
      <c r="F103" s="141" t="s">
        <v>110</v>
      </c>
      <c r="G103" s="141"/>
      <c r="H103" s="141"/>
      <c r="I103" s="141"/>
      <c r="J103" s="141"/>
      <c r="K103" s="140"/>
      <c r="L103" s="141" t="s">
        <v>111</v>
      </c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2">
        <f>'06065 - Priepust č.5 v km...'!J34</f>
        <v>0</v>
      </c>
      <c r="AH103" s="140"/>
      <c r="AI103" s="140"/>
      <c r="AJ103" s="140"/>
      <c r="AK103" s="140"/>
      <c r="AL103" s="140"/>
      <c r="AM103" s="140"/>
      <c r="AN103" s="142">
        <f>SUM(AG103,AT103)</f>
        <v>0</v>
      </c>
      <c r="AO103" s="140"/>
      <c r="AP103" s="140"/>
      <c r="AQ103" s="143" t="s">
        <v>91</v>
      </c>
      <c r="AR103" s="79"/>
      <c r="AS103" s="144">
        <v>0</v>
      </c>
      <c r="AT103" s="145">
        <f>ROUND(SUM(AV103:AW103),2)</f>
        <v>0</v>
      </c>
      <c r="AU103" s="146">
        <f>'06065 - Priepust č.5 v km...'!P133</f>
        <v>0</v>
      </c>
      <c r="AV103" s="145">
        <f>'06065 - Priepust č.5 v km...'!J37</f>
        <v>0</v>
      </c>
      <c r="AW103" s="145">
        <f>'06065 - Priepust č.5 v km...'!J38</f>
        <v>0</v>
      </c>
      <c r="AX103" s="145">
        <f>'06065 - Priepust č.5 v km...'!J39</f>
        <v>0</v>
      </c>
      <c r="AY103" s="145">
        <f>'06065 - Priepust č.5 v km...'!J40</f>
        <v>0</v>
      </c>
      <c r="AZ103" s="145">
        <f>'06065 - Priepust č.5 v km...'!F37</f>
        <v>0</v>
      </c>
      <c r="BA103" s="145">
        <f>'06065 - Priepust č.5 v km...'!F38</f>
        <v>0</v>
      </c>
      <c r="BB103" s="145">
        <f>'06065 - Priepust č.5 v km...'!F39</f>
        <v>0</v>
      </c>
      <c r="BC103" s="145">
        <f>'06065 - Priepust č.5 v km...'!F40</f>
        <v>0</v>
      </c>
      <c r="BD103" s="147">
        <f>'06065 - Priepust č.5 v km...'!F41</f>
        <v>0</v>
      </c>
      <c r="BE103" s="4"/>
      <c r="BT103" s="148" t="s">
        <v>99</v>
      </c>
      <c r="BV103" s="148" t="s">
        <v>78</v>
      </c>
      <c r="BW103" s="148" t="s">
        <v>112</v>
      </c>
      <c r="BX103" s="148" t="s">
        <v>96</v>
      </c>
      <c r="CL103" s="148" t="s">
        <v>1</v>
      </c>
    </row>
    <row r="104" s="4" customFormat="1" ht="16.30189" customHeight="1">
      <c r="A104" s="126" t="s">
        <v>80</v>
      </c>
      <c r="B104" s="77"/>
      <c r="C104" s="140"/>
      <c r="D104" s="140"/>
      <c r="E104" s="140"/>
      <c r="F104" s="141" t="s">
        <v>113</v>
      </c>
      <c r="G104" s="141"/>
      <c r="H104" s="141"/>
      <c r="I104" s="141"/>
      <c r="J104" s="141"/>
      <c r="K104" s="140"/>
      <c r="L104" s="141" t="s">
        <v>114</v>
      </c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2">
        <f>'06066 - Priepust č.6 v km...'!J34</f>
        <v>0</v>
      </c>
      <c r="AH104" s="140"/>
      <c r="AI104" s="140"/>
      <c r="AJ104" s="140"/>
      <c r="AK104" s="140"/>
      <c r="AL104" s="140"/>
      <c r="AM104" s="140"/>
      <c r="AN104" s="142">
        <f>SUM(AG104,AT104)</f>
        <v>0</v>
      </c>
      <c r="AO104" s="140"/>
      <c r="AP104" s="140"/>
      <c r="AQ104" s="143" t="s">
        <v>91</v>
      </c>
      <c r="AR104" s="79"/>
      <c r="AS104" s="144">
        <v>0</v>
      </c>
      <c r="AT104" s="145">
        <f>ROUND(SUM(AV104:AW104),2)</f>
        <v>0</v>
      </c>
      <c r="AU104" s="146">
        <f>'06066 - Priepust č.6 v km...'!P132</f>
        <v>0</v>
      </c>
      <c r="AV104" s="145">
        <f>'06066 - Priepust č.6 v km...'!J37</f>
        <v>0</v>
      </c>
      <c r="AW104" s="145">
        <f>'06066 - Priepust č.6 v km...'!J38</f>
        <v>0</v>
      </c>
      <c r="AX104" s="145">
        <f>'06066 - Priepust č.6 v km...'!J39</f>
        <v>0</v>
      </c>
      <c r="AY104" s="145">
        <f>'06066 - Priepust č.6 v km...'!J40</f>
        <v>0</v>
      </c>
      <c r="AZ104" s="145">
        <f>'06066 - Priepust č.6 v km...'!F37</f>
        <v>0</v>
      </c>
      <c r="BA104" s="145">
        <f>'06066 - Priepust č.6 v km...'!F38</f>
        <v>0</v>
      </c>
      <c r="BB104" s="145">
        <f>'06066 - Priepust č.6 v km...'!F39</f>
        <v>0</v>
      </c>
      <c r="BC104" s="145">
        <f>'06066 - Priepust č.6 v km...'!F40</f>
        <v>0</v>
      </c>
      <c r="BD104" s="147">
        <f>'06066 - Priepust č.6 v km...'!F41</f>
        <v>0</v>
      </c>
      <c r="BE104" s="4"/>
      <c r="BT104" s="148" t="s">
        <v>99</v>
      </c>
      <c r="BV104" s="148" t="s">
        <v>78</v>
      </c>
      <c r="BW104" s="148" t="s">
        <v>115</v>
      </c>
      <c r="BX104" s="148" t="s">
        <v>96</v>
      </c>
      <c r="CL104" s="148" t="s">
        <v>1</v>
      </c>
    </row>
    <row r="105" s="7" customFormat="1" ht="16.30189" customHeight="1">
      <c r="A105" s="126" t="s">
        <v>80</v>
      </c>
      <c r="B105" s="127"/>
      <c r="C105" s="128"/>
      <c r="D105" s="129" t="s">
        <v>116</v>
      </c>
      <c r="E105" s="129"/>
      <c r="F105" s="129"/>
      <c r="G105" s="129"/>
      <c r="H105" s="129"/>
      <c r="I105" s="130"/>
      <c r="J105" s="129" t="s">
        <v>117</v>
      </c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31">
        <f>'205-00 - 205-00 Most ev. ...'!J30</f>
        <v>0</v>
      </c>
      <c r="AH105" s="130"/>
      <c r="AI105" s="130"/>
      <c r="AJ105" s="130"/>
      <c r="AK105" s="130"/>
      <c r="AL105" s="130"/>
      <c r="AM105" s="130"/>
      <c r="AN105" s="131">
        <f>SUM(AG105,AT105)</f>
        <v>0</v>
      </c>
      <c r="AO105" s="130"/>
      <c r="AP105" s="130"/>
      <c r="AQ105" s="132" t="s">
        <v>83</v>
      </c>
      <c r="AR105" s="133"/>
      <c r="AS105" s="134">
        <v>0</v>
      </c>
      <c r="AT105" s="135">
        <f>ROUND(SUM(AV105:AW105),2)</f>
        <v>0</v>
      </c>
      <c r="AU105" s="136">
        <f>'205-00 - 205-00 Most ev. ...'!P129</f>
        <v>0</v>
      </c>
      <c r="AV105" s="135">
        <f>'205-00 - 205-00 Most ev. ...'!J33</f>
        <v>0</v>
      </c>
      <c r="AW105" s="135">
        <f>'205-00 - 205-00 Most ev. ...'!J34</f>
        <v>0</v>
      </c>
      <c r="AX105" s="135">
        <f>'205-00 - 205-00 Most ev. ...'!J35</f>
        <v>0</v>
      </c>
      <c r="AY105" s="135">
        <f>'205-00 - 205-00 Most ev. ...'!J36</f>
        <v>0</v>
      </c>
      <c r="AZ105" s="135">
        <f>'205-00 - 205-00 Most ev. ...'!F33</f>
        <v>0</v>
      </c>
      <c r="BA105" s="135">
        <f>'205-00 - 205-00 Most ev. ...'!F34</f>
        <v>0</v>
      </c>
      <c r="BB105" s="135">
        <f>'205-00 - 205-00 Most ev. ...'!F35</f>
        <v>0</v>
      </c>
      <c r="BC105" s="135">
        <f>'205-00 - 205-00 Most ev. ...'!F36</f>
        <v>0</v>
      </c>
      <c r="BD105" s="137">
        <f>'205-00 - 205-00 Most ev. ...'!F37</f>
        <v>0</v>
      </c>
      <c r="BE105" s="7"/>
      <c r="BT105" s="138" t="s">
        <v>84</v>
      </c>
      <c r="BV105" s="138" t="s">
        <v>78</v>
      </c>
      <c r="BW105" s="138" t="s">
        <v>118</v>
      </c>
      <c r="BX105" s="138" t="s">
        <v>5</v>
      </c>
      <c r="CL105" s="138" t="s">
        <v>1</v>
      </c>
      <c r="CM105" s="138" t="s">
        <v>76</v>
      </c>
    </row>
    <row r="106" s="7" customFormat="1" ht="16.30189" customHeight="1">
      <c r="A106" s="126" t="s">
        <v>80</v>
      </c>
      <c r="B106" s="127"/>
      <c r="C106" s="128"/>
      <c r="D106" s="129" t="s">
        <v>119</v>
      </c>
      <c r="E106" s="129"/>
      <c r="F106" s="129"/>
      <c r="G106" s="129"/>
      <c r="H106" s="129"/>
      <c r="I106" s="130"/>
      <c r="J106" s="129" t="s">
        <v>120</v>
      </c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31">
        <f>'206-00 - 206-00 Most ev. ...'!J30</f>
        <v>0</v>
      </c>
      <c r="AH106" s="130"/>
      <c r="AI106" s="130"/>
      <c r="AJ106" s="130"/>
      <c r="AK106" s="130"/>
      <c r="AL106" s="130"/>
      <c r="AM106" s="130"/>
      <c r="AN106" s="131">
        <f>SUM(AG106,AT106)</f>
        <v>0</v>
      </c>
      <c r="AO106" s="130"/>
      <c r="AP106" s="130"/>
      <c r="AQ106" s="132" t="s">
        <v>83</v>
      </c>
      <c r="AR106" s="133"/>
      <c r="AS106" s="150">
        <v>0</v>
      </c>
      <c r="AT106" s="151">
        <f>ROUND(SUM(AV106:AW106),2)</f>
        <v>0</v>
      </c>
      <c r="AU106" s="152">
        <f>'206-00 - 206-00 Most ev. ...'!P129</f>
        <v>0</v>
      </c>
      <c r="AV106" s="151">
        <f>'206-00 - 206-00 Most ev. ...'!J33</f>
        <v>0</v>
      </c>
      <c r="AW106" s="151">
        <f>'206-00 - 206-00 Most ev. ...'!J34</f>
        <v>0</v>
      </c>
      <c r="AX106" s="151">
        <f>'206-00 - 206-00 Most ev. ...'!J35</f>
        <v>0</v>
      </c>
      <c r="AY106" s="151">
        <f>'206-00 - 206-00 Most ev. ...'!J36</f>
        <v>0</v>
      </c>
      <c r="AZ106" s="151">
        <f>'206-00 - 206-00 Most ev. ...'!F33</f>
        <v>0</v>
      </c>
      <c r="BA106" s="151">
        <f>'206-00 - 206-00 Most ev. ...'!F34</f>
        <v>0</v>
      </c>
      <c r="BB106" s="151">
        <f>'206-00 - 206-00 Most ev. ...'!F35</f>
        <v>0</v>
      </c>
      <c r="BC106" s="151">
        <f>'206-00 - 206-00 Most ev. ...'!F36</f>
        <v>0</v>
      </c>
      <c r="BD106" s="153">
        <f>'206-00 - 206-00 Most ev. ...'!F37</f>
        <v>0</v>
      </c>
      <c r="BE106" s="7"/>
      <c r="BT106" s="138" t="s">
        <v>84</v>
      </c>
      <c r="BV106" s="138" t="s">
        <v>78</v>
      </c>
      <c r="BW106" s="138" t="s">
        <v>121</v>
      </c>
      <c r="BX106" s="138" t="s">
        <v>5</v>
      </c>
      <c r="CL106" s="138" t="s">
        <v>1</v>
      </c>
      <c r="CM106" s="138" t="s">
        <v>76</v>
      </c>
    </row>
    <row r="107" s="2" customFormat="1" ht="30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5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="2" customFormat="1" ht="6.96" customHeight="1">
      <c r="A108" s="39"/>
      <c r="B108" s="73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45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</sheetData>
  <sheetProtection sheet="1" formatColumns="0" formatRows="0" objects="1" scenarios="1" spinCount="100000" saltValue="hb+RrI9TVUsdC2ew+wQVpZbe1Ur1pttVd8MwWwa78YGDZCvYmKkPOYrXOkzt1bfnKec5lDFBwsNHoxO6HtwqwQ==" hashValue="xpd/onPCX05DVq+Dd/pNQxLAlL4XoX255vMjRaOVHW0AUI7CRO4Z5PX4Nm79Lw00OSPNZo8zd7I4TSXsUBEC7g==" algorithmName="SHA-512" password="CC35"/>
  <mergeCells count="86">
    <mergeCell ref="C92:G92"/>
    <mergeCell ref="D96:H96"/>
    <mergeCell ref="D95:H95"/>
    <mergeCell ref="E98:I98"/>
    <mergeCell ref="E97:I97"/>
    <mergeCell ref="F100:J100"/>
    <mergeCell ref="F104:J104"/>
    <mergeCell ref="F103:J103"/>
    <mergeCell ref="F102:J102"/>
    <mergeCell ref="F101:J101"/>
    <mergeCell ref="F99:J99"/>
    <mergeCell ref="I92:AF92"/>
    <mergeCell ref="J96:AF96"/>
    <mergeCell ref="J95:AF95"/>
    <mergeCell ref="K98:AF98"/>
    <mergeCell ref="K97:AF97"/>
    <mergeCell ref="L100:AF100"/>
    <mergeCell ref="L101:AF101"/>
    <mergeCell ref="L104:AF104"/>
    <mergeCell ref="L102:AF102"/>
    <mergeCell ref="L103:AF103"/>
    <mergeCell ref="L99:AF99"/>
    <mergeCell ref="L85:AO85"/>
    <mergeCell ref="D105:H105"/>
    <mergeCell ref="J105:AF105"/>
    <mergeCell ref="D106:H106"/>
    <mergeCell ref="J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2:AM92"/>
    <mergeCell ref="AG97:AM97"/>
    <mergeCell ref="AG100:AM100"/>
    <mergeCell ref="AG102:AM102"/>
    <mergeCell ref="AG101:AM101"/>
    <mergeCell ref="AG95:AM95"/>
    <mergeCell ref="AG103:AM103"/>
    <mergeCell ref="AG99:AM99"/>
    <mergeCell ref="AG98:AM98"/>
    <mergeCell ref="AG96:AM96"/>
    <mergeCell ref="AG104:AM104"/>
    <mergeCell ref="AM87:AN87"/>
    <mergeCell ref="AM90:AP90"/>
    <mergeCell ref="AM89:AP89"/>
    <mergeCell ref="AN103:AP103"/>
    <mergeCell ref="AN92:AP92"/>
    <mergeCell ref="AN98:AP98"/>
    <mergeCell ref="AN101:AP101"/>
    <mergeCell ref="AN95:AP95"/>
    <mergeCell ref="AN100:AP100"/>
    <mergeCell ref="AN96:AP96"/>
    <mergeCell ref="AN99:AP99"/>
    <mergeCell ref="AN97:AP97"/>
    <mergeCell ref="AN102:AP102"/>
    <mergeCell ref="AN104:AP104"/>
    <mergeCell ref="AS89:AT91"/>
    <mergeCell ref="AN105:AP105"/>
    <mergeCell ref="AG105:AM105"/>
    <mergeCell ref="AN106:AP106"/>
    <mergeCell ref="AG106:AM106"/>
    <mergeCell ref="AN94:AP94"/>
  </mergeCells>
  <hyperlinks>
    <hyperlink ref="A95" location="'000-00 - 000-00 Všeobecné...'!C2" display="/"/>
    <hyperlink ref="A97" location="'106-001 - Komunikácia'!C2" display="/"/>
    <hyperlink ref="A99" location="'06061 - Priepust č.1 v km...'!C2" display="/"/>
    <hyperlink ref="A100" location="'06062 - Priepust č.2 v km...'!C2" display="/"/>
    <hyperlink ref="A101" location="'06063 - Priepust č.3 v km...'!C2" display="/"/>
    <hyperlink ref="A102" location="'06064 - Priepust č.4 v km...'!C2" display="/"/>
    <hyperlink ref="A103" location="'06065 - Priepust č.5 v km...'!C2" display="/"/>
    <hyperlink ref="A104" location="'06066 - Priepust č.6 v km...'!C2" display="/"/>
    <hyperlink ref="A105" location="'205-00 - 205-00 Most ev. ...'!C2" display="/"/>
    <hyperlink ref="A106" location="'206-00 - 206-00 Most ev.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 s="2" customFormat="1" ht="12" customHeight="1">
      <c r="A8" s="39"/>
      <c r="B8" s="45"/>
      <c r="C8" s="39"/>
      <c r="D8" s="158" t="s">
        <v>123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30189" customHeight="1">
      <c r="A9" s="39"/>
      <c r="B9" s="45"/>
      <c r="C9" s="39"/>
      <c r="D9" s="39"/>
      <c r="E9" s="160" t="s">
        <v>963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8" t="s">
        <v>17</v>
      </c>
      <c r="E11" s="39"/>
      <c r="F11" s="148" t="s">
        <v>1</v>
      </c>
      <c r="G11" s="39"/>
      <c r="H11" s="39"/>
      <c r="I11" s="158" t="s">
        <v>18</v>
      </c>
      <c r="J11" s="148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19</v>
      </c>
      <c r="E12" s="39"/>
      <c r="F12" s="148" t="s">
        <v>20</v>
      </c>
      <c r="G12" s="39"/>
      <c r="H12" s="39"/>
      <c r="I12" s="158" t="s">
        <v>21</v>
      </c>
      <c r="J12" s="161" t="str">
        <f>'Rekapitulácia stavby'!AN8</f>
        <v>30. 12. 2020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23</v>
      </c>
      <c r="E14" s="39"/>
      <c r="F14" s="39"/>
      <c r="G14" s="39"/>
      <c r="H14" s="39"/>
      <c r="I14" s="158" t="s">
        <v>24</v>
      </c>
      <c r="J14" s="148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8" t="s">
        <v>25</v>
      </c>
      <c r="F15" s="39"/>
      <c r="G15" s="39"/>
      <c r="H15" s="39"/>
      <c r="I15" s="158" t="s">
        <v>26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8" t="s">
        <v>27</v>
      </c>
      <c r="E17" s="39"/>
      <c r="F17" s="39"/>
      <c r="G17" s="39"/>
      <c r="H17" s="39"/>
      <c r="I17" s="158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48"/>
      <c r="G18" s="148"/>
      <c r="H18" s="148"/>
      <c r="I18" s="158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8" t="s">
        <v>29</v>
      </c>
      <c r="E20" s="39"/>
      <c r="F20" s="39"/>
      <c r="G20" s="39"/>
      <c r="H20" s="39"/>
      <c r="I20" s="158" t="s">
        <v>24</v>
      </c>
      <c r="J20" s="148" t="s">
        <v>30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8" t="s">
        <v>31</v>
      </c>
      <c r="F21" s="39"/>
      <c r="G21" s="39"/>
      <c r="H21" s="39"/>
      <c r="I21" s="158" t="s">
        <v>26</v>
      </c>
      <c r="J21" s="148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8" t="s">
        <v>33</v>
      </c>
      <c r="E23" s="39"/>
      <c r="F23" s="39"/>
      <c r="G23" s="39"/>
      <c r="H23" s="39"/>
      <c r="I23" s="158" t="s">
        <v>24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8" t="s">
        <v>34</v>
      </c>
      <c r="F24" s="39"/>
      <c r="G24" s="39"/>
      <c r="H24" s="39"/>
      <c r="I24" s="158" t="s">
        <v>26</v>
      </c>
      <c r="J24" s="148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8" t="s">
        <v>35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30189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6"/>
      <c r="E29" s="166"/>
      <c r="F29" s="166"/>
      <c r="G29" s="166"/>
      <c r="H29" s="166"/>
      <c r="I29" s="166"/>
      <c r="J29" s="166"/>
      <c r="K29" s="16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7" t="s">
        <v>36</v>
      </c>
      <c r="E30" s="39"/>
      <c r="F30" s="39"/>
      <c r="G30" s="39"/>
      <c r="H30" s="39"/>
      <c r="I30" s="39"/>
      <c r="J30" s="168">
        <f>ROUND(J129,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6"/>
      <c r="E31" s="166"/>
      <c r="F31" s="166"/>
      <c r="G31" s="166"/>
      <c r="H31" s="166"/>
      <c r="I31" s="166"/>
      <c r="J31" s="166"/>
      <c r="K31" s="16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9" t="s">
        <v>38</v>
      </c>
      <c r="G32" s="39"/>
      <c r="H32" s="39"/>
      <c r="I32" s="169" t="s">
        <v>37</v>
      </c>
      <c r="J32" s="169" t="s">
        <v>39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70" t="s">
        <v>40</v>
      </c>
      <c r="E33" s="171" t="s">
        <v>41</v>
      </c>
      <c r="F33" s="172">
        <f>ROUND((SUM(BE129:BE554)),  2)</f>
        <v>0</v>
      </c>
      <c r="G33" s="173"/>
      <c r="H33" s="173"/>
      <c r="I33" s="174">
        <v>0.20000000000000001</v>
      </c>
      <c r="J33" s="172">
        <f>ROUND(((SUM(BE129:BE554))*I33),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71" t="s">
        <v>42</v>
      </c>
      <c r="F34" s="172">
        <f>ROUND((SUM(BF129:BF554)),  2)</f>
        <v>0</v>
      </c>
      <c r="G34" s="173"/>
      <c r="H34" s="173"/>
      <c r="I34" s="174">
        <v>0.20000000000000001</v>
      </c>
      <c r="J34" s="172">
        <f>ROUND(((SUM(BF129:BF554))*I34),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8" t="s">
        <v>43</v>
      </c>
      <c r="F35" s="175">
        <f>ROUND((SUM(BG129:BG554)),  2)</f>
        <v>0</v>
      </c>
      <c r="G35" s="39"/>
      <c r="H35" s="39"/>
      <c r="I35" s="176">
        <v>0.20000000000000001</v>
      </c>
      <c r="J35" s="17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8" t="s">
        <v>44</v>
      </c>
      <c r="F36" s="175">
        <f>ROUND((SUM(BH129:BH554)),  2)</f>
        <v>0</v>
      </c>
      <c r="G36" s="39"/>
      <c r="H36" s="39"/>
      <c r="I36" s="176">
        <v>0.20000000000000001</v>
      </c>
      <c r="J36" s="17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71" t="s">
        <v>45</v>
      </c>
      <c r="F37" s="172">
        <f>ROUND((SUM(BI129:BI554)),  2)</f>
        <v>0</v>
      </c>
      <c r="G37" s="173"/>
      <c r="H37" s="173"/>
      <c r="I37" s="174">
        <v>0</v>
      </c>
      <c r="J37" s="17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77"/>
      <c r="D39" s="178" t="s">
        <v>46</v>
      </c>
      <c r="E39" s="179"/>
      <c r="F39" s="179"/>
      <c r="G39" s="180" t="s">
        <v>47</v>
      </c>
      <c r="H39" s="181" t="s">
        <v>48</v>
      </c>
      <c r="I39" s="179"/>
      <c r="J39" s="182">
        <f>SUM(J30:J37)</f>
        <v>0</v>
      </c>
      <c r="K39" s="18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30189" customHeight="1">
      <c r="A87" s="39"/>
      <c r="B87" s="40"/>
      <c r="C87" s="41"/>
      <c r="D87" s="41"/>
      <c r="E87" s="83" t="str">
        <f>E9</f>
        <v>205-00 - 205-00 Most ev. č.591-009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19</v>
      </c>
      <c r="D89" s="41"/>
      <c r="E89" s="41"/>
      <c r="F89" s="28" t="str">
        <f>F12</f>
        <v>k. ú. Banská Bystrica</v>
      </c>
      <c r="G89" s="41"/>
      <c r="H89" s="41"/>
      <c r="I89" s="33" t="s">
        <v>21</v>
      </c>
      <c r="J89" s="86" t="str">
        <f>IF(J12="","",J12)</f>
        <v>30. 12. 2020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24.81509" customHeight="1">
      <c r="A91" s="39"/>
      <c r="B91" s="40"/>
      <c r="C91" s="33" t="s">
        <v>23</v>
      </c>
      <c r="D91" s="41"/>
      <c r="E91" s="41"/>
      <c r="F91" s="28" t="str">
        <f>E15</f>
        <v xml:space="preserve">BANSKOBYSTRICKÝ SAMOSPRÁVNY KRAJ </v>
      </c>
      <c r="G91" s="41"/>
      <c r="H91" s="41"/>
      <c r="I91" s="33" t="s">
        <v>29</v>
      </c>
      <c r="J91" s="37" t="str">
        <f>E21</f>
        <v>ISPO spol.s r.o. , Prešov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30566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Čurlík ján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96" t="s">
        <v>127</v>
      </c>
      <c r="D94" s="197"/>
      <c r="E94" s="197"/>
      <c r="F94" s="197"/>
      <c r="G94" s="197"/>
      <c r="H94" s="197"/>
      <c r="I94" s="197"/>
      <c r="J94" s="198" t="s">
        <v>128</v>
      </c>
      <c r="K94" s="19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99" t="s">
        <v>129</v>
      </c>
      <c r="D96" s="41"/>
      <c r="E96" s="41"/>
      <c r="F96" s="41"/>
      <c r="G96" s="41"/>
      <c r="H96" s="41"/>
      <c r="I96" s="41"/>
      <c r="J96" s="117">
        <f>J129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hidden="1" s="9" customFormat="1" ht="24.96" customHeight="1">
      <c r="A97" s="9"/>
      <c r="B97" s="200"/>
      <c r="C97" s="201"/>
      <c r="D97" s="202" t="s">
        <v>177</v>
      </c>
      <c r="E97" s="203"/>
      <c r="F97" s="203"/>
      <c r="G97" s="203"/>
      <c r="H97" s="203"/>
      <c r="I97" s="203"/>
      <c r="J97" s="204">
        <f>J130</f>
        <v>0</v>
      </c>
      <c r="K97" s="201"/>
      <c r="L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206"/>
      <c r="C98" s="140"/>
      <c r="D98" s="207" t="s">
        <v>178</v>
      </c>
      <c r="E98" s="208"/>
      <c r="F98" s="208"/>
      <c r="G98" s="208"/>
      <c r="H98" s="208"/>
      <c r="I98" s="208"/>
      <c r="J98" s="209">
        <f>J131</f>
        <v>0</v>
      </c>
      <c r="K98" s="140"/>
      <c r="L98" s="2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206"/>
      <c r="C99" s="140"/>
      <c r="D99" s="207" t="s">
        <v>964</v>
      </c>
      <c r="E99" s="208"/>
      <c r="F99" s="208"/>
      <c r="G99" s="208"/>
      <c r="H99" s="208"/>
      <c r="I99" s="208"/>
      <c r="J99" s="209">
        <f>J185</f>
        <v>0</v>
      </c>
      <c r="K99" s="140"/>
      <c r="L99" s="2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206"/>
      <c r="C100" s="140"/>
      <c r="D100" s="207" t="s">
        <v>431</v>
      </c>
      <c r="E100" s="208"/>
      <c r="F100" s="208"/>
      <c r="G100" s="208"/>
      <c r="H100" s="208"/>
      <c r="I100" s="208"/>
      <c r="J100" s="209">
        <f>J204</f>
        <v>0</v>
      </c>
      <c r="K100" s="140"/>
      <c r="L100" s="2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206"/>
      <c r="C101" s="140"/>
      <c r="D101" s="207" t="s">
        <v>432</v>
      </c>
      <c r="E101" s="208"/>
      <c r="F101" s="208"/>
      <c r="G101" s="208"/>
      <c r="H101" s="208"/>
      <c r="I101" s="208"/>
      <c r="J101" s="209">
        <f>J227</f>
        <v>0</v>
      </c>
      <c r="K101" s="140"/>
      <c r="L101" s="2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206"/>
      <c r="C102" s="140"/>
      <c r="D102" s="207" t="s">
        <v>179</v>
      </c>
      <c r="E102" s="208"/>
      <c r="F102" s="208"/>
      <c r="G102" s="208"/>
      <c r="H102" s="208"/>
      <c r="I102" s="208"/>
      <c r="J102" s="209">
        <f>J274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206"/>
      <c r="C103" s="140"/>
      <c r="D103" s="207" t="s">
        <v>180</v>
      </c>
      <c r="E103" s="208"/>
      <c r="F103" s="208"/>
      <c r="G103" s="208"/>
      <c r="H103" s="208"/>
      <c r="I103" s="208"/>
      <c r="J103" s="209">
        <f>J303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206"/>
      <c r="C104" s="140"/>
      <c r="D104" s="207" t="s">
        <v>718</v>
      </c>
      <c r="E104" s="208"/>
      <c r="F104" s="208"/>
      <c r="G104" s="208"/>
      <c r="H104" s="208"/>
      <c r="I104" s="208"/>
      <c r="J104" s="209">
        <f>J365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206"/>
      <c r="C105" s="140"/>
      <c r="D105" s="207" t="s">
        <v>181</v>
      </c>
      <c r="E105" s="208"/>
      <c r="F105" s="208"/>
      <c r="G105" s="208"/>
      <c r="H105" s="208"/>
      <c r="I105" s="208"/>
      <c r="J105" s="209">
        <f>J374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206"/>
      <c r="C106" s="140"/>
      <c r="D106" s="207" t="s">
        <v>182</v>
      </c>
      <c r="E106" s="208"/>
      <c r="F106" s="208"/>
      <c r="G106" s="208"/>
      <c r="H106" s="208"/>
      <c r="I106" s="208"/>
      <c r="J106" s="209">
        <f>J505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200"/>
      <c r="C107" s="201"/>
      <c r="D107" s="202" t="s">
        <v>719</v>
      </c>
      <c r="E107" s="203"/>
      <c r="F107" s="203"/>
      <c r="G107" s="203"/>
      <c r="H107" s="203"/>
      <c r="I107" s="203"/>
      <c r="J107" s="204">
        <f>J507</f>
        <v>0</v>
      </c>
      <c r="K107" s="201"/>
      <c r="L107" s="20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206"/>
      <c r="C108" s="140"/>
      <c r="D108" s="207" t="s">
        <v>720</v>
      </c>
      <c r="E108" s="208"/>
      <c r="F108" s="208"/>
      <c r="G108" s="208"/>
      <c r="H108" s="208"/>
      <c r="I108" s="208"/>
      <c r="J108" s="209">
        <f>J508</f>
        <v>0</v>
      </c>
      <c r="K108" s="140"/>
      <c r="L108" s="2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9" customFormat="1" ht="24.96" customHeight="1">
      <c r="A109" s="9"/>
      <c r="B109" s="200"/>
      <c r="C109" s="201"/>
      <c r="D109" s="202" t="s">
        <v>131</v>
      </c>
      <c r="E109" s="203"/>
      <c r="F109" s="203"/>
      <c r="G109" s="203"/>
      <c r="H109" s="203"/>
      <c r="I109" s="203"/>
      <c r="J109" s="204">
        <f>J544</f>
        <v>0</v>
      </c>
      <c r="K109" s="201"/>
      <c r="L109" s="20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/>
    <row r="113" hidden="1"/>
    <row r="114" hidden="1"/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134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7.84906" customHeight="1">
      <c r="A119" s="39"/>
      <c r="B119" s="40"/>
      <c r="C119" s="41"/>
      <c r="D119" s="41"/>
      <c r="E119" s="195" t="str">
        <f>E7</f>
        <v>Rekonštrukcia cesty a mostov II/591 Banská Bystrica - hr. okr. BB/ZV - Zvolenská Slatina , II. etapa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123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30189" customHeight="1">
      <c r="A121" s="39"/>
      <c r="B121" s="40"/>
      <c r="C121" s="41"/>
      <c r="D121" s="41"/>
      <c r="E121" s="83" t="str">
        <f>E9</f>
        <v>205-00 - 205-00 Most ev. č.591-009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19</v>
      </c>
      <c r="D123" s="41"/>
      <c r="E123" s="41"/>
      <c r="F123" s="28" t="str">
        <f>F12</f>
        <v>k. ú. Banská Bystrica</v>
      </c>
      <c r="G123" s="41"/>
      <c r="H123" s="41"/>
      <c r="I123" s="33" t="s">
        <v>21</v>
      </c>
      <c r="J123" s="86" t="str">
        <f>IF(J12="","",J12)</f>
        <v>30. 12. 2020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81509" customHeight="1">
      <c r="A125" s="39"/>
      <c r="B125" s="40"/>
      <c r="C125" s="33" t="s">
        <v>23</v>
      </c>
      <c r="D125" s="41"/>
      <c r="E125" s="41"/>
      <c r="F125" s="28" t="str">
        <f>E15</f>
        <v xml:space="preserve">BANSKOBYSTRICKÝ SAMOSPRÁVNY KRAJ </v>
      </c>
      <c r="G125" s="41"/>
      <c r="H125" s="41"/>
      <c r="I125" s="33" t="s">
        <v>29</v>
      </c>
      <c r="J125" s="37" t="str">
        <f>E21</f>
        <v>ISPO spol.s r.o. , Prešov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30566" customHeight="1">
      <c r="A126" s="39"/>
      <c r="B126" s="40"/>
      <c r="C126" s="33" t="s">
        <v>27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>Ing. Čurlík ján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11"/>
      <c r="B128" s="212"/>
      <c r="C128" s="213" t="s">
        <v>135</v>
      </c>
      <c r="D128" s="214" t="s">
        <v>61</v>
      </c>
      <c r="E128" s="214" t="s">
        <v>57</v>
      </c>
      <c r="F128" s="214" t="s">
        <v>58</v>
      </c>
      <c r="G128" s="214" t="s">
        <v>136</v>
      </c>
      <c r="H128" s="214" t="s">
        <v>137</v>
      </c>
      <c r="I128" s="214" t="s">
        <v>138</v>
      </c>
      <c r="J128" s="215" t="s">
        <v>128</v>
      </c>
      <c r="K128" s="216" t="s">
        <v>139</v>
      </c>
      <c r="L128" s="217"/>
      <c r="M128" s="107" t="s">
        <v>1</v>
      </c>
      <c r="N128" s="108" t="s">
        <v>40</v>
      </c>
      <c r="O128" s="108" t="s">
        <v>140</v>
      </c>
      <c r="P128" s="108" t="s">
        <v>141</v>
      </c>
      <c r="Q128" s="108" t="s">
        <v>142</v>
      </c>
      <c r="R128" s="108" t="s">
        <v>143</v>
      </c>
      <c r="S128" s="108" t="s">
        <v>144</v>
      </c>
      <c r="T128" s="109" t="s">
        <v>145</v>
      </c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</row>
    <row r="129" s="2" customFormat="1" ht="22.8" customHeight="1">
      <c r="A129" s="39"/>
      <c r="B129" s="40"/>
      <c r="C129" s="114" t="s">
        <v>129</v>
      </c>
      <c r="D129" s="41"/>
      <c r="E129" s="41"/>
      <c r="F129" s="41"/>
      <c r="G129" s="41"/>
      <c r="H129" s="41"/>
      <c r="I129" s="41"/>
      <c r="J129" s="218">
        <f>BK129</f>
        <v>0</v>
      </c>
      <c r="K129" s="41"/>
      <c r="L129" s="45"/>
      <c r="M129" s="110"/>
      <c r="N129" s="219"/>
      <c r="O129" s="111"/>
      <c r="P129" s="220">
        <f>P130+P507+P544</f>
        <v>0</v>
      </c>
      <c r="Q129" s="111"/>
      <c r="R129" s="220">
        <f>R130+R507+R544</f>
        <v>464.79794263635796</v>
      </c>
      <c r="S129" s="111"/>
      <c r="T129" s="221">
        <f>T130+T507+T544</f>
        <v>146.42959999999999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130</v>
      </c>
      <c r="BK129" s="222">
        <f>BK130+BK507+BK544</f>
        <v>0</v>
      </c>
    </row>
    <row r="130" s="12" customFormat="1" ht="25.92" customHeight="1">
      <c r="A130" s="12"/>
      <c r="B130" s="223"/>
      <c r="C130" s="224"/>
      <c r="D130" s="225" t="s">
        <v>75</v>
      </c>
      <c r="E130" s="226" t="s">
        <v>183</v>
      </c>
      <c r="F130" s="226" t="s">
        <v>184</v>
      </c>
      <c r="G130" s="224"/>
      <c r="H130" s="224"/>
      <c r="I130" s="227"/>
      <c r="J130" s="228">
        <f>BK130</f>
        <v>0</v>
      </c>
      <c r="K130" s="224"/>
      <c r="L130" s="229"/>
      <c r="M130" s="230"/>
      <c r="N130" s="231"/>
      <c r="O130" s="231"/>
      <c r="P130" s="232">
        <f>P131+P185+P204+P227+P274+P303+P365+P374+P505</f>
        <v>0</v>
      </c>
      <c r="Q130" s="231"/>
      <c r="R130" s="232">
        <f>R131+R185+R204+R227+R274+R303+R365+R374+R505</f>
        <v>463.95624591727795</v>
      </c>
      <c r="S130" s="231"/>
      <c r="T130" s="233">
        <f>T131+T185+T204+T227+T274+T303+T365+T374+T505</f>
        <v>146.42959999999999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4" t="s">
        <v>84</v>
      </c>
      <c r="AT130" s="235" t="s">
        <v>75</v>
      </c>
      <c r="AU130" s="235" t="s">
        <v>76</v>
      </c>
      <c r="AY130" s="234" t="s">
        <v>149</v>
      </c>
      <c r="BK130" s="236">
        <f>BK131+BK185+BK204+BK227+BK274+BK303+BK365+BK374+BK505</f>
        <v>0</v>
      </c>
    </row>
    <row r="131" s="12" customFormat="1" ht="22.8" customHeight="1">
      <c r="A131" s="12"/>
      <c r="B131" s="223"/>
      <c r="C131" s="224"/>
      <c r="D131" s="225" t="s">
        <v>75</v>
      </c>
      <c r="E131" s="237" t="s">
        <v>84</v>
      </c>
      <c r="F131" s="237" t="s">
        <v>185</v>
      </c>
      <c r="G131" s="224"/>
      <c r="H131" s="224"/>
      <c r="I131" s="227"/>
      <c r="J131" s="238">
        <f>BK131</f>
        <v>0</v>
      </c>
      <c r="K131" s="224"/>
      <c r="L131" s="229"/>
      <c r="M131" s="230"/>
      <c r="N131" s="231"/>
      <c r="O131" s="231"/>
      <c r="P131" s="232">
        <f>SUM(P132:P184)</f>
        <v>0</v>
      </c>
      <c r="Q131" s="231"/>
      <c r="R131" s="232">
        <f>SUM(R132:R184)</f>
        <v>1.236988596</v>
      </c>
      <c r="S131" s="231"/>
      <c r="T131" s="233">
        <f>SUM(T132:T184)</f>
        <v>83.453500000000005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4" t="s">
        <v>84</v>
      </c>
      <c r="AT131" s="235" t="s">
        <v>75</v>
      </c>
      <c r="AU131" s="235" t="s">
        <v>84</v>
      </c>
      <c r="AY131" s="234" t="s">
        <v>149</v>
      </c>
      <c r="BK131" s="236">
        <f>SUM(BK132:BK184)</f>
        <v>0</v>
      </c>
    </row>
    <row r="132" s="2" customFormat="1" ht="31.92453" customHeight="1">
      <c r="A132" s="39"/>
      <c r="B132" s="40"/>
      <c r="C132" s="239" t="s">
        <v>84</v>
      </c>
      <c r="D132" s="239" t="s">
        <v>152</v>
      </c>
      <c r="E132" s="240" t="s">
        <v>965</v>
      </c>
      <c r="F132" s="241" t="s">
        <v>966</v>
      </c>
      <c r="G132" s="242" t="s">
        <v>188</v>
      </c>
      <c r="H132" s="243">
        <v>92.625</v>
      </c>
      <c r="I132" s="244"/>
      <c r="J132" s="245">
        <f>ROUND(I132*H132,2)</f>
        <v>0</v>
      </c>
      <c r="K132" s="246"/>
      <c r="L132" s="45"/>
      <c r="M132" s="247" t="s">
        <v>1</v>
      </c>
      <c r="N132" s="248" t="s">
        <v>42</v>
      </c>
      <c r="O132" s="98"/>
      <c r="P132" s="249">
        <f>O132*H132</f>
        <v>0</v>
      </c>
      <c r="Q132" s="249">
        <v>0.000457248</v>
      </c>
      <c r="R132" s="249">
        <f>Q132*H132</f>
        <v>0.042352595999999999</v>
      </c>
      <c r="S132" s="249">
        <v>0.50800000000000001</v>
      </c>
      <c r="T132" s="250">
        <f>S132*H132</f>
        <v>47.0535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1" t="s">
        <v>166</v>
      </c>
      <c r="AT132" s="251" t="s">
        <v>152</v>
      </c>
      <c r="AU132" s="251" t="s">
        <v>92</v>
      </c>
      <c r="AY132" s="18" t="s">
        <v>149</v>
      </c>
      <c r="BE132" s="252">
        <f>IF(N132="základná",J132,0)</f>
        <v>0</v>
      </c>
      <c r="BF132" s="252">
        <f>IF(N132="znížená",J132,0)</f>
        <v>0</v>
      </c>
      <c r="BG132" s="252">
        <f>IF(N132="zákl. prenesená",J132,0)</f>
        <v>0</v>
      </c>
      <c r="BH132" s="252">
        <f>IF(N132="zníž. prenesená",J132,0)</f>
        <v>0</v>
      </c>
      <c r="BI132" s="252">
        <f>IF(N132="nulová",J132,0)</f>
        <v>0</v>
      </c>
      <c r="BJ132" s="18" t="s">
        <v>92</v>
      </c>
      <c r="BK132" s="252">
        <f>ROUND(I132*H132,2)</f>
        <v>0</v>
      </c>
      <c r="BL132" s="18" t="s">
        <v>166</v>
      </c>
      <c r="BM132" s="251" t="s">
        <v>967</v>
      </c>
    </row>
    <row r="133" s="13" customFormat="1">
      <c r="A133" s="13"/>
      <c r="B133" s="258"/>
      <c r="C133" s="259"/>
      <c r="D133" s="260" t="s">
        <v>190</v>
      </c>
      <c r="E133" s="261" t="s">
        <v>1</v>
      </c>
      <c r="F133" s="262" t="s">
        <v>968</v>
      </c>
      <c r="G133" s="259"/>
      <c r="H133" s="263">
        <v>27.625</v>
      </c>
      <c r="I133" s="264"/>
      <c r="J133" s="259"/>
      <c r="K133" s="259"/>
      <c r="L133" s="265"/>
      <c r="M133" s="266"/>
      <c r="N133" s="267"/>
      <c r="O133" s="267"/>
      <c r="P133" s="267"/>
      <c r="Q133" s="267"/>
      <c r="R133" s="267"/>
      <c r="S133" s="267"/>
      <c r="T133" s="26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9" t="s">
        <v>190</v>
      </c>
      <c r="AU133" s="269" t="s">
        <v>92</v>
      </c>
      <c r="AV133" s="13" t="s">
        <v>92</v>
      </c>
      <c r="AW133" s="13" t="s">
        <v>32</v>
      </c>
      <c r="AX133" s="13" t="s">
        <v>76</v>
      </c>
      <c r="AY133" s="269" t="s">
        <v>149</v>
      </c>
    </row>
    <row r="134" s="13" customFormat="1">
      <c r="A134" s="13"/>
      <c r="B134" s="258"/>
      <c r="C134" s="259"/>
      <c r="D134" s="260" t="s">
        <v>190</v>
      </c>
      <c r="E134" s="261" t="s">
        <v>1</v>
      </c>
      <c r="F134" s="262" t="s">
        <v>969</v>
      </c>
      <c r="G134" s="259"/>
      <c r="H134" s="263">
        <v>65</v>
      </c>
      <c r="I134" s="264"/>
      <c r="J134" s="259"/>
      <c r="K134" s="259"/>
      <c r="L134" s="265"/>
      <c r="M134" s="266"/>
      <c r="N134" s="267"/>
      <c r="O134" s="267"/>
      <c r="P134" s="267"/>
      <c r="Q134" s="267"/>
      <c r="R134" s="267"/>
      <c r="S134" s="267"/>
      <c r="T134" s="26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9" t="s">
        <v>190</v>
      </c>
      <c r="AU134" s="269" t="s">
        <v>92</v>
      </c>
      <c r="AV134" s="13" t="s">
        <v>92</v>
      </c>
      <c r="AW134" s="13" t="s">
        <v>32</v>
      </c>
      <c r="AX134" s="13" t="s">
        <v>76</v>
      </c>
      <c r="AY134" s="269" t="s">
        <v>149</v>
      </c>
    </row>
    <row r="135" s="14" customFormat="1">
      <c r="A135" s="14"/>
      <c r="B135" s="270"/>
      <c r="C135" s="271"/>
      <c r="D135" s="260" t="s">
        <v>190</v>
      </c>
      <c r="E135" s="272" t="s">
        <v>1</v>
      </c>
      <c r="F135" s="273" t="s">
        <v>203</v>
      </c>
      <c r="G135" s="271"/>
      <c r="H135" s="274">
        <v>92.625</v>
      </c>
      <c r="I135" s="275"/>
      <c r="J135" s="271"/>
      <c r="K135" s="271"/>
      <c r="L135" s="276"/>
      <c r="M135" s="277"/>
      <c r="N135" s="278"/>
      <c r="O135" s="278"/>
      <c r="P135" s="278"/>
      <c r="Q135" s="278"/>
      <c r="R135" s="278"/>
      <c r="S135" s="278"/>
      <c r="T135" s="27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80" t="s">
        <v>190</v>
      </c>
      <c r="AU135" s="280" t="s">
        <v>92</v>
      </c>
      <c r="AV135" s="14" t="s">
        <v>166</v>
      </c>
      <c r="AW135" s="14" t="s">
        <v>32</v>
      </c>
      <c r="AX135" s="14" t="s">
        <v>84</v>
      </c>
      <c r="AY135" s="280" t="s">
        <v>149</v>
      </c>
    </row>
    <row r="136" s="2" customFormat="1" ht="31.92453" customHeight="1">
      <c r="A136" s="39"/>
      <c r="B136" s="40"/>
      <c r="C136" s="239" t="s">
        <v>92</v>
      </c>
      <c r="D136" s="239" t="s">
        <v>152</v>
      </c>
      <c r="E136" s="240" t="s">
        <v>815</v>
      </c>
      <c r="F136" s="241" t="s">
        <v>816</v>
      </c>
      <c r="G136" s="242" t="s">
        <v>188</v>
      </c>
      <c r="H136" s="243">
        <v>65</v>
      </c>
      <c r="I136" s="244"/>
      <c r="J136" s="245">
        <f>ROUND(I136*H136,2)</f>
        <v>0</v>
      </c>
      <c r="K136" s="246"/>
      <c r="L136" s="45"/>
      <c r="M136" s="247" t="s">
        <v>1</v>
      </c>
      <c r="N136" s="248" t="s">
        <v>42</v>
      </c>
      <c r="O136" s="98"/>
      <c r="P136" s="249">
        <f>O136*H136</f>
        <v>0</v>
      </c>
      <c r="Q136" s="249">
        <v>0</v>
      </c>
      <c r="R136" s="249">
        <f>Q136*H136</f>
        <v>0</v>
      </c>
      <c r="S136" s="249">
        <v>0.56000000000000005</v>
      </c>
      <c r="T136" s="250">
        <f>S136*H136</f>
        <v>36.400000000000006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1" t="s">
        <v>166</v>
      </c>
      <c r="AT136" s="251" t="s">
        <v>152</v>
      </c>
      <c r="AU136" s="251" t="s">
        <v>92</v>
      </c>
      <c r="AY136" s="18" t="s">
        <v>149</v>
      </c>
      <c r="BE136" s="252">
        <f>IF(N136="základná",J136,0)</f>
        <v>0</v>
      </c>
      <c r="BF136" s="252">
        <f>IF(N136="znížená",J136,0)</f>
        <v>0</v>
      </c>
      <c r="BG136" s="252">
        <f>IF(N136="zákl. prenesená",J136,0)</f>
        <v>0</v>
      </c>
      <c r="BH136" s="252">
        <f>IF(N136="zníž. prenesená",J136,0)</f>
        <v>0</v>
      </c>
      <c r="BI136" s="252">
        <f>IF(N136="nulová",J136,0)</f>
        <v>0</v>
      </c>
      <c r="BJ136" s="18" t="s">
        <v>92</v>
      </c>
      <c r="BK136" s="252">
        <f>ROUND(I136*H136,2)</f>
        <v>0</v>
      </c>
      <c r="BL136" s="18" t="s">
        <v>166</v>
      </c>
      <c r="BM136" s="251" t="s">
        <v>970</v>
      </c>
    </row>
    <row r="137" s="13" customFormat="1">
      <c r="A137" s="13"/>
      <c r="B137" s="258"/>
      <c r="C137" s="259"/>
      <c r="D137" s="260" t="s">
        <v>190</v>
      </c>
      <c r="E137" s="261" t="s">
        <v>1</v>
      </c>
      <c r="F137" s="262" t="s">
        <v>969</v>
      </c>
      <c r="G137" s="259"/>
      <c r="H137" s="263">
        <v>65</v>
      </c>
      <c r="I137" s="264"/>
      <c r="J137" s="259"/>
      <c r="K137" s="259"/>
      <c r="L137" s="265"/>
      <c r="M137" s="266"/>
      <c r="N137" s="267"/>
      <c r="O137" s="267"/>
      <c r="P137" s="267"/>
      <c r="Q137" s="267"/>
      <c r="R137" s="267"/>
      <c r="S137" s="267"/>
      <c r="T137" s="26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9" t="s">
        <v>190</v>
      </c>
      <c r="AU137" s="269" t="s">
        <v>92</v>
      </c>
      <c r="AV137" s="13" t="s">
        <v>92</v>
      </c>
      <c r="AW137" s="13" t="s">
        <v>32</v>
      </c>
      <c r="AX137" s="13" t="s">
        <v>76</v>
      </c>
      <c r="AY137" s="269" t="s">
        <v>149</v>
      </c>
    </row>
    <row r="138" s="14" customFormat="1">
      <c r="A138" s="14"/>
      <c r="B138" s="270"/>
      <c r="C138" s="271"/>
      <c r="D138" s="260" t="s">
        <v>190</v>
      </c>
      <c r="E138" s="272" t="s">
        <v>1</v>
      </c>
      <c r="F138" s="273" t="s">
        <v>203</v>
      </c>
      <c r="G138" s="271"/>
      <c r="H138" s="274">
        <v>65</v>
      </c>
      <c r="I138" s="275"/>
      <c r="J138" s="271"/>
      <c r="K138" s="271"/>
      <c r="L138" s="276"/>
      <c r="M138" s="277"/>
      <c r="N138" s="278"/>
      <c r="O138" s="278"/>
      <c r="P138" s="278"/>
      <c r="Q138" s="278"/>
      <c r="R138" s="278"/>
      <c r="S138" s="278"/>
      <c r="T138" s="27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80" t="s">
        <v>190</v>
      </c>
      <c r="AU138" s="280" t="s">
        <v>92</v>
      </c>
      <c r="AV138" s="14" t="s">
        <v>166</v>
      </c>
      <c r="AW138" s="14" t="s">
        <v>32</v>
      </c>
      <c r="AX138" s="14" t="s">
        <v>84</v>
      </c>
      <c r="AY138" s="280" t="s">
        <v>149</v>
      </c>
    </row>
    <row r="139" s="2" customFormat="1" ht="23.4566" customHeight="1">
      <c r="A139" s="39"/>
      <c r="B139" s="40"/>
      <c r="C139" s="239" t="s">
        <v>99</v>
      </c>
      <c r="D139" s="239" t="s">
        <v>152</v>
      </c>
      <c r="E139" s="240" t="s">
        <v>971</v>
      </c>
      <c r="F139" s="241" t="s">
        <v>972</v>
      </c>
      <c r="G139" s="242" t="s">
        <v>211</v>
      </c>
      <c r="H139" s="243">
        <v>60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0.019890000000000001</v>
      </c>
      <c r="R139" s="249">
        <f>Q139*H139</f>
        <v>1.1934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973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974</v>
      </c>
      <c r="G140" s="259"/>
      <c r="H140" s="263">
        <v>60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2" customFormat="1" ht="31.92453" customHeight="1">
      <c r="A141" s="39"/>
      <c r="B141" s="40"/>
      <c r="C141" s="239" t="s">
        <v>166</v>
      </c>
      <c r="D141" s="239" t="s">
        <v>152</v>
      </c>
      <c r="E141" s="240" t="s">
        <v>975</v>
      </c>
      <c r="F141" s="241" t="s">
        <v>976</v>
      </c>
      <c r="G141" s="242" t="s">
        <v>438</v>
      </c>
      <c r="H141" s="243">
        <v>9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</v>
      </c>
      <c r="R141" s="249">
        <f>Q141*H141</f>
        <v>0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977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978</v>
      </c>
      <c r="G142" s="259"/>
      <c r="H142" s="263">
        <v>9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84</v>
      </c>
      <c r="AY142" s="269" t="s">
        <v>149</v>
      </c>
    </row>
    <row r="143" s="2" customFormat="1" ht="16.30189" customHeight="1">
      <c r="A143" s="39"/>
      <c r="B143" s="40"/>
      <c r="C143" s="239" t="s">
        <v>148</v>
      </c>
      <c r="D143" s="239" t="s">
        <v>152</v>
      </c>
      <c r="E143" s="240" t="s">
        <v>979</v>
      </c>
      <c r="F143" s="241" t="s">
        <v>980</v>
      </c>
      <c r="G143" s="242" t="s">
        <v>438</v>
      </c>
      <c r="H143" s="243">
        <v>225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</v>
      </c>
      <c r="R143" s="249">
        <f>Q143*H143</f>
        <v>0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981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982</v>
      </c>
      <c r="G144" s="259"/>
      <c r="H144" s="263">
        <v>225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76</v>
      </c>
      <c r="AY144" s="269" t="s">
        <v>149</v>
      </c>
    </row>
    <row r="145" s="14" customFormat="1">
      <c r="A145" s="14"/>
      <c r="B145" s="270"/>
      <c r="C145" s="271"/>
      <c r="D145" s="260" t="s">
        <v>190</v>
      </c>
      <c r="E145" s="272" t="s">
        <v>1</v>
      </c>
      <c r="F145" s="273" t="s">
        <v>203</v>
      </c>
      <c r="G145" s="271"/>
      <c r="H145" s="274">
        <v>225</v>
      </c>
      <c r="I145" s="275"/>
      <c r="J145" s="271"/>
      <c r="K145" s="271"/>
      <c r="L145" s="276"/>
      <c r="M145" s="277"/>
      <c r="N145" s="278"/>
      <c r="O145" s="278"/>
      <c r="P145" s="278"/>
      <c r="Q145" s="278"/>
      <c r="R145" s="278"/>
      <c r="S145" s="278"/>
      <c r="T145" s="27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80" t="s">
        <v>190</v>
      </c>
      <c r="AU145" s="280" t="s">
        <v>92</v>
      </c>
      <c r="AV145" s="14" t="s">
        <v>166</v>
      </c>
      <c r="AW145" s="14" t="s">
        <v>32</v>
      </c>
      <c r="AX145" s="14" t="s">
        <v>84</v>
      </c>
      <c r="AY145" s="280" t="s">
        <v>149</v>
      </c>
    </row>
    <row r="146" s="2" customFormat="1" ht="23.4566" customHeight="1">
      <c r="A146" s="39"/>
      <c r="B146" s="40"/>
      <c r="C146" s="239" t="s">
        <v>214</v>
      </c>
      <c r="D146" s="239" t="s">
        <v>152</v>
      </c>
      <c r="E146" s="240" t="s">
        <v>983</v>
      </c>
      <c r="F146" s="241" t="s">
        <v>984</v>
      </c>
      <c r="G146" s="242" t="s">
        <v>438</v>
      </c>
      <c r="H146" s="243">
        <v>112.5</v>
      </c>
      <c r="I146" s="244"/>
      <c r="J146" s="245">
        <f>ROUND(I146*H146,2)</f>
        <v>0</v>
      </c>
      <c r="K146" s="246"/>
      <c r="L146" s="45"/>
      <c r="M146" s="247" t="s">
        <v>1</v>
      </c>
      <c r="N146" s="248" t="s">
        <v>42</v>
      </c>
      <c r="O146" s="98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1" t="s">
        <v>166</v>
      </c>
      <c r="AT146" s="251" t="s">
        <v>152</v>
      </c>
      <c r="AU146" s="251" t="s">
        <v>92</v>
      </c>
      <c r="AY146" s="18" t="s">
        <v>149</v>
      </c>
      <c r="BE146" s="252">
        <f>IF(N146="základná",J146,0)</f>
        <v>0</v>
      </c>
      <c r="BF146" s="252">
        <f>IF(N146="znížená",J146,0)</f>
        <v>0</v>
      </c>
      <c r="BG146" s="252">
        <f>IF(N146="zákl. prenesená",J146,0)</f>
        <v>0</v>
      </c>
      <c r="BH146" s="252">
        <f>IF(N146="zníž. prenesená",J146,0)</f>
        <v>0</v>
      </c>
      <c r="BI146" s="252">
        <f>IF(N146="nulová",J146,0)</f>
        <v>0</v>
      </c>
      <c r="BJ146" s="18" t="s">
        <v>92</v>
      </c>
      <c r="BK146" s="252">
        <f>ROUND(I146*H146,2)</f>
        <v>0</v>
      </c>
      <c r="BL146" s="18" t="s">
        <v>166</v>
      </c>
      <c r="BM146" s="251" t="s">
        <v>985</v>
      </c>
    </row>
    <row r="147" s="13" customFormat="1">
      <c r="A147" s="13"/>
      <c r="B147" s="258"/>
      <c r="C147" s="259"/>
      <c r="D147" s="260" t="s">
        <v>190</v>
      </c>
      <c r="E147" s="261" t="s">
        <v>1</v>
      </c>
      <c r="F147" s="262" t="s">
        <v>986</v>
      </c>
      <c r="G147" s="259"/>
      <c r="H147" s="263">
        <v>225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32</v>
      </c>
      <c r="AX147" s="13" t="s">
        <v>84</v>
      </c>
      <c r="AY147" s="269" t="s">
        <v>149</v>
      </c>
    </row>
    <row r="148" s="13" customFormat="1">
      <c r="A148" s="13"/>
      <c r="B148" s="258"/>
      <c r="C148" s="259"/>
      <c r="D148" s="260" t="s">
        <v>190</v>
      </c>
      <c r="E148" s="259"/>
      <c r="F148" s="262" t="s">
        <v>987</v>
      </c>
      <c r="G148" s="259"/>
      <c r="H148" s="263">
        <v>112.5</v>
      </c>
      <c r="I148" s="264"/>
      <c r="J148" s="259"/>
      <c r="K148" s="259"/>
      <c r="L148" s="265"/>
      <c r="M148" s="266"/>
      <c r="N148" s="267"/>
      <c r="O148" s="267"/>
      <c r="P148" s="267"/>
      <c r="Q148" s="267"/>
      <c r="R148" s="267"/>
      <c r="S148" s="267"/>
      <c r="T148" s="26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9" t="s">
        <v>190</v>
      </c>
      <c r="AU148" s="269" t="s">
        <v>92</v>
      </c>
      <c r="AV148" s="13" t="s">
        <v>92</v>
      </c>
      <c r="AW148" s="13" t="s">
        <v>4</v>
      </c>
      <c r="AX148" s="13" t="s">
        <v>84</v>
      </c>
      <c r="AY148" s="269" t="s">
        <v>149</v>
      </c>
    </row>
    <row r="149" s="2" customFormat="1" ht="23.4566" customHeight="1">
      <c r="A149" s="39"/>
      <c r="B149" s="40"/>
      <c r="C149" s="239" t="s">
        <v>219</v>
      </c>
      <c r="D149" s="239" t="s">
        <v>152</v>
      </c>
      <c r="E149" s="240" t="s">
        <v>988</v>
      </c>
      <c r="F149" s="241" t="s">
        <v>989</v>
      </c>
      <c r="G149" s="242" t="s">
        <v>438</v>
      </c>
      <c r="H149" s="243">
        <v>43.572000000000003</v>
      </c>
      <c r="I149" s="244"/>
      <c r="J149" s="245">
        <f>ROUND(I149*H149,2)</f>
        <v>0</v>
      </c>
      <c r="K149" s="246"/>
      <c r="L149" s="45"/>
      <c r="M149" s="247" t="s">
        <v>1</v>
      </c>
      <c r="N149" s="248" t="s">
        <v>42</v>
      </c>
      <c r="O149" s="9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1" t="s">
        <v>166</v>
      </c>
      <c r="AT149" s="251" t="s">
        <v>152</v>
      </c>
      <c r="AU149" s="251" t="s">
        <v>92</v>
      </c>
      <c r="AY149" s="18" t="s">
        <v>149</v>
      </c>
      <c r="BE149" s="252">
        <f>IF(N149="základná",J149,0)</f>
        <v>0</v>
      </c>
      <c r="BF149" s="252">
        <f>IF(N149="znížená",J149,0)</f>
        <v>0</v>
      </c>
      <c r="BG149" s="252">
        <f>IF(N149="zákl. prenesená",J149,0)</f>
        <v>0</v>
      </c>
      <c r="BH149" s="252">
        <f>IF(N149="zníž. prenesená",J149,0)</f>
        <v>0</v>
      </c>
      <c r="BI149" s="252">
        <f>IF(N149="nulová",J149,0)</f>
        <v>0</v>
      </c>
      <c r="BJ149" s="18" t="s">
        <v>92</v>
      </c>
      <c r="BK149" s="252">
        <f>ROUND(I149*H149,2)</f>
        <v>0</v>
      </c>
      <c r="BL149" s="18" t="s">
        <v>166</v>
      </c>
      <c r="BM149" s="251" t="s">
        <v>990</v>
      </c>
    </row>
    <row r="150" s="13" customFormat="1">
      <c r="A150" s="13"/>
      <c r="B150" s="258"/>
      <c r="C150" s="259"/>
      <c r="D150" s="260" t="s">
        <v>190</v>
      </c>
      <c r="E150" s="261" t="s">
        <v>1</v>
      </c>
      <c r="F150" s="262" t="s">
        <v>991</v>
      </c>
      <c r="G150" s="259"/>
      <c r="H150" s="263">
        <v>43.572000000000003</v>
      </c>
      <c r="I150" s="264"/>
      <c r="J150" s="259"/>
      <c r="K150" s="259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190</v>
      </c>
      <c r="AU150" s="269" t="s">
        <v>92</v>
      </c>
      <c r="AV150" s="13" t="s">
        <v>92</v>
      </c>
      <c r="AW150" s="13" t="s">
        <v>32</v>
      </c>
      <c r="AX150" s="13" t="s">
        <v>84</v>
      </c>
      <c r="AY150" s="269" t="s">
        <v>149</v>
      </c>
    </row>
    <row r="151" s="2" customFormat="1" ht="21.0566" customHeight="1">
      <c r="A151" s="39"/>
      <c r="B151" s="40"/>
      <c r="C151" s="239" t="s">
        <v>224</v>
      </c>
      <c r="D151" s="239" t="s">
        <v>152</v>
      </c>
      <c r="E151" s="240" t="s">
        <v>992</v>
      </c>
      <c r="F151" s="241" t="s">
        <v>993</v>
      </c>
      <c r="G151" s="242" t="s">
        <v>438</v>
      </c>
      <c r="H151" s="243">
        <v>48.240000000000002</v>
      </c>
      <c r="I151" s="244"/>
      <c r="J151" s="245">
        <f>ROUND(I151*H151,2)</f>
        <v>0</v>
      </c>
      <c r="K151" s="246"/>
      <c r="L151" s="45"/>
      <c r="M151" s="247" t="s">
        <v>1</v>
      </c>
      <c r="N151" s="248" t="s">
        <v>42</v>
      </c>
      <c r="O151" s="98"/>
      <c r="P151" s="249">
        <f>O151*H151</f>
        <v>0</v>
      </c>
      <c r="Q151" s="249">
        <v>0</v>
      </c>
      <c r="R151" s="249">
        <f>Q151*H151</f>
        <v>0</v>
      </c>
      <c r="S151" s="249">
        <v>0</v>
      </c>
      <c r="T151" s="25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1" t="s">
        <v>166</v>
      </c>
      <c r="AT151" s="251" t="s">
        <v>152</v>
      </c>
      <c r="AU151" s="251" t="s">
        <v>92</v>
      </c>
      <c r="AY151" s="18" t="s">
        <v>149</v>
      </c>
      <c r="BE151" s="252">
        <f>IF(N151="základná",J151,0)</f>
        <v>0</v>
      </c>
      <c r="BF151" s="252">
        <f>IF(N151="znížená",J151,0)</f>
        <v>0</v>
      </c>
      <c r="BG151" s="252">
        <f>IF(N151="zákl. prenesená",J151,0)</f>
        <v>0</v>
      </c>
      <c r="BH151" s="252">
        <f>IF(N151="zníž. prenesená",J151,0)</f>
        <v>0</v>
      </c>
      <c r="BI151" s="252">
        <f>IF(N151="nulová",J151,0)</f>
        <v>0</v>
      </c>
      <c r="BJ151" s="18" t="s">
        <v>92</v>
      </c>
      <c r="BK151" s="252">
        <f>ROUND(I151*H151,2)</f>
        <v>0</v>
      </c>
      <c r="BL151" s="18" t="s">
        <v>166</v>
      </c>
      <c r="BM151" s="251" t="s">
        <v>994</v>
      </c>
    </row>
    <row r="152" s="13" customFormat="1">
      <c r="A152" s="13"/>
      <c r="B152" s="258"/>
      <c r="C152" s="259"/>
      <c r="D152" s="260" t="s">
        <v>190</v>
      </c>
      <c r="E152" s="261" t="s">
        <v>1</v>
      </c>
      <c r="F152" s="262" t="s">
        <v>995</v>
      </c>
      <c r="G152" s="259"/>
      <c r="H152" s="263">
        <v>48.240000000000002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190</v>
      </c>
      <c r="AU152" s="269" t="s">
        <v>92</v>
      </c>
      <c r="AV152" s="13" t="s">
        <v>92</v>
      </c>
      <c r="AW152" s="13" t="s">
        <v>32</v>
      </c>
      <c r="AX152" s="13" t="s">
        <v>84</v>
      </c>
      <c r="AY152" s="269" t="s">
        <v>149</v>
      </c>
    </row>
    <row r="153" s="2" customFormat="1" ht="23.4566" customHeight="1">
      <c r="A153" s="39"/>
      <c r="B153" s="40"/>
      <c r="C153" s="239" t="s">
        <v>230</v>
      </c>
      <c r="D153" s="239" t="s">
        <v>152</v>
      </c>
      <c r="E153" s="240" t="s">
        <v>996</v>
      </c>
      <c r="F153" s="241" t="s">
        <v>997</v>
      </c>
      <c r="G153" s="242" t="s">
        <v>438</v>
      </c>
      <c r="H153" s="243">
        <v>14.472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998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999</v>
      </c>
      <c r="G154" s="259"/>
      <c r="H154" s="263">
        <v>48.240000000000002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84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59"/>
      <c r="F155" s="262" t="s">
        <v>1000</v>
      </c>
      <c r="G155" s="259"/>
      <c r="H155" s="263">
        <v>14.472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4</v>
      </c>
      <c r="AX155" s="13" t="s">
        <v>84</v>
      </c>
      <c r="AY155" s="269" t="s">
        <v>149</v>
      </c>
    </row>
    <row r="156" s="2" customFormat="1" ht="21.0566" customHeight="1">
      <c r="A156" s="39"/>
      <c r="B156" s="40"/>
      <c r="C156" s="239" t="s">
        <v>237</v>
      </c>
      <c r="D156" s="239" t="s">
        <v>152</v>
      </c>
      <c r="E156" s="240" t="s">
        <v>441</v>
      </c>
      <c r="F156" s="241" t="s">
        <v>442</v>
      </c>
      <c r="G156" s="242" t="s">
        <v>438</v>
      </c>
      <c r="H156" s="243">
        <v>11.199999999999999</v>
      </c>
      <c r="I156" s="244"/>
      <c r="J156" s="245">
        <f>ROUND(I156*H156,2)</f>
        <v>0</v>
      </c>
      <c r="K156" s="246"/>
      <c r="L156" s="45"/>
      <c r="M156" s="247" t="s">
        <v>1</v>
      </c>
      <c r="N156" s="248" t="s">
        <v>42</v>
      </c>
      <c r="O156" s="9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1" t="s">
        <v>166</v>
      </c>
      <c r="AT156" s="251" t="s">
        <v>152</v>
      </c>
      <c r="AU156" s="251" t="s">
        <v>92</v>
      </c>
      <c r="AY156" s="18" t="s">
        <v>149</v>
      </c>
      <c r="BE156" s="252">
        <f>IF(N156="základná",J156,0)</f>
        <v>0</v>
      </c>
      <c r="BF156" s="252">
        <f>IF(N156="znížená",J156,0)</f>
        <v>0</v>
      </c>
      <c r="BG156" s="252">
        <f>IF(N156="zákl. prenesená",J156,0)</f>
        <v>0</v>
      </c>
      <c r="BH156" s="252">
        <f>IF(N156="zníž. prenesená",J156,0)</f>
        <v>0</v>
      </c>
      <c r="BI156" s="252">
        <f>IF(N156="nulová",J156,0)</f>
        <v>0</v>
      </c>
      <c r="BJ156" s="18" t="s">
        <v>92</v>
      </c>
      <c r="BK156" s="252">
        <f>ROUND(I156*H156,2)</f>
        <v>0</v>
      </c>
      <c r="BL156" s="18" t="s">
        <v>166</v>
      </c>
      <c r="BM156" s="251" t="s">
        <v>1001</v>
      </c>
    </row>
    <row r="157" s="13" customFormat="1">
      <c r="A157" s="13"/>
      <c r="B157" s="258"/>
      <c r="C157" s="259"/>
      <c r="D157" s="260" t="s">
        <v>190</v>
      </c>
      <c r="E157" s="261" t="s">
        <v>1</v>
      </c>
      <c r="F157" s="262" t="s">
        <v>1002</v>
      </c>
      <c r="G157" s="259"/>
      <c r="H157" s="263">
        <v>3.2000000000000002</v>
      </c>
      <c r="I157" s="264"/>
      <c r="J157" s="259"/>
      <c r="K157" s="259"/>
      <c r="L157" s="265"/>
      <c r="M157" s="266"/>
      <c r="N157" s="267"/>
      <c r="O157" s="267"/>
      <c r="P157" s="267"/>
      <c r="Q157" s="267"/>
      <c r="R157" s="267"/>
      <c r="S157" s="267"/>
      <c r="T157" s="26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9" t="s">
        <v>190</v>
      </c>
      <c r="AU157" s="269" t="s">
        <v>92</v>
      </c>
      <c r="AV157" s="13" t="s">
        <v>92</v>
      </c>
      <c r="AW157" s="13" t="s">
        <v>32</v>
      </c>
      <c r="AX157" s="13" t="s">
        <v>76</v>
      </c>
      <c r="AY157" s="269" t="s">
        <v>149</v>
      </c>
    </row>
    <row r="158" s="13" customFormat="1">
      <c r="A158" s="13"/>
      <c r="B158" s="258"/>
      <c r="C158" s="259"/>
      <c r="D158" s="260" t="s">
        <v>190</v>
      </c>
      <c r="E158" s="261" t="s">
        <v>1</v>
      </c>
      <c r="F158" s="262" t="s">
        <v>1003</v>
      </c>
      <c r="G158" s="259"/>
      <c r="H158" s="263">
        <v>8</v>
      </c>
      <c r="I158" s="264"/>
      <c r="J158" s="259"/>
      <c r="K158" s="259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190</v>
      </c>
      <c r="AU158" s="269" t="s">
        <v>92</v>
      </c>
      <c r="AV158" s="13" t="s">
        <v>92</v>
      </c>
      <c r="AW158" s="13" t="s">
        <v>32</v>
      </c>
      <c r="AX158" s="13" t="s">
        <v>76</v>
      </c>
      <c r="AY158" s="269" t="s">
        <v>149</v>
      </c>
    </row>
    <row r="159" s="14" customFormat="1">
      <c r="A159" s="14"/>
      <c r="B159" s="270"/>
      <c r="C159" s="271"/>
      <c r="D159" s="260" t="s">
        <v>190</v>
      </c>
      <c r="E159" s="272" t="s">
        <v>1</v>
      </c>
      <c r="F159" s="273" t="s">
        <v>203</v>
      </c>
      <c r="G159" s="271"/>
      <c r="H159" s="274">
        <v>11.199999999999999</v>
      </c>
      <c r="I159" s="275"/>
      <c r="J159" s="271"/>
      <c r="K159" s="271"/>
      <c r="L159" s="276"/>
      <c r="M159" s="277"/>
      <c r="N159" s="278"/>
      <c r="O159" s="278"/>
      <c r="P159" s="278"/>
      <c r="Q159" s="278"/>
      <c r="R159" s="278"/>
      <c r="S159" s="278"/>
      <c r="T159" s="27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0" t="s">
        <v>190</v>
      </c>
      <c r="AU159" s="280" t="s">
        <v>92</v>
      </c>
      <c r="AV159" s="14" t="s">
        <v>166</v>
      </c>
      <c r="AW159" s="14" t="s">
        <v>32</v>
      </c>
      <c r="AX159" s="14" t="s">
        <v>84</v>
      </c>
      <c r="AY159" s="280" t="s">
        <v>149</v>
      </c>
    </row>
    <row r="160" s="2" customFormat="1" ht="36.72453" customHeight="1">
      <c r="A160" s="39"/>
      <c r="B160" s="40"/>
      <c r="C160" s="239" t="s">
        <v>242</v>
      </c>
      <c r="D160" s="239" t="s">
        <v>152</v>
      </c>
      <c r="E160" s="240" t="s">
        <v>445</v>
      </c>
      <c r="F160" s="241" t="s">
        <v>446</v>
      </c>
      <c r="G160" s="242" t="s">
        <v>438</v>
      </c>
      <c r="H160" s="243">
        <v>3.3599999999999999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</v>
      </c>
      <c r="R160" s="249">
        <f>Q160*H160</f>
        <v>0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1004</v>
      </c>
    </row>
    <row r="161" s="13" customFormat="1">
      <c r="A161" s="13"/>
      <c r="B161" s="258"/>
      <c r="C161" s="259"/>
      <c r="D161" s="260" t="s">
        <v>190</v>
      </c>
      <c r="E161" s="261" t="s">
        <v>1</v>
      </c>
      <c r="F161" s="262" t="s">
        <v>1005</v>
      </c>
      <c r="G161" s="259"/>
      <c r="H161" s="263">
        <v>11.199999999999999</v>
      </c>
      <c r="I161" s="264"/>
      <c r="J161" s="259"/>
      <c r="K161" s="259"/>
      <c r="L161" s="265"/>
      <c r="M161" s="266"/>
      <c r="N161" s="267"/>
      <c r="O161" s="267"/>
      <c r="P161" s="267"/>
      <c r="Q161" s="267"/>
      <c r="R161" s="267"/>
      <c r="S161" s="267"/>
      <c r="T161" s="26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9" t="s">
        <v>190</v>
      </c>
      <c r="AU161" s="269" t="s">
        <v>92</v>
      </c>
      <c r="AV161" s="13" t="s">
        <v>92</v>
      </c>
      <c r="AW161" s="13" t="s">
        <v>32</v>
      </c>
      <c r="AX161" s="13" t="s">
        <v>84</v>
      </c>
      <c r="AY161" s="269" t="s">
        <v>149</v>
      </c>
    </row>
    <row r="162" s="13" customFormat="1">
      <c r="A162" s="13"/>
      <c r="B162" s="258"/>
      <c r="C162" s="259"/>
      <c r="D162" s="260" t="s">
        <v>190</v>
      </c>
      <c r="E162" s="259"/>
      <c r="F162" s="262" t="s">
        <v>1006</v>
      </c>
      <c r="G162" s="259"/>
      <c r="H162" s="263">
        <v>3.3599999999999999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190</v>
      </c>
      <c r="AU162" s="269" t="s">
        <v>92</v>
      </c>
      <c r="AV162" s="13" t="s">
        <v>92</v>
      </c>
      <c r="AW162" s="13" t="s">
        <v>4</v>
      </c>
      <c r="AX162" s="13" t="s">
        <v>84</v>
      </c>
      <c r="AY162" s="269" t="s">
        <v>149</v>
      </c>
    </row>
    <row r="163" s="2" customFormat="1" ht="36.72453" customHeight="1">
      <c r="A163" s="39"/>
      <c r="B163" s="40"/>
      <c r="C163" s="239" t="s">
        <v>247</v>
      </c>
      <c r="D163" s="239" t="s">
        <v>152</v>
      </c>
      <c r="E163" s="240" t="s">
        <v>1007</v>
      </c>
      <c r="F163" s="241" t="s">
        <v>1008</v>
      </c>
      <c r="G163" s="242" t="s">
        <v>438</v>
      </c>
      <c r="H163" s="243">
        <v>87.412000000000006</v>
      </c>
      <c r="I163" s="244"/>
      <c r="J163" s="245">
        <f>ROUND(I163*H163,2)</f>
        <v>0</v>
      </c>
      <c r="K163" s="246"/>
      <c r="L163" s="45"/>
      <c r="M163" s="247" t="s">
        <v>1</v>
      </c>
      <c r="N163" s="248" t="s">
        <v>42</v>
      </c>
      <c r="O163" s="98"/>
      <c r="P163" s="249">
        <f>O163*H163</f>
        <v>0</v>
      </c>
      <c r="Q163" s="249">
        <v>0</v>
      </c>
      <c r="R163" s="249">
        <f>Q163*H163</f>
        <v>0</v>
      </c>
      <c r="S163" s="249">
        <v>0</v>
      </c>
      <c r="T163" s="25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1" t="s">
        <v>166</v>
      </c>
      <c r="AT163" s="251" t="s">
        <v>152</v>
      </c>
      <c r="AU163" s="251" t="s">
        <v>92</v>
      </c>
      <c r="AY163" s="18" t="s">
        <v>149</v>
      </c>
      <c r="BE163" s="252">
        <f>IF(N163="základná",J163,0)</f>
        <v>0</v>
      </c>
      <c r="BF163" s="252">
        <f>IF(N163="znížená",J163,0)</f>
        <v>0</v>
      </c>
      <c r="BG163" s="252">
        <f>IF(N163="zákl. prenesená",J163,0)</f>
        <v>0</v>
      </c>
      <c r="BH163" s="252">
        <f>IF(N163="zníž. prenesená",J163,0)</f>
        <v>0</v>
      </c>
      <c r="BI163" s="252">
        <f>IF(N163="nulová",J163,0)</f>
        <v>0</v>
      </c>
      <c r="BJ163" s="18" t="s">
        <v>92</v>
      </c>
      <c r="BK163" s="252">
        <f>ROUND(I163*H163,2)</f>
        <v>0</v>
      </c>
      <c r="BL163" s="18" t="s">
        <v>166</v>
      </c>
      <c r="BM163" s="251" t="s">
        <v>1009</v>
      </c>
    </row>
    <row r="164" s="13" customFormat="1">
      <c r="A164" s="13"/>
      <c r="B164" s="258"/>
      <c r="C164" s="259"/>
      <c r="D164" s="260" t="s">
        <v>190</v>
      </c>
      <c r="E164" s="261" t="s">
        <v>1</v>
      </c>
      <c r="F164" s="262" t="s">
        <v>1010</v>
      </c>
      <c r="G164" s="259"/>
      <c r="H164" s="263">
        <v>87.412000000000006</v>
      </c>
      <c r="I164" s="264"/>
      <c r="J164" s="259"/>
      <c r="K164" s="259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190</v>
      </c>
      <c r="AU164" s="269" t="s">
        <v>92</v>
      </c>
      <c r="AV164" s="13" t="s">
        <v>92</v>
      </c>
      <c r="AW164" s="13" t="s">
        <v>32</v>
      </c>
      <c r="AX164" s="13" t="s">
        <v>84</v>
      </c>
      <c r="AY164" s="269" t="s">
        <v>149</v>
      </c>
    </row>
    <row r="165" s="2" customFormat="1" ht="23.4566" customHeight="1">
      <c r="A165" s="39"/>
      <c r="B165" s="40"/>
      <c r="C165" s="239" t="s">
        <v>252</v>
      </c>
      <c r="D165" s="239" t="s">
        <v>152</v>
      </c>
      <c r="E165" s="240" t="s">
        <v>1011</v>
      </c>
      <c r="F165" s="241" t="s">
        <v>1012</v>
      </c>
      <c r="G165" s="242" t="s">
        <v>438</v>
      </c>
      <c r="H165" s="243">
        <v>225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1013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1014</v>
      </c>
      <c r="G166" s="259"/>
      <c r="H166" s="263">
        <v>225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84</v>
      </c>
      <c r="AY166" s="269" t="s">
        <v>149</v>
      </c>
    </row>
    <row r="167" s="2" customFormat="1" ht="21.0566" customHeight="1">
      <c r="A167" s="39"/>
      <c r="B167" s="40"/>
      <c r="C167" s="239" t="s">
        <v>256</v>
      </c>
      <c r="D167" s="239" t="s">
        <v>152</v>
      </c>
      <c r="E167" s="240" t="s">
        <v>1015</v>
      </c>
      <c r="F167" s="241" t="s">
        <v>1016</v>
      </c>
      <c r="G167" s="242" t="s">
        <v>438</v>
      </c>
      <c r="H167" s="243">
        <v>87.412000000000006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</v>
      </c>
      <c r="R167" s="249">
        <f>Q167*H167</f>
        <v>0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1017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1010</v>
      </c>
      <c r="G168" s="259"/>
      <c r="H168" s="263">
        <v>87.412000000000006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84</v>
      </c>
      <c r="AY168" s="269" t="s">
        <v>149</v>
      </c>
    </row>
    <row r="169" s="2" customFormat="1" ht="23.4566" customHeight="1">
      <c r="A169" s="39"/>
      <c r="B169" s="40"/>
      <c r="C169" s="239" t="s">
        <v>260</v>
      </c>
      <c r="D169" s="239" t="s">
        <v>152</v>
      </c>
      <c r="E169" s="240" t="s">
        <v>470</v>
      </c>
      <c r="F169" s="241" t="s">
        <v>197</v>
      </c>
      <c r="G169" s="242" t="s">
        <v>198</v>
      </c>
      <c r="H169" s="243">
        <v>166.083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0</v>
      </c>
      <c r="R169" s="249">
        <f>Q169*H169</f>
        <v>0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1018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1019</v>
      </c>
      <c r="G170" s="259"/>
      <c r="H170" s="263">
        <v>166.083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84</v>
      </c>
      <c r="AY170" s="269" t="s">
        <v>149</v>
      </c>
    </row>
    <row r="171" s="2" customFormat="1" ht="23.4566" customHeight="1">
      <c r="A171" s="39"/>
      <c r="B171" s="40"/>
      <c r="C171" s="239" t="s">
        <v>264</v>
      </c>
      <c r="D171" s="239" t="s">
        <v>152</v>
      </c>
      <c r="E171" s="240" t="s">
        <v>1020</v>
      </c>
      <c r="F171" s="241" t="s">
        <v>736</v>
      </c>
      <c r="G171" s="242" t="s">
        <v>438</v>
      </c>
      <c r="H171" s="243">
        <v>15.6</v>
      </c>
      <c r="I171" s="244"/>
      <c r="J171" s="245">
        <f>ROUND(I171*H171,2)</f>
        <v>0</v>
      </c>
      <c r="K171" s="246"/>
      <c r="L171" s="45"/>
      <c r="M171" s="247" t="s">
        <v>1</v>
      </c>
      <c r="N171" s="248" t="s">
        <v>42</v>
      </c>
      <c r="O171" s="98"/>
      <c r="P171" s="249">
        <f>O171*H171</f>
        <v>0</v>
      </c>
      <c r="Q171" s="249">
        <v>0</v>
      </c>
      <c r="R171" s="249">
        <f>Q171*H171</f>
        <v>0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166</v>
      </c>
      <c r="AT171" s="251" t="s">
        <v>152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1021</v>
      </c>
    </row>
    <row r="172" s="15" customFormat="1">
      <c r="A172" s="15"/>
      <c r="B172" s="293"/>
      <c r="C172" s="294"/>
      <c r="D172" s="260" t="s">
        <v>190</v>
      </c>
      <c r="E172" s="295" t="s">
        <v>1</v>
      </c>
      <c r="F172" s="296" t="s">
        <v>1022</v>
      </c>
      <c r="G172" s="294"/>
      <c r="H172" s="295" t="s">
        <v>1</v>
      </c>
      <c r="I172" s="297"/>
      <c r="J172" s="294"/>
      <c r="K172" s="294"/>
      <c r="L172" s="298"/>
      <c r="M172" s="299"/>
      <c r="N172" s="300"/>
      <c r="O172" s="300"/>
      <c r="P172" s="300"/>
      <c r="Q172" s="300"/>
      <c r="R172" s="300"/>
      <c r="S172" s="300"/>
      <c r="T172" s="30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302" t="s">
        <v>190</v>
      </c>
      <c r="AU172" s="302" t="s">
        <v>92</v>
      </c>
      <c r="AV172" s="15" t="s">
        <v>84</v>
      </c>
      <c r="AW172" s="15" t="s">
        <v>32</v>
      </c>
      <c r="AX172" s="15" t="s">
        <v>76</v>
      </c>
      <c r="AY172" s="302" t="s">
        <v>149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1023</v>
      </c>
      <c r="G173" s="259"/>
      <c r="H173" s="263">
        <v>15.6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84</v>
      </c>
      <c r="AY173" s="269" t="s">
        <v>149</v>
      </c>
    </row>
    <row r="174" s="2" customFormat="1" ht="23.4566" customHeight="1">
      <c r="A174" s="39"/>
      <c r="B174" s="40"/>
      <c r="C174" s="239" t="s">
        <v>269</v>
      </c>
      <c r="D174" s="239" t="s">
        <v>152</v>
      </c>
      <c r="E174" s="240" t="s">
        <v>1024</v>
      </c>
      <c r="F174" s="241" t="s">
        <v>1025</v>
      </c>
      <c r="G174" s="242" t="s">
        <v>188</v>
      </c>
      <c r="H174" s="243">
        <v>40</v>
      </c>
      <c r="I174" s="244"/>
      <c r="J174" s="245">
        <f>ROUND(I174*H174,2)</f>
        <v>0</v>
      </c>
      <c r="K174" s="246"/>
      <c r="L174" s="45"/>
      <c r="M174" s="247" t="s">
        <v>1</v>
      </c>
      <c r="N174" s="248" t="s">
        <v>42</v>
      </c>
      <c r="O174" s="98"/>
      <c r="P174" s="249">
        <f>O174*H174</f>
        <v>0</v>
      </c>
      <c r="Q174" s="249">
        <v>0</v>
      </c>
      <c r="R174" s="249">
        <f>Q174*H174</f>
        <v>0</v>
      </c>
      <c r="S174" s="249">
        <v>0</v>
      </c>
      <c r="T174" s="25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1" t="s">
        <v>166</v>
      </c>
      <c r="AT174" s="251" t="s">
        <v>152</v>
      </c>
      <c r="AU174" s="251" t="s">
        <v>92</v>
      </c>
      <c r="AY174" s="18" t="s">
        <v>149</v>
      </c>
      <c r="BE174" s="252">
        <f>IF(N174="základná",J174,0)</f>
        <v>0</v>
      </c>
      <c r="BF174" s="252">
        <f>IF(N174="znížená",J174,0)</f>
        <v>0</v>
      </c>
      <c r="BG174" s="252">
        <f>IF(N174="zákl. prenesená",J174,0)</f>
        <v>0</v>
      </c>
      <c r="BH174" s="252">
        <f>IF(N174="zníž. prenesená",J174,0)</f>
        <v>0</v>
      </c>
      <c r="BI174" s="252">
        <f>IF(N174="nulová",J174,0)</f>
        <v>0</v>
      </c>
      <c r="BJ174" s="18" t="s">
        <v>92</v>
      </c>
      <c r="BK174" s="252">
        <f>ROUND(I174*H174,2)</f>
        <v>0</v>
      </c>
      <c r="BL174" s="18" t="s">
        <v>166</v>
      </c>
      <c r="BM174" s="251" t="s">
        <v>1026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1027</v>
      </c>
      <c r="G175" s="259"/>
      <c r="H175" s="263">
        <v>40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76</v>
      </c>
      <c r="AY175" s="269" t="s">
        <v>149</v>
      </c>
    </row>
    <row r="176" s="2" customFormat="1" ht="16.30189" customHeight="1">
      <c r="A176" s="39"/>
      <c r="B176" s="40"/>
      <c r="C176" s="281" t="s">
        <v>273</v>
      </c>
      <c r="D176" s="281" t="s">
        <v>243</v>
      </c>
      <c r="E176" s="282" t="s">
        <v>1028</v>
      </c>
      <c r="F176" s="283" t="s">
        <v>1029</v>
      </c>
      <c r="G176" s="284" t="s">
        <v>493</v>
      </c>
      <c r="H176" s="285">
        <v>1.236</v>
      </c>
      <c r="I176" s="286"/>
      <c r="J176" s="287">
        <f>ROUND(I176*H176,2)</f>
        <v>0</v>
      </c>
      <c r="K176" s="288"/>
      <c r="L176" s="289"/>
      <c r="M176" s="290" t="s">
        <v>1</v>
      </c>
      <c r="N176" s="291" t="s">
        <v>42</v>
      </c>
      <c r="O176" s="98"/>
      <c r="P176" s="249">
        <f>O176*H176</f>
        <v>0</v>
      </c>
      <c r="Q176" s="249">
        <v>0.001</v>
      </c>
      <c r="R176" s="249">
        <f>Q176*H176</f>
        <v>0.0012360000000000001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224</v>
      </c>
      <c r="AT176" s="251" t="s">
        <v>243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1030</v>
      </c>
    </row>
    <row r="177" s="13" customFormat="1">
      <c r="A177" s="13"/>
      <c r="B177" s="258"/>
      <c r="C177" s="259"/>
      <c r="D177" s="260" t="s">
        <v>190</v>
      </c>
      <c r="E177" s="259"/>
      <c r="F177" s="262" t="s">
        <v>1031</v>
      </c>
      <c r="G177" s="259"/>
      <c r="H177" s="263">
        <v>1.236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4</v>
      </c>
      <c r="AX177" s="13" t="s">
        <v>84</v>
      </c>
      <c r="AY177" s="269" t="s">
        <v>149</v>
      </c>
    </row>
    <row r="178" s="2" customFormat="1" ht="21.0566" customHeight="1">
      <c r="A178" s="39"/>
      <c r="B178" s="40"/>
      <c r="C178" s="239" t="s">
        <v>277</v>
      </c>
      <c r="D178" s="239" t="s">
        <v>152</v>
      </c>
      <c r="E178" s="240" t="s">
        <v>1032</v>
      </c>
      <c r="F178" s="241" t="s">
        <v>1033</v>
      </c>
      <c r="G178" s="242" t="s">
        <v>188</v>
      </c>
      <c r="H178" s="243">
        <v>65</v>
      </c>
      <c r="I178" s="244"/>
      <c r="J178" s="245">
        <f>ROUND(I178*H178,2)</f>
        <v>0</v>
      </c>
      <c r="K178" s="246"/>
      <c r="L178" s="45"/>
      <c r="M178" s="247" t="s">
        <v>1</v>
      </c>
      <c r="N178" s="248" t="s">
        <v>42</v>
      </c>
      <c r="O178" s="98"/>
      <c r="P178" s="249">
        <f>O178*H178</f>
        <v>0</v>
      </c>
      <c r="Q178" s="249">
        <v>0</v>
      </c>
      <c r="R178" s="249">
        <f>Q178*H178</f>
        <v>0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166</v>
      </c>
      <c r="AT178" s="251" t="s">
        <v>152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1034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1035</v>
      </c>
      <c r="G179" s="259"/>
      <c r="H179" s="263">
        <v>65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76</v>
      </c>
      <c r="AY179" s="269" t="s">
        <v>149</v>
      </c>
    </row>
    <row r="180" s="14" customFormat="1">
      <c r="A180" s="14"/>
      <c r="B180" s="270"/>
      <c r="C180" s="271"/>
      <c r="D180" s="260" t="s">
        <v>190</v>
      </c>
      <c r="E180" s="272" t="s">
        <v>1</v>
      </c>
      <c r="F180" s="273" t="s">
        <v>203</v>
      </c>
      <c r="G180" s="271"/>
      <c r="H180" s="274">
        <v>65</v>
      </c>
      <c r="I180" s="275"/>
      <c r="J180" s="271"/>
      <c r="K180" s="271"/>
      <c r="L180" s="276"/>
      <c r="M180" s="277"/>
      <c r="N180" s="278"/>
      <c r="O180" s="278"/>
      <c r="P180" s="278"/>
      <c r="Q180" s="278"/>
      <c r="R180" s="278"/>
      <c r="S180" s="278"/>
      <c r="T180" s="27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80" t="s">
        <v>190</v>
      </c>
      <c r="AU180" s="280" t="s">
        <v>92</v>
      </c>
      <c r="AV180" s="14" t="s">
        <v>166</v>
      </c>
      <c r="AW180" s="14" t="s">
        <v>32</v>
      </c>
      <c r="AX180" s="14" t="s">
        <v>84</v>
      </c>
      <c r="AY180" s="280" t="s">
        <v>149</v>
      </c>
    </row>
    <row r="181" s="2" customFormat="1" ht="16.30189" customHeight="1">
      <c r="A181" s="39"/>
      <c r="B181" s="40"/>
      <c r="C181" s="239" t="s">
        <v>7</v>
      </c>
      <c r="D181" s="239" t="s">
        <v>152</v>
      </c>
      <c r="E181" s="240" t="s">
        <v>1036</v>
      </c>
      <c r="F181" s="241" t="s">
        <v>1037</v>
      </c>
      <c r="G181" s="242" t="s">
        <v>188</v>
      </c>
      <c r="H181" s="243">
        <v>40</v>
      </c>
      <c r="I181" s="244"/>
      <c r="J181" s="245">
        <f>ROUND(I181*H181,2)</f>
        <v>0</v>
      </c>
      <c r="K181" s="246"/>
      <c r="L181" s="45"/>
      <c r="M181" s="247" t="s">
        <v>1</v>
      </c>
      <c r="N181" s="248" t="s">
        <v>42</v>
      </c>
      <c r="O181" s="98"/>
      <c r="P181" s="249">
        <f>O181*H181</f>
        <v>0</v>
      </c>
      <c r="Q181" s="249">
        <v>0</v>
      </c>
      <c r="R181" s="249">
        <f>Q181*H181</f>
        <v>0</v>
      </c>
      <c r="S181" s="249">
        <v>0</v>
      </c>
      <c r="T181" s="25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1" t="s">
        <v>166</v>
      </c>
      <c r="AT181" s="251" t="s">
        <v>152</v>
      </c>
      <c r="AU181" s="251" t="s">
        <v>92</v>
      </c>
      <c r="AY181" s="18" t="s">
        <v>149</v>
      </c>
      <c r="BE181" s="252">
        <f>IF(N181="základná",J181,0)</f>
        <v>0</v>
      </c>
      <c r="BF181" s="252">
        <f>IF(N181="znížená",J181,0)</f>
        <v>0</v>
      </c>
      <c r="BG181" s="252">
        <f>IF(N181="zákl. prenesená",J181,0)</f>
        <v>0</v>
      </c>
      <c r="BH181" s="252">
        <f>IF(N181="zníž. prenesená",J181,0)</f>
        <v>0</v>
      </c>
      <c r="BI181" s="252">
        <f>IF(N181="nulová",J181,0)</f>
        <v>0</v>
      </c>
      <c r="BJ181" s="18" t="s">
        <v>92</v>
      </c>
      <c r="BK181" s="252">
        <f>ROUND(I181*H181,2)</f>
        <v>0</v>
      </c>
      <c r="BL181" s="18" t="s">
        <v>166</v>
      </c>
      <c r="BM181" s="251" t="s">
        <v>1038</v>
      </c>
    </row>
    <row r="182" s="13" customFormat="1">
      <c r="A182" s="13"/>
      <c r="B182" s="258"/>
      <c r="C182" s="259"/>
      <c r="D182" s="260" t="s">
        <v>190</v>
      </c>
      <c r="E182" s="261" t="s">
        <v>1</v>
      </c>
      <c r="F182" s="262" t="s">
        <v>1027</v>
      </c>
      <c r="G182" s="259"/>
      <c r="H182" s="263">
        <v>40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190</v>
      </c>
      <c r="AU182" s="269" t="s">
        <v>92</v>
      </c>
      <c r="AV182" s="13" t="s">
        <v>92</v>
      </c>
      <c r="AW182" s="13" t="s">
        <v>32</v>
      </c>
      <c r="AX182" s="13" t="s">
        <v>84</v>
      </c>
      <c r="AY182" s="269" t="s">
        <v>149</v>
      </c>
    </row>
    <row r="183" s="2" customFormat="1" ht="31.92453" customHeight="1">
      <c r="A183" s="39"/>
      <c r="B183" s="40"/>
      <c r="C183" s="239" t="s">
        <v>284</v>
      </c>
      <c r="D183" s="239" t="s">
        <v>152</v>
      </c>
      <c r="E183" s="240" t="s">
        <v>1039</v>
      </c>
      <c r="F183" s="241" t="s">
        <v>1040</v>
      </c>
      <c r="G183" s="242" t="s">
        <v>188</v>
      </c>
      <c r="H183" s="243">
        <v>40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0</v>
      </c>
      <c r="R183" s="249">
        <f>Q183*H183</f>
        <v>0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1041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1027</v>
      </c>
      <c r="G184" s="259"/>
      <c r="H184" s="263">
        <v>40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84</v>
      </c>
      <c r="AY184" s="269" t="s">
        <v>149</v>
      </c>
    </row>
    <row r="185" s="12" customFormat="1" ht="22.8" customHeight="1">
      <c r="A185" s="12"/>
      <c r="B185" s="223"/>
      <c r="C185" s="224"/>
      <c r="D185" s="225" t="s">
        <v>75</v>
      </c>
      <c r="E185" s="237" t="s">
        <v>92</v>
      </c>
      <c r="F185" s="237" t="s">
        <v>1042</v>
      </c>
      <c r="G185" s="224"/>
      <c r="H185" s="224"/>
      <c r="I185" s="227"/>
      <c r="J185" s="238">
        <f>BK185</f>
        <v>0</v>
      </c>
      <c r="K185" s="224"/>
      <c r="L185" s="229"/>
      <c r="M185" s="230"/>
      <c r="N185" s="231"/>
      <c r="O185" s="231"/>
      <c r="P185" s="232">
        <f>SUM(P186:P203)</f>
        <v>0</v>
      </c>
      <c r="Q185" s="231"/>
      <c r="R185" s="232">
        <f>SUM(R186:R203)</f>
        <v>10.109506395550001</v>
      </c>
      <c r="S185" s="231"/>
      <c r="T185" s="233">
        <f>SUM(T186:T203)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4" t="s">
        <v>84</v>
      </c>
      <c r="AT185" s="235" t="s">
        <v>75</v>
      </c>
      <c r="AU185" s="235" t="s">
        <v>84</v>
      </c>
      <c r="AY185" s="234" t="s">
        <v>149</v>
      </c>
      <c r="BK185" s="236">
        <f>SUM(BK186:BK203)</f>
        <v>0</v>
      </c>
    </row>
    <row r="186" s="2" customFormat="1" ht="23.4566" customHeight="1">
      <c r="A186" s="39"/>
      <c r="B186" s="40"/>
      <c r="C186" s="239" t="s">
        <v>288</v>
      </c>
      <c r="D186" s="239" t="s">
        <v>152</v>
      </c>
      <c r="E186" s="240" t="s">
        <v>1043</v>
      </c>
      <c r="F186" s="241" t="s">
        <v>1044</v>
      </c>
      <c r="G186" s="242" t="s">
        <v>188</v>
      </c>
      <c r="H186" s="243">
        <v>60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0.00014999999999999999</v>
      </c>
      <c r="R186" s="249">
        <f>Q186*H186</f>
        <v>0.0089999999999999993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1045</v>
      </c>
    </row>
    <row r="187" s="15" customFormat="1">
      <c r="A187" s="15"/>
      <c r="B187" s="293"/>
      <c r="C187" s="294"/>
      <c r="D187" s="260" t="s">
        <v>190</v>
      </c>
      <c r="E187" s="295" t="s">
        <v>1</v>
      </c>
      <c r="F187" s="296" t="s">
        <v>1046</v>
      </c>
      <c r="G187" s="294"/>
      <c r="H187" s="295" t="s">
        <v>1</v>
      </c>
      <c r="I187" s="297"/>
      <c r="J187" s="294"/>
      <c r="K187" s="294"/>
      <c r="L187" s="298"/>
      <c r="M187" s="299"/>
      <c r="N187" s="300"/>
      <c r="O187" s="300"/>
      <c r="P187" s="300"/>
      <c r="Q187" s="300"/>
      <c r="R187" s="300"/>
      <c r="S187" s="300"/>
      <c r="T187" s="301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302" t="s">
        <v>190</v>
      </c>
      <c r="AU187" s="302" t="s">
        <v>92</v>
      </c>
      <c r="AV187" s="15" t="s">
        <v>84</v>
      </c>
      <c r="AW187" s="15" t="s">
        <v>32</v>
      </c>
      <c r="AX187" s="15" t="s">
        <v>76</v>
      </c>
      <c r="AY187" s="302" t="s">
        <v>149</v>
      </c>
    </row>
    <row r="188" s="15" customFormat="1">
      <c r="A188" s="15"/>
      <c r="B188" s="293"/>
      <c r="C188" s="294"/>
      <c r="D188" s="260" t="s">
        <v>190</v>
      </c>
      <c r="E188" s="295" t="s">
        <v>1</v>
      </c>
      <c r="F188" s="296" t="s">
        <v>1047</v>
      </c>
      <c r="G188" s="294"/>
      <c r="H188" s="295" t="s">
        <v>1</v>
      </c>
      <c r="I188" s="297"/>
      <c r="J188" s="294"/>
      <c r="K188" s="294"/>
      <c r="L188" s="298"/>
      <c r="M188" s="299"/>
      <c r="N188" s="300"/>
      <c r="O188" s="300"/>
      <c r="P188" s="300"/>
      <c r="Q188" s="300"/>
      <c r="R188" s="300"/>
      <c r="S188" s="300"/>
      <c r="T188" s="30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302" t="s">
        <v>190</v>
      </c>
      <c r="AU188" s="302" t="s">
        <v>92</v>
      </c>
      <c r="AV188" s="15" t="s">
        <v>84</v>
      </c>
      <c r="AW188" s="15" t="s">
        <v>32</v>
      </c>
      <c r="AX188" s="15" t="s">
        <v>76</v>
      </c>
      <c r="AY188" s="302" t="s">
        <v>149</v>
      </c>
    </row>
    <row r="189" s="13" customFormat="1">
      <c r="A189" s="13"/>
      <c r="B189" s="258"/>
      <c r="C189" s="259"/>
      <c r="D189" s="260" t="s">
        <v>190</v>
      </c>
      <c r="E189" s="261" t="s">
        <v>1</v>
      </c>
      <c r="F189" s="262" t="s">
        <v>1048</v>
      </c>
      <c r="G189" s="259"/>
      <c r="H189" s="263">
        <v>60</v>
      </c>
      <c r="I189" s="264"/>
      <c r="J189" s="259"/>
      <c r="K189" s="259"/>
      <c r="L189" s="265"/>
      <c r="M189" s="266"/>
      <c r="N189" s="267"/>
      <c r="O189" s="267"/>
      <c r="P189" s="267"/>
      <c r="Q189" s="267"/>
      <c r="R189" s="267"/>
      <c r="S189" s="267"/>
      <c r="T189" s="26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9" t="s">
        <v>190</v>
      </c>
      <c r="AU189" s="269" t="s">
        <v>92</v>
      </c>
      <c r="AV189" s="13" t="s">
        <v>92</v>
      </c>
      <c r="AW189" s="13" t="s">
        <v>32</v>
      </c>
      <c r="AX189" s="13" t="s">
        <v>84</v>
      </c>
      <c r="AY189" s="269" t="s">
        <v>149</v>
      </c>
    </row>
    <row r="190" s="2" customFormat="1" ht="23.4566" customHeight="1">
      <c r="A190" s="39"/>
      <c r="B190" s="40"/>
      <c r="C190" s="239" t="s">
        <v>292</v>
      </c>
      <c r="D190" s="239" t="s">
        <v>152</v>
      </c>
      <c r="E190" s="240" t="s">
        <v>1049</v>
      </c>
      <c r="F190" s="241" t="s">
        <v>1050</v>
      </c>
      <c r="G190" s="242" t="s">
        <v>188</v>
      </c>
      <c r="H190" s="243">
        <v>60</v>
      </c>
      <c r="I190" s="244"/>
      <c r="J190" s="245">
        <f>ROUND(I190*H190,2)</f>
        <v>0</v>
      </c>
      <c r="K190" s="246"/>
      <c r="L190" s="45"/>
      <c r="M190" s="247" t="s">
        <v>1</v>
      </c>
      <c r="N190" s="248" t="s">
        <v>42</v>
      </c>
      <c r="O190" s="98"/>
      <c r="P190" s="249">
        <f>O190*H190</f>
        <v>0</v>
      </c>
      <c r="Q190" s="249">
        <v>0</v>
      </c>
      <c r="R190" s="249">
        <f>Q190*H190</f>
        <v>0</v>
      </c>
      <c r="S190" s="249">
        <v>0</v>
      </c>
      <c r="T190" s="25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1" t="s">
        <v>166</v>
      </c>
      <c r="AT190" s="251" t="s">
        <v>152</v>
      </c>
      <c r="AU190" s="251" t="s">
        <v>92</v>
      </c>
      <c r="AY190" s="18" t="s">
        <v>149</v>
      </c>
      <c r="BE190" s="252">
        <f>IF(N190="základná",J190,0)</f>
        <v>0</v>
      </c>
      <c r="BF190" s="252">
        <f>IF(N190="znížená",J190,0)</f>
        <v>0</v>
      </c>
      <c r="BG190" s="252">
        <f>IF(N190="zákl. prenesená",J190,0)</f>
        <v>0</v>
      </c>
      <c r="BH190" s="252">
        <f>IF(N190="zníž. prenesená",J190,0)</f>
        <v>0</v>
      </c>
      <c r="BI190" s="252">
        <f>IF(N190="nulová",J190,0)</f>
        <v>0</v>
      </c>
      <c r="BJ190" s="18" t="s">
        <v>92</v>
      </c>
      <c r="BK190" s="252">
        <f>ROUND(I190*H190,2)</f>
        <v>0</v>
      </c>
      <c r="BL190" s="18" t="s">
        <v>166</v>
      </c>
      <c r="BM190" s="251" t="s">
        <v>1051</v>
      </c>
    </row>
    <row r="191" s="2" customFormat="1" ht="23.4566" customHeight="1">
      <c r="A191" s="39"/>
      <c r="B191" s="40"/>
      <c r="C191" s="281" t="s">
        <v>296</v>
      </c>
      <c r="D191" s="281" t="s">
        <v>243</v>
      </c>
      <c r="E191" s="282" t="s">
        <v>1052</v>
      </c>
      <c r="F191" s="283" t="s">
        <v>1053</v>
      </c>
      <c r="G191" s="284" t="s">
        <v>198</v>
      </c>
      <c r="H191" s="285">
        <v>9.3000000000000007</v>
      </c>
      <c r="I191" s="286"/>
      <c r="J191" s="287">
        <f>ROUND(I191*H191,2)</f>
        <v>0</v>
      </c>
      <c r="K191" s="288"/>
      <c r="L191" s="289"/>
      <c r="M191" s="290" t="s">
        <v>1</v>
      </c>
      <c r="N191" s="291" t="s">
        <v>42</v>
      </c>
      <c r="O191" s="98"/>
      <c r="P191" s="249">
        <f>O191*H191</f>
        <v>0</v>
      </c>
      <c r="Q191" s="249">
        <v>1</v>
      </c>
      <c r="R191" s="249">
        <f>Q191*H191</f>
        <v>9.3000000000000007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224</v>
      </c>
      <c r="AT191" s="251" t="s">
        <v>243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1054</v>
      </c>
    </row>
    <row r="192" s="13" customFormat="1">
      <c r="A192" s="13"/>
      <c r="B192" s="258"/>
      <c r="C192" s="259"/>
      <c r="D192" s="260" t="s">
        <v>190</v>
      </c>
      <c r="E192" s="261" t="s">
        <v>1</v>
      </c>
      <c r="F192" s="262" t="s">
        <v>1048</v>
      </c>
      <c r="G192" s="259"/>
      <c r="H192" s="263">
        <v>60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190</v>
      </c>
      <c r="AU192" s="269" t="s">
        <v>92</v>
      </c>
      <c r="AV192" s="13" t="s">
        <v>92</v>
      </c>
      <c r="AW192" s="13" t="s">
        <v>32</v>
      </c>
      <c r="AX192" s="13" t="s">
        <v>84</v>
      </c>
      <c r="AY192" s="269" t="s">
        <v>149</v>
      </c>
    </row>
    <row r="193" s="13" customFormat="1">
      <c r="A193" s="13"/>
      <c r="B193" s="258"/>
      <c r="C193" s="259"/>
      <c r="D193" s="260" t="s">
        <v>190</v>
      </c>
      <c r="E193" s="259"/>
      <c r="F193" s="262" t="s">
        <v>1055</v>
      </c>
      <c r="G193" s="259"/>
      <c r="H193" s="263">
        <v>9.3000000000000007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4</v>
      </c>
      <c r="AX193" s="13" t="s">
        <v>84</v>
      </c>
      <c r="AY193" s="269" t="s">
        <v>149</v>
      </c>
    </row>
    <row r="194" s="2" customFormat="1" ht="23.4566" customHeight="1">
      <c r="A194" s="39"/>
      <c r="B194" s="40"/>
      <c r="C194" s="239" t="s">
        <v>300</v>
      </c>
      <c r="D194" s="239" t="s">
        <v>152</v>
      </c>
      <c r="E194" s="240" t="s">
        <v>1056</v>
      </c>
      <c r="F194" s="241" t="s">
        <v>1057</v>
      </c>
      <c r="G194" s="242" t="s">
        <v>188</v>
      </c>
      <c r="H194" s="243">
        <v>60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1058</v>
      </c>
    </row>
    <row r="195" s="2" customFormat="1" ht="36.72453" customHeight="1">
      <c r="A195" s="39"/>
      <c r="B195" s="40"/>
      <c r="C195" s="239" t="s">
        <v>304</v>
      </c>
      <c r="D195" s="239" t="s">
        <v>152</v>
      </c>
      <c r="E195" s="240" t="s">
        <v>1059</v>
      </c>
      <c r="F195" s="241" t="s">
        <v>1060</v>
      </c>
      <c r="G195" s="242" t="s">
        <v>651</v>
      </c>
      <c r="H195" s="243">
        <v>2160</v>
      </c>
      <c r="I195" s="244"/>
      <c r="J195" s="245">
        <f>ROUND(I195*H195,2)</f>
        <v>0</v>
      </c>
      <c r="K195" s="246"/>
      <c r="L195" s="45"/>
      <c r="M195" s="247" t="s">
        <v>1</v>
      </c>
      <c r="N195" s="248" t="s">
        <v>42</v>
      </c>
      <c r="O195" s="98"/>
      <c r="P195" s="249">
        <f>O195*H195</f>
        <v>0</v>
      </c>
      <c r="Q195" s="249">
        <v>2.89984E-05</v>
      </c>
      <c r="R195" s="249">
        <f>Q195*H195</f>
        <v>0.062636544000000002</v>
      </c>
      <c r="S195" s="249">
        <v>0</v>
      </c>
      <c r="T195" s="25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1" t="s">
        <v>166</v>
      </c>
      <c r="AT195" s="251" t="s">
        <v>152</v>
      </c>
      <c r="AU195" s="251" t="s">
        <v>92</v>
      </c>
      <c r="AY195" s="18" t="s">
        <v>149</v>
      </c>
      <c r="BE195" s="252">
        <f>IF(N195="základná",J195,0)</f>
        <v>0</v>
      </c>
      <c r="BF195" s="252">
        <f>IF(N195="znížená",J195,0)</f>
        <v>0</v>
      </c>
      <c r="BG195" s="252">
        <f>IF(N195="zákl. prenesená",J195,0)</f>
        <v>0</v>
      </c>
      <c r="BH195" s="252">
        <f>IF(N195="zníž. prenesená",J195,0)</f>
        <v>0</v>
      </c>
      <c r="BI195" s="252">
        <f>IF(N195="nulová",J195,0)</f>
        <v>0</v>
      </c>
      <c r="BJ195" s="18" t="s">
        <v>92</v>
      </c>
      <c r="BK195" s="252">
        <f>ROUND(I195*H195,2)</f>
        <v>0</v>
      </c>
      <c r="BL195" s="18" t="s">
        <v>166</v>
      </c>
      <c r="BM195" s="251" t="s">
        <v>1061</v>
      </c>
    </row>
    <row r="196" s="13" customFormat="1">
      <c r="A196" s="13"/>
      <c r="B196" s="258"/>
      <c r="C196" s="259"/>
      <c r="D196" s="260" t="s">
        <v>190</v>
      </c>
      <c r="E196" s="261" t="s">
        <v>1</v>
      </c>
      <c r="F196" s="262" t="s">
        <v>1062</v>
      </c>
      <c r="G196" s="259"/>
      <c r="H196" s="263">
        <v>2160</v>
      </c>
      <c r="I196" s="264"/>
      <c r="J196" s="259"/>
      <c r="K196" s="259"/>
      <c r="L196" s="265"/>
      <c r="M196" s="266"/>
      <c r="N196" s="267"/>
      <c r="O196" s="267"/>
      <c r="P196" s="267"/>
      <c r="Q196" s="267"/>
      <c r="R196" s="267"/>
      <c r="S196" s="267"/>
      <c r="T196" s="26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9" t="s">
        <v>190</v>
      </c>
      <c r="AU196" s="269" t="s">
        <v>92</v>
      </c>
      <c r="AV196" s="13" t="s">
        <v>92</v>
      </c>
      <c r="AW196" s="13" t="s">
        <v>32</v>
      </c>
      <c r="AX196" s="13" t="s">
        <v>76</v>
      </c>
      <c r="AY196" s="269" t="s">
        <v>149</v>
      </c>
    </row>
    <row r="197" s="14" customFormat="1">
      <c r="A197" s="14"/>
      <c r="B197" s="270"/>
      <c r="C197" s="271"/>
      <c r="D197" s="260" t="s">
        <v>190</v>
      </c>
      <c r="E197" s="272" t="s">
        <v>1</v>
      </c>
      <c r="F197" s="273" t="s">
        <v>203</v>
      </c>
      <c r="G197" s="271"/>
      <c r="H197" s="274">
        <v>2160</v>
      </c>
      <c r="I197" s="275"/>
      <c r="J197" s="271"/>
      <c r="K197" s="271"/>
      <c r="L197" s="276"/>
      <c r="M197" s="277"/>
      <c r="N197" s="278"/>
      <c r="O197" s="278"/>
      <c r="P197" s="278"/>
      <c r="Q197" s="278"/>
      <c r="R197" s="278"/>
      <c r="S197" s="278"/>
      <c r="T197" s="27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80" t="s">
        <v>190</v>
      </c>
      <c r="AU197" s="280" t="s">
        <v>92</v>
      </c>
      <c r="AV197" s="14" t="s">
        <v>166</v>
      </c>
      <c r="AW197" s="14" t="s">
        <v>32</v>
      </c>
      <c r="AX197" s="14" t="s">
        <v>84</v>
      </c>
      <c r="AY197" s="280" t="s">
        <v>149</v>
      </c>
    </row>
    <row r="198" s="2" customFormat="1" ht="16.30189" customHeight="1">
      <c r="A198" s="39"/>
      <c r="B198" s="40"/>
      <c r="C198" s="239" t="s">
        <v>309</v>
      </c>
      <c r="D198" s="239" t="s">
        <v>152</v>
      </c>
      <c r="E198" s="240" t="s">
        <v>1063</v>
      </c>
      <c r="F198" s="241" t="s">
        <v>1064</v>
      </c>
      <c r="G198" s="242" t="s">
        <v>438</v>
      </c>
      <c r="H198" s="243">
        <v>0.32500000000000001</v>
      </c>
      <c r="I198" s="244"/>
      <c r="J198" s="245">
        <f>ROUND(I198*H198,2)</f>
        <v>0</v>
      </c>
      <c r="K198" s="246"/>
      <c r="L198" s="45"/>
      <c r="M198" s="247" t="s">
        <v>1</v>
      </c>
      <c r="N198" s="248" t="s">
        <v>42</v>
      </c>
      <c r="O198" s="98"/>
      <c r="P198" s="249">
        <f>O198*H198</f>
        <v>0</v>
      </c>
      <c r="Q198" s="249">
        <v>2.2354352039999998</v>
      </c>
      <c r="R198" s="249">
        <f>Q198*H198</f>
        <v>0.72651644129999993</v>
      </c>
      <c r="S198" s="249">
        <v>0</v>
      </c>
      <c r="T198" s="25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1" t="s">
        <v>166</v>
      </c>
      <c r="AT198" s="251" t="s">
        <v>152</v>
      </c>
      <c r="AU198" s="251" t="s">
        <v>92</v>
      </c>
      <c r="AY198" s="18" t="s">
        <v>149</v>
      </c>
      <c r="BE198" s="252">
        <f>IF(N198="základná",J198,0)</f>
        <v>0</v>
      </c>
      <c r="BF198" s="252">
        <f>IF(N198="znížená",J198,0)</f>
        <v>0</v>
      </c>
      <c r="BG198" s="252">
        <f>IF(N198="zákl. prenesená",J198,0)</f>
        <v>0</v>
      </c>
      <c r="BH198" s="252">
        <f>IF(N198="zníž. prenesená",J198,0)</f>
        <v>0</v>
      </c>
      <c r="BI198" s="252">
        <f>IF(N198="nulová",J198,0)</f>
        <v>0</v>
      </c>
      <c r="BJ198" s="18" t="s">
        <v>92</v>
      </c>
      <c r="BK198" s="252">
        <f>ROUND(I198*H198,2)</f>
        <v>0</v>
      </c>
      <c r="BL198" s="18" t="s">
        <v>166</v>
      </c>
      <c r="BM198" s="251" t="s">
        <v>1065</v>
      </c>
    </row>
    <row r="199" s="13" customFormat="1">
      <c r="A199" s="13"/>
      <c r="B199" s="258"/>
      <c r="C199" s="259"/>
      <c r="D199" s="260" t="s">
        <v>190</v>
      </c>
      <c r="E199" s="261" t="s">
        <v>1</v>
      </c>
      <c r="F199" s="262" t="s">
        <v>1066</v>
      </c>
      <c r="G199" s="259"/>
      <c r="H199" s="263">
        <v>0.32500000000000001</v>
      </c>
      <c r="I199" s="264"/>
      <c r="J199" s="259"/>
      <c r="K199" s="259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190</v>
      </c>
      <c r="AU199" s="269" t="s">
        <v>92</v>
      </c>
      <c r="AV199" s="13" t="s">
        <v>92</v>
      </c>
      <c r="AW199" s="13" t="s">
        <v>32</v>
      </c>
      <c r="AX199" s="13" t="s">
        <v>84</v>
      </c>
      <c r="AY199" s="269" t="s">
        <v>149</v>
      </c>
    </row>
    <row r="200" s="2" customFormat="1" ht="21.0566" customHeight="1">
      <c r="A200" s="39"/>
      <c r="B200" s="40"/>
      <c r="C200" s="239" t="s">
        <v>313</v>
      </c>
      <c r="D200" s="239" t="s">
        <v>152</v>
      </c>
      <c r="E200" s="240" t="s">
        <v>1067</v>
      </c>
      <c r="F200" s="241" t="s">
        <v>1068</v>
      </c>
      <c r="G200" s="242" t="s">
        <v>188</v>
      </c>
      <c r="H200" s="243">
        <v>1.3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0.0087333924999999993</v>
      </c>
      <c r="R200" s="249">
        <f>Q200*H200</f>
        <v>0.011353410249999999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1069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1070</v>
      </c>
      <c r="G201" s="259"/>
      <c r="H201" s="263">
        <v>1.3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76</v>
      </c>
      <c r="AY201" s="269" t="s">
        <v>149</v>
      </c>
    </row>
    <row r="202" s="14" customFormat="1">
      <c r="A202" s="14"/>
      <c r="B202" s="270"/>
      <c r="C202" s="271"/>
      <c r="D202" s="260" t="s">
        <v>190</v>
      </c>
      <c r="E202" s="272" t="s">
        <v>1</v>
      </c>
      <c r="F202" s="273" t="s">
        <v>203</v>
      </c>
      <c r="G202" s="271"/>
      <c r="H202" s="274">
        <v>1.3</v>
      </c>
      <c r="I202" s="275"/>
      <c r="J202" s="271"/>
      <c r="K202" s="271"/>
      <c r="L202" s="276"/>
      <c r="M202" s="277"/>
      <c r="N202" s="278"/>
      <c r="O202" s="278"/>
      <c r="P202" s="278"/>
      <c r="Q202" s="278"/>
      <c r="R202" s="278"/>
      <c r="S202" s="278"/>
      <c r="T202" s="27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80" t="s">
        <v>190</v>
      </c>
      <c r="AU202" s="280" t="s">
        <v>92</v>
      </c>
      <c r="AV202" s="14" t="s">
        <v>166</v>
      </c>
      <c r="AW202" s="14" t="s">
        <v>32</v>
      </c>
      <c r="AX202" s="14" t="s">
        <v>84</v>
      </c>
      <c r="AY202" s="280" t="s">
        <v>149</v>
      </c>
    </row>
    <row r="203" s="2" customFormat="1" ht="21.0566" customHeight="1">
      <c r="A203" s="39"/>
      <c r="B203" s="40"/>
      <c r="C203" s="239" t="s">
        <v>317</v>
      </c>
      <c r="D203" s="239" t="s">
        <v>152</v>
      </c>
      <c r="E203" s="240" t="s">
        <v>1071</v>
      </c>
      <c r="F203" s="241" t="s">
        <v>1072</v>
      </c>
      <c r="G203" s="242" t="s">
        <v>188</v>
      </c>
      <c r="H203" s="243">
        <v>1.3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</v>
      </c>
      <c r="R203" s="249">
        <f>Q203*H203</f>
        <v>0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1073</v>
      </c>
    </row>
    <row r="204" s="12" customFormat="1" ht="22.8" customHeight="1">
      <c r="A204" s="12"/>
      <c r="B204" s="223"/>
      <c r="C204" s="224"/>
      <c r="D204" s="225" t="s">
        <v>75</v>
      </c>
      <c r="E204" s="237" t="s">
        <v>99</v>
      </c>
      <c r="F204" s="237" t="s">
        <v>475</v>
      </c>
      <c r="G204" s="224"/>
      <c r="H204" s="224"/>
      <c r="I204" s="227"/>
      <c r="J204" s="238">
        <f>BK204</f>
        <v>0</v>
      </c>
      <c r="K204" s="224"/>
      <c r="L204" s="229"/>
      <c r="M204" s="230"/>
      <c r="N204" s="231"/>
      <c r="O204" s="231"/>
      <c r="P204" s="232">
        <f>SUM(P205:P226)</f>
        <v>0</v>
      </c>
      <c r="Q204" s="231"/>
      <c r="R204" s="232">
        <f>SUM(R205:R226)</f>
        <v>18.045453919349598</v>
      </c>
      <c r="S204" s="231"/>
      <c r="T204" s="233">
        <f>SUM(T205:T226)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34" t="s">
        <v>84</v>
      </c>
      <c r="AT204" s="235" t="s">
        <v>75</v>
      </c>
      <c r="AU204" s="235" t="s">
        <v>84</v>
      </c>
      <c r="AY204" s="234" t="s">
        <v>149</v>
      </c>
      <c r="BK204" s="236">
        <f>SUM(BK205:BK226)</f>
        <v>0</v>
      </c>
    </row>
    <row r="205" s="2" customFormat="1" ht="23.4566" customHeight="1">
      <c r="A205" s="39"/>
      <c r="B205" s="40"/>
      <c r="C205" s="239" t="s">
        <v>322</v>
      </c>
      <c r="D205" s="239" t="s">
        <v>152</v>
      </c>
      <c r="E205" s="240" t="s">
        <v>1074</v>
      </c>
      <c r="F205" s="241" t="s">
        <v>1075</v>
      </c>
      <c r="G205" s="242" t="s">
        <v>250</v>
      </c>
      <c r="H205" s="243">
        <v>16</v>
      </c>
      <c r="I205" s="244"/>
      <c r="J205" s="245">
        <f>ROUND(I205*H205,2)</f>
        <v>0</v>
      </c>
      <c r="K205" s="246"/>
      <c r="L205" s="45"/>
      <c r="M205" s="247" t="s">
        <v>1</v>
      </c>
      <c r="N205" s="248" t="s">
        <v>42</v>
      </c>
      <c r="O205" s="98"/>
      <c r="P205" s="249">
        <f>O205*H205</f>
        <v>0</v>
      </c>
      <c r="Q205" s="249">
        <v>0.00088754999999999997</v>
      </c>
      <c r="R205" s="249">
        <f>Q205*H205</f>
        <v>0.0142008</v>
      </c>
      <c r="S205" s="249">
        <v>0</v>
      </c>
      <c r="T205" s="25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1" t="s">
        <v>166</v>
      </c>
      <c r="AT205" s="251" t="s">
        <v>152</v>
      </c>
      <c r="AU205" s="251" t="s">
        <v>92</v>
      </c>
      <c r="AY205" s="18" t="s">
        <v>149</v>
      </c>
      <c r="BE205" s="252">
        <f>IF(N205="základná",J205,0)</f>
        <v>0</v>
      </c>
      <c r="BF205" s="252">
        <f>IF(N205="znížená",J205,0)</f>
        <v>0</v>
      </c>
      <c r="BG205" s="252">
        <f>IF(N205="zákl. prenesená",J205,0)</f>
        <v>0</v>
      </c>
      <c r="BH205" s="252">
        <f>IF(N205="zníž. prenesená",J205,0)</f>
        <v>0</v>
      </c>
      <c r="BI205" s="252">
        <f>IF(N205="nulová",J205,0)</f>
        <v>0</v>
      </c>
      <c r="BJ205" s="18" t="s">
        <v>92</v>
      </c>
      <c r="BK205" s="252">
        <f>ROUND(I205*H205,2)</f>
        <v>0</v>
      </c>
      <c r="BL205" s="18" t="s">
        <v>166</v>
      </c>
      <c r="BM205" s="251" t="s">
        <v>1076</v>
      </c>
    </row>
    <row r="206" s="13" customFormat="1">
      <c r="A206" s="13"/>
      <c r="B206" s="258"/>
      <c r="C206" s="259"/>
      <c r="D206" s="260" t="s">
        <v>190</v>
      </c>
      <c r="E206" s="261" t="s">
        <v>1</v>
      </c>
      <c r="F206" s="262" t="s">
        <v>1077</v>
      </c>
      <c r="G206" s="259"/>
      <c r="H206" s="263">
        <v>16</v>
      </c>
      <c r="I206" s="264"/>
      <c r="J206" s="259"/>
      <c r="K206" s="259"/>
      <c r="L206" s="265"/>
      <c r="M206" s="266"/>
      <c r="N206" s="267"/>
      <c r="O206" s="267"/>
      <c r="P206" s="267"/>
      <c r="Q206" s="267"/>
      <c r="R206" s="267"/>
      <c r="S206" s="267"/>
      <c r="T206" s="26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9" t="s">
        <v>190</v>
      </c>
      <c r="AU206" s="269" t="s">
        <v>92</v>
      </c>
      <c r="AV206" s="13" t="s">
        <v>92</v>
      </c>
      <c r="AW206" s="13" t="s">
        <v>32</v>
      </c>
      <c r="AX206" s="13" t="s">
        <v>84</v>
      </c>
      <c r="AY206" s="269" t="s">
        <v>149</v>
      </c>
    </row>
    <row r="207" s="2" customFormat="1" ht="16.30189" customHeight="1">
      <c r="A207" s="39"/>
      <c r="B207" s="40"/>
      <c r="C207" s="281" t="s">
        <v>327</v>
      </c>
      <c r="D207" s="281" t="s">
        <v>243</v>
      </c>
      <c r="E207" s="282" t="s">
        <v>1078</v>
      </c>
      <c r="F207" s="283" t="s">
        <v>1079</v>
      </c>
      <c r="G207" s="284" t="s">
        <v>250</v>
      </c>
      <c r="H207" s="285">
        <v>16</v>
      </c>
      <c r="I207" s="286"/>
      <c r="J207" s="287">
        <f>ROUND(I207*H207,2)</f>
        <v>0</v>
      </c>
      <c r="K207" s="288"/>
      <c r="L207" s="289"/>
      <c r="M207" s="290" t="s">
        <v>1</v>
      </c>
      <c r="N207" s="291" t="s">
        <v>42</v>
      </c>
      <c r="O207" s="98"/>
      <c r="P207" s="249">
        <f>O207*H207</f>
        <v>0</v>
      </c>
      <c r="Q207" s="249">
        <v>0</v>
      </c>
      <c r="R207" s="249">
        <f>Q207*H207</f>
        <v>0</v>
      </c>
      <c r="S207" s="249">
        <v>0</v>
      </c>
      <c r="T207" s="25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1" t="s">
        <v>224</v>
      </c>
      <c r="AT207" s="251" t="s">
        <v>243</v>
      </c>
      <c r="AU207" s="251" t="s">
        <v>92</v>
      </c>
      <c r="AY207" s="18" t="s">
        <v>149</v>
      </c>
      <c r="BE207" s="252">
        <f>IF(N207="základná",J207,0)</f>
        <v>0</v>
      </c>
      <c r="BF207" s="252">
        <f>IF(N207="znížená",J207,0)</f>
        <v>0</v>
      </c>
      <c r="BG207" s="252">
        <f>IF(N207="zákl. prenesená",J207,0)</f>
        <v>0</v>
      </c>
      <c r="BH207" s="252">
        <f>IF(N207="zníž. prenesená",J207,0)</f>
        <v>0</v>
      </c>
      <c r="BI207" s="252">
        <f>IF(N207="nulová",J207,0)</f>
        <v>0</v>
      </c>
      <c r="BJ207" s="18" t="s">
        <v>92</v>
      </c>
      <c r="BK207" s="252">
        <f>ROUND(I207*H207,2)</f>
        <v>0</v>
      </c>
      <c r="BL207" s="18" t="s">
        <v>166</v>
      </c>
      <c r="BM207" s="251" t="s">
        <v>1080</v>
      </c>
    </row>
    <row r="208" s="13" customFormat="1">
      <c r="A208" s="13"/>
      <c r="B208" s="258"/>
      <c r="C208" s="259"/>
      <c r="D208" s="260" t="s">
        <v>190</v>
      </c>
      <c r="E208" s="261" t="s">
        <v>1</v>
      </c>
      <c r="F208" s="262" t="s">
        <v>1081</v>
      </c>
      <c r="G208" s="259"/>
      <c r="H208" s="263">
        <v>16</v>
      </c>
      <c r="I208" s="264"/>
      <c r="J208" s="259"/>
      <c r="K208" s="259"/>
      <c r="L208" s="265"/>
      <c r="M208" s="266"/>
      <c r="N208" s="267"/>
      <c r="O208" s="267"/>
      <c r="P208" s="267"/>
      <c r="Q208" s="267"/>
      <c r="R208" s="267"/>
      <c r="S208" s="267"/>
      <c r="T208" s="26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9" t="s">
        <v>190</v>
      </c>
      <c r="AU208" s="269" t="s">
        <v>92</v>
      </c>
      <c r="AV208" s="13" t="s">
        <v>92</v>
      </c>
      <c r="AW208" s="13" t="s">
        <v>32</v>
      </c>
      <c r="AX208" s="13" t="s">
        <v>84</v>
      </c>
      <c r="AY208" s="269" t="s">
        <v>149</v>
      </c>
    </row>
    <row r="209" s="2" customFormat="1" ht="21.0566" customHeight="1">
      <c r="A209" s="39"/>
      <c r="B209" s="40"/>
      <c r="C209" s="239" t="s">
        <v>332</v>
      </c>
      <c r="D209" s="239" t="s">
        <v>152</v>
      </c>
      <c r="E209" s="240" t="s">
        <v>476</v>
      </c>
      <c r="F209" s="241" t="s">
        <v>477</v>
      </c>
      <c r="G209" s="242" t="s">
        <v>438</v>
      </c>
      <c r="H209" s="243">
        <v>2.9369999999999998</v>
      </c>
      <c r="I209" s="244"/>
      <c r="J209" s="245">
        <f>ROUND(I209*H209,2)</f>
        <v>0</v>
      </c>
      <c r="K209" s="246"/>
      <c r="L209" s="45"/>
      <c r="M209" s="247" t="s">
        <v>1</v>
      </c>
      <c r="N209" s="248" t="s">
        <v>42</v>
      </c>
      <c r="O209" s="98"/>
      <c r="P209" s="249">
        <f>O209*H209</f>
        <v>0</v>
      </c>
      <c r="Q209" s="249">
        <v>2.3855499999999998</v>
      </c>
      <c r="R209" s="249">
        <f>Q209*H209</f>
        <v>7.0063603499999987</v>
      </c>
      <c r="S209" s="249">
        <v>0</v>
      </c>
      <c r="T209" s="25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166</v>
      </c>
      <c r="AT209" s="251" t="s">
        <v>152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1082</v>
      </c>
    </row>
    <row r="210" s="15" customFormat="1">
      <c r="A210" s="15"/>
      <c r="B210" s="293"/>
      <c r="C210" s="294"/>
      <c r="D210" s="260" t="s">
        <v>190</v>
      </c>
      <c r="E210" s="295" t="s">
        <v>1</v>
      </c>
      <c r="F210" s="296" t="s">
        <v>1083</v>
      </c>
      <c r="G210" s="294"/>
      <c r="H210" s="295" t="s">
        <v>1</v>
      </c>
      <c r="I210" s="297"/>
      <c r="J210" s="294"/>
      <c r="K210" s="294"/>
      <c r="L210" s="298"/>
      <c r="M210" s="299"/>
      <c r="N210" s="300"/>
      <c r="O210" s="300"/>
      <c r="P210" s="300"/>
      <c r="Q210" s="300"/>
      <c r="R210" s="300"/>
      <c r="S210" s="300"/>
      <c r="T210" s="30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302" t="s">
        <v>190</v>
      </c>
      <c r="AU210" s="302" t="s">
        <v>92</v>
      </c>
      <c r="AV210" s="15" t="s">
        <v>84</v>
      </c>
      <c r="AW210" s="15" t="s">
        <v>32</v>
      </c>
      <c r="AX210" s="15" t="s">
        <v>76</v>
      </c>
      <c r="AY210" s="302" t="s">
        <v>149</v>
      </c>
    </row>
    <row r="211" s="13" customFormat="1">
      <c r="A211" s="13"/>
      <c r="B211" s="258"/>
      <c r="C211" s="259"/>
      <c r="D211" s="260" t="s">
        <v>190</v>
      </c>
      <c r="E211" s="261" t="s">
        <v>1</v>
      </c>
      <c r="F211" s="262" t="s">
        <v>1084</v>
      </c>
      <c r="G211" s="259"/>
      <c r="H211" s="263">
        <v>2.9369999999999998</v>
      </c>
      <c r="I211" s="264"/>
      <c r="J211" s="259"/>
      <c r="K211" s="259"/>
      <c r="L211" s="265"/>
      <c r="M211" s="266"/>
      <c r="N211" s="267"/>
      <c r="O211" s="267"/>
      <c r="P211" s="267"/>
      <c r="Q211" s="267"/>
      <c r="R211" s="267"/>
      <c r="S211" s="267"/>
      <c r="T211" s="26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9" t="s">
        <v>190</v>
      </c>
      <c r="AU211" s="269" t="s">
        <v>92</v>
      </c>
      <c r="AV211" s="13" t="s">
        <v>92</v>
      </c>
      <c r="AW211" s="13" t="s">
        <v>32</v>
      </c>
      <c r="AX211" s="13" t="s">
        <v>84</v>
      </c>
      <c r="AY211" s="269" t="s">
        <v>149</v>
      </c>
    </row>
    <row r="212" s="2" customFormat="1" ht="21.0566" customHeight="1">
      <c r="A212" s="39"/>
      <c r="B212" s="40"/>
      <c r="C212" s="239" t="s">
        <v>337</v>
      </c>
      <c r="D212" s="239" t="s">
        <v>152</v>
      </c>
      <c r="E212" s="240" t="s">
        <v>480</v>
      </c>
      <c r="F212" s="241" t="s">
        <v>481</v>
      </c>
      <c r="G212" s="242" t="s">
        <v>188</v>
      </c>
      <c r="H212" s="243">
        <v>11.585000000000001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0.049827999999999997</v>
      </c>
      <c r="R212" s="249">
        <f>Q212*H212</f>
        <v>0.57725738000000004</v>
      </c>
      <c r="S212" s="249">
        <v>0</v>
      </c>
      <c r="T212" s="25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1085</v>
      </c>
    </row>
    <row r="213" s="15" customFormat="1">
      <c r="A213" s="15"/>
      <c r="B213" s="293"/>
      <c r="C213" s="294"/>
      <c r="D213" s="260" t="s">
        <v>190</v>
      </c>
      <c r="E213" s="295" t="s">
        <v>1</v>
      </c>
      <c r="F213" s="296" t="s">
        <v>1086</v>
      </c>
      <c r="G213" s="294"/>
      <c r="H213" s="295" t="s">
        <v>1</v>
      </c>
      <c r="I213" s="297"/>
      <c r="J213" s="294"/>
      <c r="K213" s="294"/>
      <c r="L213" s="298"/>
      <c r="M213" s="299"/>
      <c r="N213" s="300"/>
      <c r="O213" s="300"/>
      <c r="P213" s="300"/>
      <c r="Q213" s="300"/>
      <c r="R213" s="300"/>
      <c r="S213" s="300"/>
      <c r="T213" s="30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302" t="s">
        <v>190</v>
      </c>
      <c r="AU213" s="302" t="s">
        <v>92</v>
      </c>
      <c r="AV213" s="15" t="s">
        <v>84</v>
      </c>
      <c r="AW213" s="15" t="s">
        <v>32</v>
      </c>
      <c r="AX213" s="15" t="s">
        <v>76</v>
      </c>
      <c r="AY213" s="302" t="s">
        <v>149</v>
      </c>
    </row>
    <row r="214" s="13" customFormat="1">
      <c r="A214" s="13"/>
      <c r="B214" s="258"/>
      <c r="C214" s="259"/>
      <c r="D214" s="260" t="s">
        <v>190</v>
      </c>
      <c r="E214" s="261" t="s">
        <v>1</v>
      </c>
      <c r="F214" s="262" t="s">
        <v>1087</v>
      </c>
      <c r="G214" s="259"/>
      <c r="H214" s="263">
        <v>11.585000000000001</v>
      </c>
      <c r="I214" s="264"/>
      <c r="J214" s="259"/>
      <c r="K214" s="259"/>
      <c r="L214" s="265"/>
      <c r="M214" s="266"/>
      <c r="N214" s="267"/>
      <c r="O214" s="267"/>
      <c r="P214" s="267"/>
      <c r="Q214" s="267"/>
      <c r="R214" s="267"/>
      <c r="S214" s="267"/>
      <c r="T214" s="26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9" t="s">
        <v>190</v>
      </c>
      <c r="AU214" s="269" t="s">
        <v>92</v>
      </c>
      <c r="AV214" s="13" t="s">
        <v>92</v>
      </c>
      <c r="AW214" s="13" t="s">
        <v>32</v>
      </c>
      <c r="AX214" s="13" t="s">
        <v>84</v>
      </c>
      <c r="AY214" s="269" t="s">
        <v>149</v>
      </c>
    </row>
    <row r="215" s="2" customFormat="1" ht="21.0566" customHeight="1">
      <c r="A215" s="39"/>
      <c r="B215" s="40"/>
      <c r="C215" s="239" t="s">
        <v>342</v>
      </c>
      <c r="D215" s="239" t="s">
        <v>152</v>
      </c>
      <c r="E215" s="240" t="s">
        <v>484</v>
      </c>
      <c r="F215" s="241" t="s">
        <v>485</v>
      </c>
      <c r="G215" s="242" t="s">
        <v>188</v>
      </c>
      <c r="H215" s="243">
        <v>11.585000000000001</v>
      </c>
      <c r="I215" s="244"/>
      <c r="J215" s="245">
        <f>ROUND(I215*H215,2)</f>
        <v>0</v>
      </c>
      <c r="K215" s="246"/>
      <c r="L215" s="45"/>
      <c r="M215" s="247" t="s">
        <v>1</v>
      </c>
      <c r="N215" s="248" t="s">
        <v>42</v>
      </c>
      <c r="O215" s="98"/>
      <c r="P215" s="249">
        <f>O215*H215</f>
        <v>0</v>
      </c>
      <c r="Q215" s="249">
        <v>1.5E-05</v>
      </c>
      <c r="R215" s="249">
        <f>Q215*H215</f>
        <v>0.00017377500000000001</v>
      </c>
      <c r="S215" s="249">
        <v>0</v>
      </c>
      <c r="T215" s="25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1" t="s">
        <v>166</v>
      </c>
      <c r="AT215" s="251" t="s">
        <v>152</v>
      </c>
      <c r="AU215" s="251" t="s">
        <v>92</v>
      </c>
      <c r="AY215" s="18" t="s">
        <v>149</v>
      </c>
      <c r="BE215" s="252">
        <f>IF(N215="základná",J215,0)</f>
        <v>0</v>
      </c>
      <c r="BF215" s="252">
        <f>IF(N215="znížená",J215,0)</f>
        <v>0</v>
      </c>
      <c r="BG215" s="252">
        <f>IF(N215="zákl. prenesená",J215,0)</f>
        <v>0</v>
      </c>
      <c r="BH215" s="252">
        <f>IF(N215="zníž. prenesená",J215,0)</f>
        <v>0</v>
      </c>
      <c r="BI215" s="252">
        <f>IF(N215="nulová",J215,0)</f>
        <v>0</v>
      </c>
      <c r="BJ215" s="18" t="s">
        <v>92</v>
      </c>
      <c r="BK215" s="252">
        <f>ROUND(I215*H215,2)</f>
        <v>0</v>
      </c>
      <c r="BL215" s="18" t="s">
        <v>166</v>
      </c>
      <c r="BM215" s="251" t="s">
        <v>1088</v>
      </c>
    </row>
    <row r="216" s="2" customFormat="1" ht="21.0566" customHeight="1">
      <c r="A216" s="39"/>
      <c r="B216" s="40"/>
      <c r="C216" s="239" t="s">
        <v>346</v>
      </c>
      <c r="D216" s="239" t="s">
        <v>152</v>
      </c>
      <c r="E216" s="240" t="s">
        <v>487</v>
      </c>
      <c r="F216" s="241" t="s">
        <v>488</v>
      </c>
      <c r="G216" s="242" t="s">
        <v>198</v>
      </c>
      <c r="H216" s="243">
        <v>0.878</v>
      </c>
      <c r="I216" s="244"/>
      <c r="J216" s="245">
        <f>ROUND(I216*H216,2)</f>
        <v>0</v>
      </c>
      <c r="K216" s="246"/>
      <c r="L216" s="45"/>
      <c r="M216" s="247" t="s">
        <v>1</v>
      </c>
      <c r="N216" s="248" t="s">
        <v>42</v>
      </c>
      <c r="O216" s="98"/>
      <c r="P216" s="249">
        <f>O216*H216</f>
        <v>0</v>
      </c>
      <c r="Q216" s="249">
        <v>1.0370397</v>
      </c>
      <c r="R216" s="249">
        <f>Q216*H216</f>
        <v>0.91052085660000004</v>
      </c>
      <c r="S216" s="249">
        <v>0</v>
      </c>
      <c r="T216" s="25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51" t="s">
        <v>166</v>
      </c>
      <c r="AT216" s="251" t="s">
        <v>152</v>
      </c>
      <c r="AU216" s="251" t="s">
        <v>92</v>
      </c>
      <c r="AY216" s="18" t="s">
        <v>149</v>
      </c>
      <c r="BE216" s="252">
        <f>IF(N216="základná",J216,0)</f>
        <v>0</v>
      </c>
      <c r="BF216" s="252">
        <f>IF(N216="znížená",J216,0)</f>
        <v>0</v>
      </c>
      <c r="BG216" s="252">
        <f>IF(N216="zákl. prenesená",J216,0)</f>
        <v>0</v>
      </c>
      <c r="BH216" s="252">
        <f>IF(N216="zníž. prenesená",J216,0)</f>
        <v>0</v>
      </c>
      <c r="BI216" s="252">
        <f>IF(N216="nulová",J216,0)</f>
        <v>0</v>
      </c>
      <c r="BJ216" s="18" t="s">
        <v>92</v>
      </c>
      <c r="BK216" s="252">
        <f>ROUND(I216*H216,2)</f>
        <v>0</v>
      </c>
      <c r="BL216" s="18" t="s">
        <v>166</v>
      </c>
      <c r="BM216" s="251" t="s">
        <v>1089</v>
      </c>
    </row>
    <row r="217" s="13" customFormat="1">
      <c r="A217" s="13"/>
      <c r="B217" s="258"/>
      <c r="C217" s="259"/>
      <c r="D217" s="260" t="s">
        <v>190</v>
      </c>
      <c r="E217" s="261" t="s">
        <v>1</v>
      </c>
      <c r="F217" s="262" t="s">
        <v>1090</v>
      </c>
      <c r="G217" s="259"/>
      <c r="H217" s="263">
        <v>0.878</v>
      </c>
      <c r="I217" s="264"/>
      <c r="J217" s="259"/>
      <c r="K217" s="259"/>
      <c r="L217" s="265"/>
      <c r="M217" s="266"/>
      <c r="N217" s="267"/>
      <c r="O217" s="267"/>
      <c r="P217" s="267"/>
      <c r="Q217" s="267"/>
      <c r="R217" s="267"/>
      <c r="S217" s="267"/>
      <c r="T217" s="26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9" t="s">
        <v>190</v>
      </c>
      <c r="AU217" s="269" t="s">
        <v>92</v>
      </c>
      <c r="AV217" s="13" t="s">
        <v>92</v>
      </c>
      <c r="AW217" s="13" t="s">
        <v>32</v>
      </c>
      <c r="AX217" s="13" t="s">
        <v>84</v>
      </c>
      <c r="AY217" s="269" t="s">
        <v>149</v>
      </c>
    </row>
    <row r="218" s="2" customFormat="1" ht="23.4566" customHeight="1">
      <c r="A218" s="39"/>
      <c r="B218" s="40"/>
      <c r="C218" s="239" t="s">
        <v>351</v>
      </c>
      <c r="D218" s="239" t="s">
        <v>152</v>
      </c>
      <c r="E218" s="240" t="s">
        <v>1091</v>
      </c>
      <c r="F218" s="241" t="s">
        <v>1092</v>
      </c>
      <c r="G218" s="242" t="s">
        <v>438</v>
      </c>
      <c r="H218" s="243">
        <v>4.077</v>
      </c>
      <c r="I218" s="244"/>
      <c r="J218" s="245">
        <f>ROUND(I218*H218,2)</f>
        <v>0</v>
      </c>
      <c r="K218" s="246"/>
      <c r="L218" s="45"/>
      <c r="M218" s="247" t="s">
        <v>1</v>
      </c>
      <c r="N218" s="248" t="s">
        <v>42</v>
      </c>
      <c r="O218" s="98"/>
      <c r="P218" s="249">
        <f>O218*H218</f>
        <v>0</v>
      </c>
      <c r="Q218" s="249">
        <v>2.3225634999999998</v>
      </c>
      <c r="R218" s="249">
        <f>Q218*H218</f>
        <v>9.4690913894999991</v>
      </c>
      <c r="S218" s="249">
        <v>0</v>
      </c>
      <c r="T218" s="25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51" t="s">
        <v>166</v>
      </c>
      <c r="AT218" s="251" t="s">
        <v>152</v>
      </c>
      <c r="AU218" s="251" t="s">
        <v>92</v>
      </c>
      <c r="AY218" s="18" t="s">
        <v>149</v>
      </c>
      <c r="BE218" s="252">
        <f>IF(N218="základná",J218,0)</f>
        <v>0</v>
      </c>
      <c r="BF218" s="252">
        <f>IF(N218="znížená",J218,0)</f>
        <v>0</v>
      </c>
      <c r="BG218" s="252">
        <f>IF(N218="zákl. prenesená",J218,0)</f>
        <v>0</v>
      </c>
      <c r="BH218" s="252">
        <f>IF(N218="zníž. prenesená",J218,0)</f>
        <v>0</v>
      </c>
      <c r="BI218" s="252">
        <f>IF(N218="nulová",J218,0)</f>
        <v>0</v>
      </c>
      <c r="BJ218" s="18" t="s">
        <v>92</v>
      </c>
      <c r="BK218" s="252">
        <f>ROUND(I218*H218,2)</f>
        <v>0</v>
      </c>
      <c r="BL218" s="18" t="s">
        <v>166</v>
      </c>
      <c r="BM218" s="251" t="s">
        <v>1093</v>
      </c>
    </row>
    <row r="219" s="15" customFormat="1">
      <c r="A219" s="15"/>
      <c r="B219" s="293"/>
      <c r="C219" s="294"/>
      <c r="D219" s="260" t="s">
        <v>190</v>
      </c>
      <c r="E219" s="295" t="s">
        <v>1</v>
      </c>
      <c r="F219" s="296" t="s">
        <v>1094</v>
      </c>
      <c r="G219" s="294"/>
      <c r="H219" s="295" t="s">
        <v>1</v>
      </c>
      <c r="I219" s="297"/>
      <c r="J219" s="294"/>
      <c r="K219" s="294"/>
      <c r="L219" s="298"/>
      <c r="M219" s="299"/>
      <c r="N219" s="300"/>
      <c r="O219" s="300"/>
      <c r="P219" s="300"/>
      <c r="Q219" s="300"/>
      <c r="R219" s="300"/>
      <c r="S219" s="300"/>
      <c r="T219" s="30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302" t="s">
        <v>190</v>
      </c>
      <c r="AU219" s="302" t="s">
        <v>92</v>
      </c>
      <c r="AV219" s="15" t="s">
        <v>84</v>
      </c>
      <c r="AW219" s="15" t="s">
        <v>32</v>
      </c>
      <c r="AX219" s="15" t="s">
        <v>76</v>
      </c>
      <c r="AY219" s="302" t="s">
        <v>149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1095</v>
      </c>
      <c r="G220" s="259"/>
      <c r="H220" s="263">
        <v>4.077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2" customFormat="1" ht="23.4566" customHeight="1">
      <c r="A221" s="39"/>
      <c r="B221" s="40"/>
      <c r="C221" s="239" t="s">
        <v>355</v>
      </c>
      <c r="D221" s="239" t="s">
        <v>152</v>
      </c>
      <c r="E221" s="240" t="s">
        <v>1096</v>
      </c>
      <c r="F221" s="241" t="s">
        <v>1097</v>
      </c>
      <c r="G221" s="242" t="s">
        <v>188</v>
      </c>
      <c r="H221" s="243">
        <v>14.688000000000001</v>
      </c>
      <c r="I221" s="244"/>
      <c r="J221" s="245">
        <f>ROUND(I221*H221,2)</f>
        <v>0</v>
      </c>
      <c r="K221" s="246"/>
      <c r="L221" s="45"/>
      <c r="M221" s="247" t="s">
        <v>1</v>
      </c>
      <c r="N221" s="248" t="s">
        <v>42</v>
      </c>
      <c r="O221" s="98"/>
      <c r="P221" s="249">
        <f>O221*H221</f>
        <v>0</v>
      </c>
      <c r="Q221" s="249">
        <v>0.0045821741999999997</v>
      </c>
      <c r="R221" s="249">
        <f>Q221*H221</f>
        <v>0.0673029746496</v>
      </c>
      <c r="S221" s="249">
        <v>0</v>
      </c>
      <c r="T221" s="25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1" t="s">
        <v>166</v>
      </c>
      <c r="AT221" s="251" t="s">
        <v>152</v>
      </c>
      <c r="AU221" s="251" t="s">
        <v>92</v>
      </c>
      <c r="AY221" s="18" t="s">
        <v>149</v>
      </c>
      <c r="BE221" s="252">
        <f>IF(N221="základná",J221,0)</f>
        <v>0</v>
      </c>
      <c r="BF221" s="252">
        <f>IF(N221="znížená",J221,0)</f>
        <v>0</v>
      </c>
      <c r="BG221" s="252">
        <f>IF(N221="zákl. prenesená",J221,0)</f>
        <v>0</v>
      </c>
      <c r="BH221" s="252">
        <f>IF(N221="zníž. prenesená",J221,0)</f>
        <v>0</v>
      </c>
      <c r="BI221" s="252">
        <f>IF(N221="nulová",J221,0)</f>
        <v>0</v>
      </c>
      <c r="BJ221" s="18" t="s">
        <v>92</v>
      </c>
      <c r="BK221" s="252">
        <f>ROUND(I221*H221,2)</f>
        <v>0</v>
      </c>
      <c r="BL221" s="18" t="s">
        <v>166</v>
      </c>
      <c r="BM221" s="251" t="s">
        <v>1098</v>
      </c>
    </row>
    <row r="222" s="15" customFormat="1">
      <c r="A222" s="15"/>
      <c r="B222" s="293"/>
      <c r="C222" s="294"/>
      <c r="D222" s="260" t="s">
        <v>190</v>
      </c>
      <c r="E222" s="295" t="s">
        <v>1</v>
      </c>
      <c r="F222" s="296" t="s">
        <v>1099</v>
      </c>
      <c r="G222" s="294"/>
      <c r="H222" s="295" t="s">
        <v>1</v>
      </c>
      <c r="I222" s="297"/>
      <c r="J222" s="294"/>
      <c r="K222" s="294"/>
      <c r="L222" s="298"/>
      <c r="M222" s="299"/>
      <c r="N222" s="300"/>
      <c r="O222" s="300"/>
      <c r="P222" s="300"/>
      <c r="Q222" s="300"/>
      <c r="R222" s="300"/>
      <c r="S222" s="300"/>
      <c r="T222" s="301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302" t="s">
        <v>190</v>
      </c>
      <c r="AU222" s="302" t="s">
        <v>92</v>
      </c>
      <c r="AV222" s="15" t="s">
        <v>84</v>
      </c>
      <c r="AW222" s="15" t="s">
        <v>32</v>
      </c>
      <c r="AX222" s="15" t="s">
        <v>76</v>
      </c>
      <c r="AY222" s="302" t="s">
        <v>149</v>
      </c>
    </row>
    <row r="223" s="13" customFormat="1">
      <c r="A223" s="13"/>
      <c r="B223" s="258"/>
      <c r="C223" s="259"/>
      <c r="D223" s="260" t="s">
        <v>190</v>
      </c>
      <c r="E223" s="261" t="s">
        <v>1</v>
      </c>
      <c r="F223" s="262" t="s">
        <v>1100</v>
      </c>
      <c r="G223" s="259"/>
      <c r="H223" s="263">
        <v>14.688000000000001</v>
      </c>
      <c r="I223" s="264"/>
      <c r="J223" s="259"/>
      <c r="K223" s="259"/>
      <c r="L223" s="265"/>
      <c r="M223" s="266"/>
      <c r="N223" s="267"/>
      <c r="O223" s="267"/>
      <c r="P223" s="267"/>
      <c r="Q223" s="267"/>
      <c r="R223" s="267"/>
      <c r="S223" s="267"/>
      <c r="T223" s="26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9" t="s">
        <v>190</v>
      </c>
      <c r="AU223" s="269" t="s">
        <v>92</v>
      </c>
      <c r="AV223" s="13" t="s">
        <v>92</v>
      </c>
      <c r="AW223" s="13" t="s">
        <v>32</v>
      </c>
      <c r="AX223" s="13" t="s">
        <v>76</v>
      </c>
      <c r="AY223" s="269" t="s">
        <v>149</v>
      </c>
    </row>
    <row r="224" s="14" customFormat="1">
      <c r="A224" s="14"/>
      <c r="B224" s="270"/>
      <c r="C224" s="271"/>
      <c r="D224" s="260" t="s">
        <v>190</v>
      </c>
      <c r="E224" s="272" t="s">
        <v>1</v>
      </c>
      <c r="F224" s="273" t="s">
        <v>203</v>
      </c>
      <c r="G224" s="271"/>
      <c r="H224" s="274">
        <v>14.688000000000001</v>
      </c>
      <c r="I224" s="275"/>
      <c r="J224" s="271"/>
      <c r="K224" s="271"/>
      <c r="L224" s="276"/>
      <c r="M224" s="277"/>
      <c r="N224" s="278"/>
      <c r="O224" s="278"/>
      <c r="P224" s="278"/>
      <c r="Q224" s="278"/>
      <c r="R224" s="278"/>
      <c r="S224" s="278"/>
      <c r="T224" s="27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80" t="s">
        <v>190</v>
      </c>
      <c r="AU224" s="280" t="s">
        <v>92</v>
      </c>
      <c r="AV224" s="14" t="s">
        <v>166</v>
      </c>
      <c r="AW224" s="14" t="s">
        <v>4</v>
      </c>
      <c r="AX224" s="14" t="s">
        <v>84</v>
      </c>
      <c r="AY224" s="280" t="s">
        <v>149</v>
      </c>
    </row>
    <row r="225" s="2" customFormat="1" ht="23.4566" customHeight="1">
      <c r="A225" s="39"/>
      <c r="B225" s="40"/>
      <c r="C225" s="239" t="s">
        <v>359</v>
      </c>
      <c r="D225" s="239" t="s">
        <v>152</v>
      </c>
      <c r="E225" s="240" t="s">
        <v>1101</v>
      </c>
      <c r="F225" s="241" t="s">
        <v>1102</v>
      </c>
      <c r="G225" s="242" t="s">
        <v>188</v>
      </c>
      <c r="H225" s="243">
        <v>14.688000000000001</v>
      </c>
      <c r="I225" s="244"/>
      <c r="J225" s="245">
        <f>ROUND(I225*H225,2)</f>
        <v>0</v>
      </c>
      <c r="K225" s="246"/>
      <c r="L225" s="45"/>
      <c r="M225" s="247" t="s">
        <v>1</v>
      </c>
      <c r="N225" s="248" t="s">
        <v>42</v>
      </c>
      <c r="O225" s="98"/>
      <c r="P225" s="249">
        <f>O225*H225</f>
        <v>0</v>
      </c>
      <c r="Q225" s="249">
        <v>3.7200000000000003E-05</v>
      </c>
      <c r="R225" s="249">
        <f>Q225*H225</f>
        <v>0.00054639360000000004</v>
      </c>
      <c r="S225" s="249">
        <v>0</v>
      </c>
      <c r="T225" s="25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1" t="s">
        <v>166</v>
      </c>
      <c r="AT225" s="251" t="s">
        <v>152</v>
      </c>
      <c r="AU225" s="251" t="s">
        <v>92</v>
      </c>
      <c r="AY225" s="18" t="s">
        <v>149</v>
      </c>
      <c r="BE225" s="252">
        <f>IF(N225="základná",J225,0)</f>
        <v>0</v>
      </c>
      <c r="BF225" s="252">
        <f>IF(N225="znížená",J225,0)</f>
        <v>0</v>
      </c>
      <c r="BG225" s="252">
        <f>IF(N225="zákl. prenesená",J225,0)</f>
        <v>0</v>
      </c>
      <c r="BH225" s="252">
        <f>IF(N225="zníž. prenesená",J225,0)</f>
        <v>0</v>
      </c>
      <c r="BI225" s="252">
        <f>IF(N225="nulová",J225,0)</f>
        <v>0</v>
      </c>
      <c r="BJ225" s="18" t="s">
        <v>92</v>
      </c>
      <c r="BK225" s="252">
        <f>ROUND(I225*H225,2)</f>
        <v>0</v>
      </c>
      <c r="BL225" s="18" t="s">
        <v>166</v>
      </c>
      <c r="BM225" s="251" t="s">
        <v>1103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1104</v>
      </c>
      <c r="G226" s="259"/>
      <c r="H226" s="263">
        <v>14.688000000000001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84</v>
      </c>
      <c r="AY226" s="269" t="s">
        <v>149</v>
      </c>
    </row>
    <row r="227" s="12" customFormat="1" ht="22.8" customHeight="1">
      <c r="A227" s="12"/>
      <c r="B227" s="223"/>
      <c r="C227" s="224"/>
      <c r="D227" s="225" t="s">
        <v>75</v>
      </c>
      <c r="E227" s="237" t="s">
        <v>166</v>
      </c>
      <c r="F227" s="237" t="s">
        <v>507</v>
      </c>
      <c r="G227" s="224"/>
      <c r="H227" s="224"/>
      <c r="I227" s="227"/>
      <c r="J227" s="238">
        <f>BK227</f>
        <v>0</v>
      </c>
      <c r="K227" s="224"/>
      <c r="L227" s="229"/>
      <c r="M227" s="230"/>
      <c r="N227" s="231"/>
      <c r="O227" s="231"/>
      <c r="P227" s="232">
        <f>SUM(P228:P273)</f>
        <v>0</v>
      </c>
      <c r="Q227" s="231"/>
      <c r="R227" s="232">
        <f>SUM(R228:R273)</f>
        <v>318.3408130139</v>
      </c>
      <c r="S227" s="231"/>
      <c r="T227" s="233">
        <f>SUM(T228:T273)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34" t="s">
        <v>84</v>
      </c>
      <c r="AT227" s="235" t="s">
        <v>75</v>
      </c>
      <c r="AU227" s="235" t="s">
        <v>84</v>
      </c>
      <c r="AY227" s="234" t="s">
        <v>149</v>
      </c>
      <c r="BK227" s="236">
        <f>SUM(BK228:BK273)</f>
        <v>0</v>
      </c>
    </row>
    <row r="228" s="2" customFormat="1" ht="23.4566" customHeight="1">
      <c r="A228" s="39"/>
      <c r="B228" s="40"/>
      <c r="C228" s="239" t="s">
        <v>364</v>
      </c>
      <c r="D228" s="239" t="s">
        <v>152</v>
      </c>
      <c r="E228" s="240" t="s">
        <v>1105</v>
      </c>
      <c r="F228" s="241" t="s">
        <v>1106</v>
      </c>
      <c r="G228" s="242" t="s">
        <v>438</v>
      </c>
      <c r="H228" s="243">
        <v>16.773</v>
      </c>
      <c r="I228" s="244"/>
      <c r="J228" s="245">
        <f>ROUND(I228*H228,2)</f>
        <v>0</v>
      </c>
      <c r="K228" s="246"/>
      <c r="L228" s="45"/>
      <c r="M228" s="247" t="s">
        <v>1</v>
      </c>
      <c r="N228" s="248" t="s">
        <v>42</v>
      </c>
      <c r="O228" s="98"/>
      <c r="P228" s="249">
        <f>O228*H228</f>
        <v>0</v>
      </c>
      <c r="Q228" s="249">
        <v>2.345669</v>
      </c>
      <c r="R228" s="249">
        <f>Q228*H228</f>
        <v>39.343906136999998</v>
      </c>
      <c r="S228" s="249">
        <v>0</v>
      </c>
      <c r="T228" s="25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1" t="s">
        <v>166</v>
      </c>
      <c r="AT228" s="251" t="s">
        <v>152</v>
      </c>
      <c r="AU228" s="251" t="s">
        <v>92</v>
      </c>
      <c r="AY228" s="18" t="s">
        <v>149</v>
      </c>
      <c r="BE228" s="252">
        <f>IF(N228="základná",J228,0)</f>
        <v>0</v>
      </c>
      <c r="BF228" s="252">
        <f>IF(N228="znížená",J228,0)</f>
        <v>0</v>
      </c>
      <c r="BG228" s="252">
        <f>IF(N228="zákl. prenesená",J228,0)</f>
        <v>0</v>
      </c>
      <c r="BH228" s="252">
        <f>IF(N228="zníž. prenesená",J228,0)</f>
        <v>0</v>
      </c>
      <c r="BI228" s="252">
        <f>IF(N228="nulová",J228,0)</f>
        <v>0</v>
      </c>
      <c r="BJ228" s="18" t="s">
        <v>92</v>
      </c>
      <c r="BK228" s="252">
        <f>ROUND(I228*H228,2)</f>
        <v>0</v>
      </c>
      <c r="BL228" s="18" t="s">
        <v>166</v>
      </c>
      <c r="BM228" s="251" t="s">
        <v>1107</v>
      </c>
    </row>
    <row r="229" s="13" customFormat="1">
      <c r="A229" s="13"/>
      <c r="B229" s="258"/>
      <c r="C229" s="259"/>
      <c r="D229" s="260" t="s">
        <v>190</v>
      </c>
      <c r="E229" s="261" t="s">
        <v>1</v>
      </c>
      <c r="F229" s="262" t="s">
        <v>1108</v>
      </c>
      <c r="G229" s="259"/>
      <c r="H229" s="263">
        <v>13.271000000000001</v>
      </c>
      <c r="I229" s="264"/>
      <c r="J229" s="259"/>
      <c r="K229" s="259"/>
      <c r="L229" s="265"/>
      <c r="M229" s="266"/>
      <c r="N229" s="267"/>
      <c r="O229" s="267"/>
      <c r="P229" s="267"/>
      <c r="Q229" s="267"/>
      <c r="R229" s="267"/>
      <c r="S229" s="267"/>
      <c r="T229" s="26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9" t="s">
        <v>190</v>
      </c>
      <c r="AU229" s="269" t="s">
        <v>92</v>
      </c>
      <c r="AV229" s="13" t="s">
        <v>92</v>
      </c>
      <c r="AW229" s="13" t="s">
        <v>32</v>
      </c>
      <c r="AX229" s="13" t="s">
        <v>76</v>
      </c>
      <c r="AY229" s="269" t="s">
        <v>149</v>
      </c>
    </row>
    <row r="230" s="13" customFormat="1">
      <c r="A230" s="13"/>
      <c r="B230" s="258"/>
      <c r="C230" s="259"/>
      <c r="D230" s="260" t="s">
        <v>190</v>
      </c>
      <c r="E230" s="261" t="s">
        <v>1</v>
      </c>
      <c r="F230" s="262" t="s">
        <v>1109</v>
      </c>
      <c r="G230" s="259"/>
      <c r="H230" s="263">
        <v>3.5019999999999998</v>
      </c>
      <c r="I230" s="264"/>
      <c r="J230" s="259"/>
      <c r="K230" s="259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190</v>
      </c>
      <c r="AU230" s="269" t="s">
        <v>92</v>
      </c>
      <c r="AV230" s="13" t="s">
        <v>92</v>
      </c>
      <c r="AW230" s="13" t="s">
        <v>32</v>
      </c>
      <c r="AX230" s="13" t="s">
        <v>76</v>
      </c>
      <c r="AY230" s="269" t="s">
        <v>149</v>
      </c>
    </row>
    <row r="231" s="14" customFormat="1">
      <c r="A231" s="14"/>
      <c r="B231" s="270"/>
      <c r="C231" s="271"/>
      <c r="D231" s="260" t="s">
        <v>190</v>
      </c>
      <c r="E231" s="272" t="s">
        <v>1</v>
      </c>
      <c r="F231" s="273" t="s">
        <v>203</v>
      </c>
      <c r="G231" s="271"/>
      <c r="H231" s="274">
        <v>16.773</v>
      </c>
      <c r="I231" s="275"/>
      <c r="J231" s="271"/>
      <c r="K231" s="271"/>
      <c r="L231" s="276"/>
      <c r="M231" s="277"/>
      <c r="N231" s="278"/>
      <c r="O231" s="278"/>
      <c r="P231" s="278"/>
      <c r="Q231" s="278"/>
      <c r="R231" s="278"/>
      <c r="S231" s="278"/>
      <c r="T231" s="27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80" t="s">
        <v>190</v>
      </c>
      <c r="AU231" s="280" t="s">
        <v>92</v>
      </c>
      <c r="AV231" s="14" t="s">
        <v>166</v>
      </c>
      <c r="AW231" s="14" t="s">
        <v>4</v>
      </c>
      <c r="AX231" s="14" t="s">
        <v>84</v>
      </c>
      <c r="AY231" s="280" t="s">
        <v>149</v>
      </c>
    </row>
    <row r="232" s="2" customFormat="1" ht="23.4566" customHeight="1">
      <c r="A232" s="39"/>
      <c r="B232" s="40"/>
      <c r="C232" s="239" t="s">
        <v>369</v>
      </c>
      <c r="D232" s="239" t="s">
        <v>152</v>
      </c>
      <c r="E232" s="240" t="s">
        <v>1110</v>
      </c>
      <c r="F232" s="241" t="s">
        <v>1111</v>
      </c>
      <c r="G232" s="242" t="s">
        <v>188</v>
      </c>
      <c r="H232" s="243">
        <v>2.996</v>
      </c>
      <c r="I232" s="244"/>
      <c r="J232" s="245">
        <f>ROUND(I232*H232,2)</f>
        <v>0</v>
      </c>
      <c r="K232" s="246"/>
      <c r="L232" s="45"/>
      <c r="M232" s="247" t="s">
        <v>1</v>
      </c>
      <c r="N232" s="248" t="s">
        <v>42</v>
      </c>
      <c r="O232" s="98"/>
      <c r="P232" s="249">
        <f>O232*H232</f>
        <v>0</v>
      </c>
      <c r="Q232" s="249">
        <v>0.017190400000000002</v>
      </c>
      <c r="R232" s="249">
        <f>Q232*H232</f>
        <v>0.051502438400000003</v>
      </c>
      <c r="S232" s="249">
        <v>0</v>
      </c>
      <c r="T232" s="25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1" t="s">
        <v>166</v>
      </c>
      <c r="AT232" s="251" t="s">
        <v>152</v>
      </c>
      <c r="AU232" s="251" t="s">
        <v>92</v>
      </c>
      <c r="AY232" s="18" t="s">
        <v>149</v>
      </c>
      <c r="BE232" s="252">
        <f>IF(N232="základná",J232,0)</f>
        <v>0</v>
      </c>
      <c r="BF232" s="252">
        <f>IF(N232="znížená",J232,0)</f>
        <v>0</v>
      </c>
      <c r="BG232" s="252">
        <f>IF(N232="zákl. prenesená",J232,0)</f>
        <v>0</v>
      </c>
      <c r="BH232" s="252">
        <f>IF(N232="zníž. prenesená",J232,0)</f>
        <v>0</v>
      </c>
      <c r="BI232" s="252">
        <f>IF(N232="nulová",J232,0)</f>
        <v>0</v>
      </c>
      <c r="BJ232" s="18" t="s">
        <v>92</v>
      </c>
      <c r="BK232" s="252">
        <f>ROUND(I232*H232,2)</f>
        <v>0</v>
      </c>
      <c r="BL232" s="18" t="s">
        <v>166</v>
      </c>
      <c r="BM232" s="251" t="s">
        <v>1112</v>
      </c>
    </row>
    <row r="233" s="13" customFormat="1">
      <c r="A233" s="13"/>
      <c r="B233" s="258"/>
      <c r="C233" s="259"/>
      <c r="D233" s="260" t="s">
        <v>190</v>
      </c>
      <c r="E233" s="261" t="s">
        <v>1</v>
      </c>
      <c r="F233" s="262" t="s">
        <v>1113</v>
      </c>
      <c r="G233" s="259"/>
      <c r="H233" s="263">
        <v>2.996</v>
      </c>
      <c r="I233" s="264"/>
      <c r="J233" s="259"/>
      <c r="K233" s="259"/>
      <c r="L233" s="265"/>
      <c r="M233" s="266"/>
      <c r="N233" s="267"/>
      <c r="O233" s="267"/>
      <c r="P233" s="267"/>
      <c r="Q233" s="267"/>
      <c r="R233" s="267"/>
      <c r="S233" s="267"/>
      <c r="T233" s="26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9" t="s">
        <v>190</v>
      </c>
      <c r="AU233" s="269" t="s">
        <v>92</v>
      </c>
      <c r="AV233" s="13" t="s">
        <v>92</v>
      </c>
      <c r="AW233" s="13" t="s">
        <v>32</v>
      </c>
      <c r="AX233" s="13" t="s">
        <v>76</v>
      </c>
      <c r="AY233" s="269" t="s">
        <v>149</v>
      </c>
    </row>
    <row r="234" s="14" customFormat="1">
      <c r="A234" s="14"/>
      <c r="B234" s="270"/>
      <c r="C234" s="271"/>
      <c r="D234" s="260" t="s">
        <v>190</v>
      </c>
      <c r="E234" s="272" t="s">
        <v>1</v>
      </c>
      <c r="F234" s="273" t="s">
        <v>203</v>
      </c>
      <c r="G234" s="271"/>
      <c r="H234" s="274">
        <v>2.996</v>
      </c>
      <c r="I234" s="275"/>
      <c r="J234" s="271"/>
      <c r="K234" s="271"/>
      <c r="L234" s="276"/>
      <c r="M234" s="277"/>
      <c r="N234" s="278"/>
      <c r="O234" s="278"/>
      <c r="P234" s="278"/>
      <c r="Q234" s="278"/>
      <c r="R234" s="278"/>
      <c r="S234" s="278"/>
      <c r="T234" s="27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80" t="s">
        <v>190</v>
      </c>
      <c r="AU234" s="280" t="s">
        <v>92</v>
      </c>
      <c r="AV234" s="14" t="s">
        <v>166</v>
      </c>
      <c r="AW234" s="14" t="s">
        <v>4</v>
      </c>
      <c r="AX234" s="14" t="s">
        <v>84</v>
      </c>
      <c r="AY234" s="280" t="s">
        <v>149</v>
      </c>
    </row>
    <row r="235" s="2" customFormat="1" ht="23.4566" customHeight="1">
      <c r="A235" s="39"/>
      <c r="B235" s="40"/>
      <c r="C235" s="239" t="s">
        <v>374</v>
      </c>
      <c r="D235" s="239" t="s">
        <v>152</v>
      </c>
      <c r="E235" s="240" t="s">
        <v>1114</v>
      </c>
      <c r="F235" s="241" t="s">
        <v>1115</v>
      </c>
      <c r="G235" s="242" t="s">
        <v>188</v>
      </c>
      <c r="H235" s="243">
        <v>21</v>
      </c>
      <c r="I235" s="244"/>
      <c r="J235" s="245">
        <f>ROUND(I235*H235,2)</f>
        <v>0</v>
      </c>
      <c r="K235" s="246"/>
      <c r="L235" s="45"/>
      <c r="M235" s="247" t="s">
        <v>1</v>
      </c>
      <c r="N235" s="248" t="s">
        <v>42</v>
      </c>
      <c r="O235" s="98"/>
      <c r="P235" s="249">
        <f>O235*H235</f>
        <v>0</v>
      </c>
      <c r="Q235" s="249">
        <v>0.0180325</v>
      </c>
      <c r="R235" s="249">
        <f>Q235*H235</f>
        <v>0.37868249999999998</v>
      </c>
      <c r="S235" s="249">
        <v>0</v>
      </c>
      <c r="T235" s="25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1" t="s">
        <v>166</v>
      </c>
      <c r="AT235" s="251" t="s">
        <v>152</v>
      </c>
      <c r="AU235" s="251" t="s">
        <v>92</v>
      </c>
      <c r="AY235" s="18" t="s">
        <v>149</v>
      </c>
      <c r="BE235" s="252">
        <f>IF(N235="základná",J235,0)</f>
        <v>0</v>
      </c>
      <c r="BF235" s="252">
        <f>IF(N235="znížená",J235,0)</f>
        <v>0</v>
      </c>
      <c r="BG235" s="252">
        <f>IF(N235="zákl. prenesená",J235,0)</f>
        <v>0</v>
      </c>
      <c r="BH235" s="252">
        <f>IF(N235="zníž. prenesená",J235,0)</f>
        <v>0</v>
      </c>
      <c r="BI235" s="252">
        <f>IF(N235="nulová",J235,0)</f>
        <v>0</v>
      </c>
      <c r="BJ235" s="18" t="s">
        <v>92</v>
      </c>
      <c r="BK235" s="252">
        <f>ROUND(I235*H235,2)</f>
        <v>0</v>
      </c>
      <c r="BL235" s="18" t="s">
        <v>166</v>
      </c>
      <c r="BM235" s="251" t="s">
        <v>1116</v>
      </c>
    </row>
    <row r="236" s="13" customFormat="1">
      <c r="A236" s="13"/>
      <c r="B236" s="258"/>
      <c r="C236" s="259"/>
      <c r="D236" s="260" t="s">
        <v>190</v>
      </c>
      <c r="E236" s="261" t="s">
        <v>1</v>
      </c>
      <c r="F236" s="262" t="s">
        <v>1117</v>
      </c>
      <c r="G236" s="259"/>
      <c r="H236" s="263">
        <v>0.80500000000000005</v>
      </c>
      <c r="I236" s="264"/>
      <c r="J236" s="259"/>
      <c r="K236" s="259"/>
      <c r="L236" s="265"/>
      <c r="M236" s="266"/>
      <c r="N236" s="267"/>
      <c r="O236" s="267"/>
      <c r="P236" s="267"/>
      <c r="Q236" s="267"/>
      <c r="R236" s="267"/>
      <c r="S236" s="267"/>
      <c r="T236" s="26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9" t="s">
        <v>190</v>
      </c>
      <c r="AU236" s="269" t="s">
        <v>92</v>
      </c>
      <c r="AV236" s="13" t="s">
        <v>92</v>
      </c>
      <c r="AW236" s="13" t="s">
        <v>32</v>
      </c>
      <c r="AX236" s="13" t="s">
        <v>76</v>
      </c>
      <c r="AY236" s="269" t="s">
        <v>149</v>
      </c>
    </row>
    <row r="237" s="13" customFormat="1">
      <c r="A237" s="13"/>
      <c r="B237" s="258"/>
      <c r="C237" s="259"/>
      <c r="D237" s="260" t="s">
        <v>190</v>
      </c>
      <c r="E237" s="261" t="s">
        <v>1</v>
      </c>
      <c r="F237" s="262" t="s">
        <v>1118</v>
      </c>
      <c r="G237" s="259"/>
      <c r="H237" s="263">
        <v>20.195</v>
      </c>
      <c r="I237" s="264"/>
      <c r="J237" s="259"/>
      <c r="K237" s="259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190</v>
      </c>
      <c r="AU237" s="269" t="s">
        <v>92</v>
      </c>
      <c r="AV237" s="13" t="s">
        <v>92</v>
      </c>
      <c r="AW237" s="13" t="s">
        <v>32</v>
      </c>
      <c r="AX237" s="13" t="s">
        <v>76</v>
      </c>
      <c r="AY237" s="269" t="s">
        <v>149</v>
      </c>
    </row>
    <row r="238" s="14" customFormat="1">
      <c r="A238" s="14"/>
      <c r="B238" s="270"/>
      <c r="C238" s="271"/>
      <c r="D238" s="260" t="s">
        <v>190</v>
      </c>
      <c r="E238" s="272" t="s">
        <v>1</v>
      </c>
      <c r="F238" s="273" t="s">
        <v>203</v>
      </c>
      <c r="G238" s="271"/>
      <c r="H238" s="274">
        <v>21</v>
      </c>
      <c r="I238" s="275"/>
      <c r="J238" s="271"/>
      <c r="K238" s="271"/>
      <c r="L238" s="276"/>
      <c r="M238" s="277"/>
      <c r="N238" s="278"/>
      <c r="O238" s="278"/>
      <c r="P238" s="278"/>
      <c r="Q238" s="278"/>
      <c r="R238" s="278"/>
      <c r="S238" s="278"/>
      <c r="T238" s="27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80" t="s">
        <v>190</v>
      </c>
      <c r="AU238" s="280" t="s">
        <v>92</v>
      </c>
      <c r="AV238" s="14" t="s">
        <v>166</v>
      </c>
      <c r="AW238" s="14" t="s">
        <v>4</v>
      </c>
      <c r="AX238" s="14" t="s">
        <v>84</v>
      </c>
      <c r="AY238" s="280" t="s">
        <v>149</v>
      </c>
    </row>
    <row r="239" s="2" customFormat="1" ht="23.4566" customHeight="1">
      <c r="A239" s="39"/>
      <c r="B239" s="40"/>
      <c r="C239" s="239" t="s">
        <v>378</v>
      </c>
      <c r="D239" s="239" t="s">
        <v>152</v>
      </c>
      <c r="E239" s="240" t="s">
        <v>1119</v>
      </c>
      <c r="F239" s="241" t="s">
        <v>1120</v>
      </c>
      <c r="G239" s="242" t="s">
        <v>188</v>
      </c>
      <c r="H239" s="243">
        <v>2.996</v>
      </c>
      <c r="I239" s="244"/>
      <c r="J239" s="245">
        <f>ROUND(I239*H239,2)</f>
        <v>0</v>
      </c>
      <c r="K239" s="246"/>
      <c r="L239" s="45"/>
      <c r="M239" s="247" t="s">
        <v>1</v>
      </c>
      <c r="N239" s="248" t="s">
        <v>42</v>
      </c>
      <c r="O239" s="98"/>
      <c r="P239" s="249">
        <f>O239*H239</f>
        <v>0</v>
      </c>
      <c r="Q239" s="249">
        <v>0</v>
      </c>
      <c r="R239" s="249">
        <f>Q239*H239</f>
        <v>0</v>
      </c>
      <c r="S239" s="249">
        <v>0</v>
      </c>
      <c r="T239" s="25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1" t="s">
        <v>166</v>
      </c>
      <c r="AT239" s="251" t="s">
        <v>152</v>
      </c>
      <c r="AU239" s="251" t="s">
        <v>92</v>
      </c>
      <c r="AY239" s="18" t="s">
        <v>149</v>
      </c>
      <c r="BE239" s="252">
        <f>IF(N239="základná",J239,0)</f>
        <v>0</v>
      </c>
      <c r="BF239" s="252">
        <f>IF(N239="znížená",J239,0)</f>
        <v>0</v>
      </c>
      <c r="BG239" s="252">
        <f>IF(N239="zákl. prenesená",J239,0)</f>
        <v>0</v>
      </c>
      <c r="BH239" s="252">
        <f>IF(N239="zníž. prenesená",J239,0)</f>
        <v>0</v>
      </c>
      <c r="BI239" s="252">
        <f>IF(N239="nulová",J239,0)</f>
        <v>0</v>
      </c>
      <c r="BJ239" s="18" t="s">
        <v>92</v>
      </c>
      <c r="BK239" s="252">
        <f>ROUND(I239*H239,2)</f>
        <v>0</v>
      </c>
      <c r="BL239" s="18" t="s">
        <v>166</v>
      </c>
      <c r="BM239" s="251" t="s">
        <v>1121</v>
      </c>
    </row>
    <row r="240" s="2" customFormat="1" ht="23.4566" customHeight="1">
      <c r="A240" s="39"/>
      <c r="B240" s="40"/>
      <c r="C240" s="239" t="s">
        <v>383</v>
      </c>
      <c r="D240" s="239" t="s">
        <v>152</v>
      </c>
      <c r="E240" s="240" t="s">
        <v>1122</v>
      </c>
      <c r="F240" s="241" t="s">
        <v>1123</v>
      </c>
      <c r="G240" s="242" t="s">
        <v>188</v>
      </c>
      <c r="H240" s="243">
        <v>21</v>
      </c>
      <c r="I240" s="244"/>
      <c r="J240" s="245">
        <f>ROUND(I240*H240,2)</f>
        <v>0</v>
      </c>
      <c r="K240" s="246"/>
      <c r="L240" s="45"/>
      <c r="M240" s="247" t="s">
        <v>1</v>
      </c>
      <c r="N240" s="248" t="s">
        <v>42</v>
      </c>
      <c r="O240" s="9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1" t="s">
        <v>166</v>
      </c>
      <c r="AT240" s="251" t="s">
        <v>152</v>
      </c>
      <c r="AU240" s="251" t="s">
        <v>92</v>
      </c>
      <c r="AY240" s="18" t="s">
        <v>149</v>
      </c>
      <c r="BE240" s="252">
        <f>IF(N240="základná",J240,0)</f>
        <v>0</v>
      </c>
      <c r="BF240" s="252">
        <f>IF(N240="znížená",J240,0)</f>
        <v>0</v>
      </c>
      <c r="BG240" s="252">
        <f>IF(N240="zákl. prenesená",J240,0)</f>
        <v>0</v>
      </c>
      <c r="BH240" s="252">
        <f>IF(N240="zníž. prenesená",J240,0)</f>
        <v>0</v>
      </c>
      <c r="BI240" s="252">
        <f>IF(N240="nulová",J240,0)</f>
        <v>0</v>
      </c>
      <c r="BJ240" s="18" t="s">
        <v>92</v>
      </c>
      <c r="BK240" s="252">
        <f>ROUND(I240*H240,2)</f>
        <v>0</v>
      </c>
      <c r="BL240" s="18" t="s">
        <v>166</v>
      </c>
      <c r="BM240" s="251" t="s">
        <v>1124</v>
      </c>
    </row>
    <row r="241" s="2" customFormat="1" ht="23.4566" customHeight="1">
      <c r="A241" s="39"/>
      <c r="B241" s="40"/>
      <c r="C241" s="239" t="s">
        <v>388</v>
      </c>
      <c r="D241" s="239" t="s">
        <v>152</v>
      </c>
      <c r="E241" s="240" t="s">
        <v>1125</v>
      </c>
      <c r="F241" s="241" t="s">
        <v>1126</v>
      </c>
      <c r="G241" s="242" t="s">
        <v>198</v>
      </c>
      <c r="H241" s="243">
        <v>2.0960000000000001</v>
      </c>
      <c r="I241" s="244"/>
      <c r="J241" s="245">
        <f>ROUND(I241*H241,2)</f>
        <v>0</v>
      </c>
      <c r="K241" s="246"/>
      <c r="L241" s="45"/>
      <c r="M241" s="247" t="s">
        <v>1</v>
      </c>
      <c r="N241" s="248" t="s">
        <v>42</v>
      </c>
      <c r="O241" s="98"/>
      <c r="P241" s="249">
        <f>O241*H241</f>
        <v>0</v>
      </c>
      <c r="Q241" s="249">
        <v>1.0491010000000001</v>
      </c>
      <c r="R241" s="249">
        <f>Q241*H241</f>
        <v>2.1989156960000003</v>
      </c>
      <c r="S241" s="249">
        <v>0</v>
      </c>
      <c r="T241" s="25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51" t="s">
        <v>166</v>
      </c>
      <c r="AT241" s="251" t="s">
        <v>152</v>
      </c>
      <c r="AU241" s="251" t="s">
        <v>92</v>
      </c>
      <c r="AY241" s="18" t="s">
        <v>149</v>
      </c>
      <c r="BE241" s="252">
        <f>IF(N241="základná",J241,0)</f>
        <v>0</v>
      </c>
      <c r="BF241" s="252">
        <f>IF(N241="znížená",J241,0)</f>
        <v>0</v>
      </c>
      <c r="BG241" s="252">
        <f>IF(N241="zákl. prenesená",J241,0)</f>
        <v>0</v>
      </c>
      <c r="BH241" s="252">
        <f>IF(N241="zníž. prenesená",J241,0)</f>
        <v>0</v>
      </c>
      <c r="BI241" s="252">
        <f>IF(N241="nulová",J241,0)</f>
        <v>0</v>
      </c>
      <c r="BJ241" s="18" t="s">
        <v>92</v>
      </c>
      <c r="BK241" s="252">
        <f>ROUND(I241*H241,2)</f>
        <v>0</v>
      </c>
      <c r="BL241" s="18" t="s">
        <v>166</v>
      </c>
      <c r="BM241" s="251" t="s">
        <v>1127</v>
      </c>
    </row>
    <row r="242" s="13" customFormat="1">
      <c r="A242" s="13"/>
      <c r="B242" s="258"/>
      <c r="C242" s="259"/>
      <c r="D242" s="260" t="s">
        <v>190</v>
      </c>
      <c r="E242" s="261" t="s">
        <v>1</v>
      </c>
      <c r="F242" s="262" t="s">
        <v>1128</v>
      </c>
      <c r="G242" s="259"/>
      <c r="H242" s="263">
        <v>2.0960000000000001</v>
      </c>
      <c r="I242" s="264"/>
      <c r="J242" s="259"/>
      <c r="K242" s="259"/>
      <c r="L242" s="265"/>
      <c r="M242" s="266"/>
      <c r="N242" s="267"/>
      <c r="O242" s="267"/>
      <c r="P242" s="267"/>
      <c r="Q242" s="267"/>
      <c r="R242" s="267"/>
      <c r="S242" s="267"/>
      <c r="T242" s="26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9" t="s">
        <v>190</v>
      </c>
      <c r="AU242" s="269" t="s">
        <v>92</v>
      </c>
      <c r="AV242" s="13" t="s">
        <v>92</v>
      </c>
      <c r="AW242" s="13" t="s">
        <v>32</v>
      </c>
      <c r="AX242" s="13" t="s">
        <v>76</v>
      </c>
      <c r="AY242" s="269" t="s">
        <v>149</v>
      </c>
    </row>
    <row r="243" s="14" customFormat="1">
      <c r="A243" s="14"/>
      <c r="B243" s="270"/>
      <c r="C243" s="271"/>
      <c r="D243" s="260" t="s">
        <v>190</v>
      </c>
      <c r="E243" s="272" t="s">
        <v>1</v>
      </c>
      <c r="F243" s="273" t="s">
        <v>203</v>
      </c>
      <c r="G243" s="271"/>
      <c r="H243" s="274">
        <v>2.0960000000000001</v>
      </c>
      <c r="I243" s="275"/>
      <c r="J243" s="271"/>
      <c r="K243" s="271"/>
      <c r="L243" s="276"/>
      <c r="M243" s="277"/>
      <c r="N243" s="278"/>
      <c r="O243" s="278"/>
      <c r="P243" s="278"/>
      <c r="Q243" s="278"/>
      <c r="R243" s="278"/>
      <c r="S243" s="278"/>
      <c r="T243" s="27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80" t="s">
        <v>190</v>
      </c>
      <c r="AU243" s="280" t="s">
        <v>92</v>
      </c>
      <c r="AV243" s="14" t="s">
        <v>166</v>
      </c>
      <c r="AW243" s="14" t="s">
        <v>32</v>
      </c>
      <c r="AX243" s="14" t="s">
        <v>84</v>
      </c>
      <c r="AY243" s="280" t="s">
        <v>149</v>
      </c>
    </row>
    <row r="244" s="2" customFormat="1" ht="23.4566" customHeight="1">
      <c r="A244" s="39"/>
      <c r="B244" s="40"/>
      <c r="C244" s="239" t="s">
        <v>393</v>
      </c>
      <c r="D244" s="239" t="s">
        <v>152</v>
      </c>
      <c r="E244" s="240" t="s">
        <v>1129</v>
      </c>
      <c r="F244" s="241" t="s">
        <v>1130</v>
      </c>
      <c r="G244" s="242" t="s">
        <v>188</v>
      </c>
      <c r="H244" s="243">
        <v>95.007000000000005</v>
      </c>
      <c r="I244" s="244"/>
      <c r="J244" s="245">
        <f>ROUND(I244*H244,2)</f>
        <v>0</v>
      </c>
      <c r="K244" s="246"/>
      <c r="L244" s="45"/>
      <c r="M244" s="247" t="s">
        <v>1</v>
      </c>
      <c r="N244" s="248" t="s">
        <v>42</v>
      </c>
      <c r="O244" s="98"/>
      <c r="P244" s="249">
        <f>O244*H244</f>
        <v>0</v>
      </c>
      <c r="Q244" s="249">
        <v>0.33048749999999999</v>
      </c>
      <c r="R244" s="249">
        <f>Q244*H244</f>
        <v>31.398625912500002</v>
      </c>
      <c r="S244" s="249">
        <v>0</v>
      </c>
      <c r="T244" s="25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1" t="s">
        <v>166</v>
      </c>
      <c r="AT244" s="251" t="s">
        <v>152</v>
      </c>
      <c r="AU244" s="251" t="s">
        <v>92</v>
      </c>
      <c r="AY244" s="18" t="s">
        <v>149</v>
      </c>
      <c r="BE244" s="252">
        <f>IF(N244="základná",J244,0)</f>
        <v>0</v>
      </c>
      <c r="BF244" s="252">
        <f>IF(N244="znížená",J244,0)</f>
        <v>0</v>
      </c>
      <c r="BG244" s="252">
        <f>IF(N244="zákl. prenesená",J244,0)</f>
        <v>0</v>
      </c>
      <c r="BH244" s="252">
        <f>IF(N244="zníž. prenesená",J244,0)</f>
        <v>0</v>
      </c>
      <c r="BI244" s="252">
        <f>IF(N244="nulová",J244,0)</f>
        <v>0</v>
      </c>
      <c r="BJ244" s="18" t="s">
        <v>92</v>
      </c>
      <c r="BK244" s="252">
        <f>ROUND(I244*H244,2)</f>
        <v>0</v>
      </c>
      <c r="BL244" s="18" t="s">
        <v>166</v>
      </c>
      <c r="BM244" s="251" t="s">
        <v>1131</v>
      </c>
    </row>
    <row r="245" s="13" customFormat="1">
      <c r="A245" s="13"/>
      <c r="B245" s="258"/>
      <c r="C245" s="259"/>
      <c r="D245" s="260" t="s">
        <v>190</v>
      </c>
      <c r="E245" s="261" t="s">
        <v>1</v>
      </c>
      <c r="F245" s="262" t="s">
        <v>1132</v>
      </c>
      <c r="G245" s="259"/>
      <c r="H245" s="263">
        <v>79.882000000000005</v>
      </c>
      <c r="I245" s="264"/>
      <c r="J245" s="259"/>
      <c r="K245" s="259"/>
      <c r="L245" s="265"/>
      <c r="M245" s="266"/>
      <c r="N245" s="267"/>
      <c r="O245" s="267"/>
      <c r="P245" s="267"/>
      <c r="Q245" s="267"/>
      <c r="R245" s="267"/>
      <c r="S245" s="267"/>
      <c r="T245" s="26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9" t="s">
        <v>190</v>
      </c>
      <c r="AU245" s="269" t="s">
        <v>92</v>
      </c>
      <c r="AV245" s="13" t="s">
        <v>92</v>
      </c>
      <c r="AW245" s="13" t="s">
        <v>32</v>
      </c>
      <c r="AX245" s="13" t="s">
        <v>76</v>
      </c>
      <c r="AY245" s="269" t="s">
        <v>149</v>
      </c>
    </row>
    <row r="246" s="13" customFormat="1">
      <c r="A246" s="13"/>
      <c r="B246" s="258"/>
      <c r="C246" s="259"/>
      <c r="D246" s="260" t="s">
        <v>190</v>
      </c>
      <c r="E246" s="261" t="s">
        <v>1</v>
      </c>
      <c r="F246" s="262" t="s">
        <v>1133</v>
      </c>
      <c r="G246" s="259"/>
      <c r="H246" s="263">
        <v>8.25</v>
      </c>
      <c r="I246" s="264"/>
      <c r="J246" s="259"/>
      <c r="K246" s="259"/>
      <c r="L246" s="265"/>
      <c r="M246" s="266"/>
      <c r="N246" s="267"/>
      <c r="O246" s="267"/>
      <c r="P246" s="267"/>
      <c r="Q246" s="267"/>
      <c r="R246" s="267"/>
      <c r="S246" s="267"/>
      <c r="T246" s="26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9" t="s">
        <v>190</v>
      </c>
      <c r="AU246" s="269" t="s">
        <v>92</v>
      </c>
      <c r="AV246" s="13" t="s">
        <v>92</v>
      </c>
      <c r="AW246" s="13" t="s">
        <v>32</v>
      </c>
      <c r="AX246" s="13" t="s">
        <v>76</v>
      </c>
      <c r="AY246" s="269" t="s">
        <v>149</v>
      </c>
    </row>
    <row r="247" s="13" customFormat="1">
      <c r="A247" s="13"/>
      <c r="B247" s="258"/>
      <c r="C247" s="259"/>
      <c r="D247" s="260" t="s">
        <v>190</v>
      </c>
      <c r="E247" s="261" t="s">
        <v>1</v>
      </c>
      <c r="F247" s="262" t="s">
        <v>1134</v>
      </c>
      <c r="G247" s="259"/>
      <c r="H247" s="263">
        <v>6.875</v>
      </c>
      <c r="I247" s="264"/>
      <c r="J247" s="259"/>
      <c r="K247" s="259"/>
      <c r="L247" s="265"/>
      <c r="M247" s="266"/>
      <c r="N247" s="267"/>
      <c r="O247" s="267"/>
      <c r="P247" s="267"/>
      <c r="Q247" s="267"/>
      <c r="R247" s="267"/>
      <c r="S247" s="267"/>
      <c r="T247" s="26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9" t="s">
        <v>190</v>
      </c>
      <c r="AU247" s="269" t="s">
        <v>92</v>
      </c>
      <c r="AV247" s="13" t="s">
        <v>92</v>
      </c>
      <c r="AW247" s="13" t="s">
        <v>32</v>
      </c>
      <c r="AX247" s="13" t="s">
        <v>76</v>
      </c>
      <c r="AY247" s="269" t="s">
        <v>149</v>
      </c>
    </row>
    <row r="248" s="14" customFormat="1">
      <c r="A248" s="14"/>
      <c r="B248" s="270"/>
      <c r="C248" s="271"/>
      <c r="D248" s="260" t="s">
        <v>190</v>
      </c>
      <c r="E248" s="272" t="s">
        <v>1</v>
      </c>
      <c r="F248" s="273" t="s">
        <v>203</v>
      </c>
      <c r="G248" s="271"/>
      <c r="H248" s="274">
        <v>95.007000000000005</v>
      </c>
      <c r="I248" s="275"/>
      <c r="J248" s="271"/>
      <c r="K248" s="271"/>
      <c r="L248" s="276"/>
      <c r="M248" s="277"/>
      <c r="N248" s="278"/>
      <c r="O248" s="278"/>
      <c r="P248" s="278"/>
      <c r="Q248" s="278"/>
      <c r="R248" s="278"/>
      <c r="S248" s="278"/>
      <c r="T248" s="27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80" t="s">
        <v>190</v>
      </c>
      <c r="AU248" s="280" t="s">
        <v>92</v>
      </c>
      <c r="AV248" s="14" t="s">
        <v>166</v>
      </c>
      <c r="AW248" s="14" t="s">
        <v>4</v>
      </c>
      <c r="AX248" s="14" t="s">
        <v>84</v>
      </c>
      <c r="AY248" s="280" t="s">
        <v>149</v>
      </c>
    </row>
    <row r="249" s="2" customFormat="1" ht="21.0566" customHeight="1">
      <c r="A249" s="39"/>
      <c r="B249" s="40"/>
      <c r="C249" s="239" t="s">
        <v>397</v>
      </c>
      <c r="D249" s="239" t="s">
        <v>152</v>
      </c>
      <c r="E249" s="240" t="s">
        <v>1135</v>
      </c>
      <c r="F249" s="241" t="s">
        <v>1136</v>
      </c>
      <c r="G249" s="242" t="s">
        <v>438</v>
      </c>
      <c r="H249" s="243">
        <v>0.048000000000000001</v>
      </c>
      <c r="I249" s="244"/>
      <c r="J249" s="245">
        <f>ROUND(I249*H249,2)</f>
        <v>0</v>
      </c>
      <c r="K249" s="246"/>
      <c r="L249" s="45"/>
      <c r="M249" s="247" t="s">
        <v>1</v>
      </c>
      <c r="N249" s="248" t="s">
        <v>42</v>
      </c>
      <c r="O249" s="98"/>
      <c r="P249" s="249">
        <f>O249*H249</f>
        <v>0</v>
      </c>
      <c r="Q249" s="249">
        <v>2.6524999999999999</v>
      </c>
      <c r="R249" s="249">
        <f>Q249*H249</f>
        <v>0.12731999999999999</v>
      </c>
      <c r="S249" s="249">
        <v>0</v>
      </c>
      <c r="T249" s="25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51" t="s">
        <v>166</v>
      </c>
      <c r="AT249" s="251" t="s">
        <v>152</v>
      </c>
      <c r="AU249" s="251" t="s">
        <v>92</v>
      </c>
      <c r="AY249" s="18" t="s">
        <v>149</v>
      </c>
      <c r="BE249" s="252">
        <f>IF(N249="základná",J249,0)</f>
        <v>0</v>
      </c>
      <c r="BF249" s="252">
        <f>IF(N249="znížená",J249,0)</f>
        <v>0</v>
      </c>
      <c r="BG249" s="252">
        <f>IF(N249="zákl. prenesená",J249,0)</f>
        <v>0</v>
      </c>
      <c r="BH249" s="252">
        <f>IF(N249="zníž. prenesená",J249,0)</f>
        <v>0</v>
      </c>
      <c r="BI249" s="252">
        <f>IF(N249="nulová",J249,0)</f>
        <v>0</v>
      </c>
      <c r="BJ249" s="18" t="s">
        <v>92</v>
      </c>
      <c r="BK249" s="252">
        <f>ROUND(I249*H249,2)</f>
        <v>0</v>
      </c>
      <c r="BL249" s="18" t="s">
        <v>166</v>
      </c>
      <c r="BM249" s="251" t="s">
        <v>1137</v>
      </c>
    </row>
    <row r="250" s="13" customFormat="1">
      <c r="A250" s="13"/>
      <c r="B250" s="258"/>
      <c r="C250" s="259"/>
      <c r="D250" s="260" t="s">
        <v>190</v>
      </c>
      <c r="E250" s="261" t="s">
        <v>1</v>
      </c>
      <c r="F250" s="262" t="s">
        <v>1138</v>
      </c>
      <c r="G250" s="259"/>
      <c r="H250" s="263">
        <v>0.048000000000000001</v>
      </c>
      <c r="I250" s="264"/>
      <c r="J250" s="259"/>
      <c r="K250" s="259"/>
      <c r="L250" s="265"/>
      <c r="M250" s="266"/>
      <c r="N250" s="267"/>
      <c r="O250" s="267"/>
      <c r="P250" s="267"/>
      <c r="Q250" s="267"/>
      <c r="R250" s="267"/>
      <c r="S250" s="267"/>
      <c r="T250" s="26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9" t="s">
        <v>190</v>
      </c>
      <c r="AU250" s="269" t="s">
        <v>92</v>
      </c>
      <c r="AV250" s="13" t="s">
        <v>92</v>
      </c>
      <c r="AW250" s="13" t="s">
        <v>32</v>
      </c>
      <c r="AX250" s="13" t="s">
        <v>76</v>
      </c>
      <c r="AY250" s="269" t="s">
        <v>149</v>
      </c>
    </row>
    <row r="251" s="13" customFormat="1">
      <c r="A251" s="13"/>
      <c r="B251" s="258"/>
      <c r="C251" s="259"/>
      <c r="D251" s="260" t="s">
        <v>190</v>
      </c>
      <c r="E251" s="261" t="s">
        <v>1</v>
      </c>
      <c r="F251" s="262" t="s">
        <v>1139</v>
      </c>
      <c r="G251" s="259"/>
      <c r="H251" s="263">
        <v>0</v>
      </c>
      <c r="I251" s="264"/>
      <c r="J251" s="259"/>
      <c r="K251" s="259"/>
      <c r="L251" s="265"/>
      <c r="M251" s="266"/>
      <c r="N251" s="267"/>
      <c r="O251" s="267"/>
      <c r="P251" s="267"/>
      <c r="Q251" s="267"/>
      <c r="R251" s="267"/>
      <c r="S251" s="267"/>
      <c r="T251" s="26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9" t="s">
        <v>190</v>
      </c>
      <c r="AU251" s="269" t="s">
        <v>92</v>
      </c>
      <c r="AV251" s="13" t="s">
        <v>92</v>
      </c>
      <c r="AW251" s="13" t="s">
        <v>32</v>
      </c>
      <c r="AX251" s="13" t="s">
        <v>76</v>
      </c>
      <c r="AY251" s="269" t="s">
        <v>149</v>
      </c>
    </row>
    <row r="252" s="14" customFormat="1">
      <c r="A252" s="14"/>
      <c r="B252" s="270"/>
      <c r="C252" s="271"/>
      <c r="D252" s="260" t="s">
        <v>190</v>
      </c>
      <c r="E252" s="272" t="s">
        <v>1</v>
      </c>
      <c r="F252" s="273" t="s">
        <v>203</v>
      </c>
      <c r="G252" s="271"/>
      <c r="H252" s="274">
        <v>0.048000000000000001</v>
      </c>
      <c r="I252" s="275"/>
      <c r="J252" s="271"/>
      <c r="K252" s="271"/>
      <c r="L252" s="276"/>
      <c r="M252" s="277"/>
      <c r="N252" s="278"/>
      <c r="O252" s="278"/>
      <c r="P252" s="278"/>
      <c r="Q252" s="278"/>
      <c r="R252" s="278"/>
      <c r="S252" s="278"/>
      <c r="T252" s="27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80" t="s">
        <v>190</v>
      </c>
      <c r="AU252" s="280" t="s">
        <v>92</v>
      </c>
      <c r="AV252" s="14" t="s">
        <v>166</v>
      </c>
      <c r="AW252" s="14" t="s">
        <v>32</v>
      </c>
      <c r="AX252" s="14" t="s">
        <v>84</v>
      </c>
      <c r="AY252" s="280" t="s">
        <v>149</v>
      </c>
    </row>
    <row r="253" s="2" customFormat="1" ht="23.4566" customHeight="1">
      <c r="A253" s="39"/>
      <c r="B253" s="40"/>
      <c r="C253" s="239" t="s">
        <v>401</v>
      </c>
      <c r="D253" s="239" t="s">
        <v>152</v>
      </c>
      <c r="E253" s="240" t="s">
        <v>1140</v>
      </c>
      <c r="F253" s="241" t="s">
        <v>1141</v>
      </c>
      <c r="G253" s="242" t="s">
        <v>188</v>
      </c>
      <c r="H253" s="243">
        <v>95.007000000000005</v>
      </c>
      <c r="I253" s="244"/>
      <c r="J253" s="245">
        <f>ROUND(I253*H253,2)</f>
        <v>0</v>
      </c>
      <c r="K253" s="246"/>
      <c r="L253" s="45"/>
      <c r="M253" s="247" t="s">
        <v>1</v>
      </c>
      <c r="N253" s="248" t="s">
        <v>42</v>
      </c>
      <c r="O253" s="98"/>
      <c r="P253" s="249">
        <f>O253*H253</f>
        <v>0</v>
      </c>
      <c r="Q253" s="249">
        <v>0.31879000000000002</v>
      </c>
      <c r="R253" s="249">
        <f>Q253*H253</f>
        <v>30.287281530000005</v>
      </c>
      <c r="S253" s="249">
        <v>0</v>
      </c>
      <c r="T253" s="25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51" t="s">
        <v>166</v>
      </c>
      <c r="AT253" s="251" t="s">
        <v>152</v>
      </c>
      <c r="AU253" s="251" t="s">
        <v>92</v>
      </c>
      <c r="AY253" s="18" t="s">
        <v>149</v>
      </c>
      <c r="BE253" s="252">
        <f>IF(N253="základná",J253,0)</f>
        <v>0</v>
      </c>
      <c r="BF253" s="252">
        <f>IF(N253="znížená",J253,0)</f>
        <v>0</v>
      </c>
      <c r="BG253" s="252">
        <f>IF(N253="zákl. prenesená",J253,0)</f>
        <v>0</v>
      </c>
      <c r="BH253" s="252">
        <f>IF(N253="zníž. prenesená",J253,0)</f>
        <v>0</v>
      </c>
      <c r="BI253" s="252">
        <f>IF(N253="nulová",J253,0)</f>
        <v>0</v>
      </c>
      <c r="BJ253" s="18" t="s">
        <v>92</v>
      </c>
      <c r="BK253" s="252">
        <f>ROUND(I253*H253,2)</f>
        <v>0</v>
      </c>
      <c r="BL253" s="18" t="s">
        <v>166</v>
      </c>
      <c r="BM253" s="251" t="s">
        <v>1142</v>
      </c>
    </row>
    <row r="254" s="13" customFormat="1">
      <c r="A254" s="13"/>
      <c r="B254" s="258"/>
      <c r="C254" s="259"/>
      <c r="D254" s="260" t="s">
        <v>190</v>
      </c>
      <c r="E254" s="261" t="s">
        <v>1</v>
      </c>
      <c r="F254" s="262" t="s">
        <v>1132</v>
      </c>
      <c r="G254" s="259"/>
      <c r="H254" s="263">
        <v>79.882000000000005</v>
      </c>
      <c r="I254" s="264"/>
      <c r="J254" s="259"/>
      <c r="K254" s="259"/>
      <c r="L254" s="265"/>
      <c r="M254" s="266"/>
      <c r="N254" s="267"/>
      <c r="O254" s="267"/>
      <c r="P254" s="267"/>
      <c r="Q254" s="267"/>
      <c r="R254" s="267"/>
      <c r="S254" s="267"/>
      <c r="T254" s="26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9" t="s">
        <v>190</v>
      </c>
      <c r="AU254" s="269" t="s">
        <v>92</v>
      </c>
      <c r="AV254" s="13" t="s">
        <v>92</v>
      </c>
      <c r="AW254" s="13" t="s">
        <v>32</v>
      </c>
      <c r="AX254" s="13" t="s">
        <v>76</v>
      </c>
      <c r="AY254" s="269" t="s">
        <v>149</v>
      </c>
    </row>
    <row r="255" s="13" customFormat="1">
      <c r="A255" s="13"/>
      <c r="B255" s="258"/>
      <c r="C255" s="259"/>
      <c r="D255" s="260" t="s">
        <v>190</v>
      </c>
      <c r="E255" s="261" t="s">
        <v>1</v>
      </c>
      <c r="F255" s="262" t="s">
        <v>1133</v>
      </c>
      <c r="G255" s="259"/>
      <c r="H255" s="263">
        <v>8.25</v>
      </c>
      <c r="I255" s="264"/>
      <c r="J255" s="259"/>
      <c r="K255" s="259"/>
      <c r="L255" s="265"/>
      <c r="M255" s="266"/>
      <c r="N255" s="267"/>
      <c r="O255" s="267"/>
      <c r="P255" s="267"/>
      <c r="Q255" s="267"/>
      <c r="R255" s="267"/>
      <c r="S255" s="267"/>
      <c r="T255" s="26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9" t="s">
        <v>190</v>
      </c>
      <c r="AU255" s="269" t="s">
        <v>92</v>
      </c>
      <c r="AV255" s="13" t="s">
        <v>92</v>
      </c>
      <c r="AW255" s="13" t="s">
        <v>32</v>
      </c>
      <c r="AX255" s="13" t="s">
        <v>76</v>
      </c>
      <c r="AY255" s="269" t="s">
        <v>149</v>
      </c>
    </row>
    <row r="256" s="13" customFormat="1">
      <c r="A256" s="13"/>
      <c r="B256" s="258"/>
      <c r="C256" s="259"/>
      <c r="D256" s="260" t="s">
        <v>190</v>
      </c>
      <c r="E256" s="261" t="s">
        <v>1</v>
      </c>
      <c r="F256" s="262" t="s">
        <v>1134</v>
      </c>
      <c r="G256" s="259"/>
      <c r="H256" s="263">
        <v>6.875</v>
      </c>
      <c r="I256" s="264"/>
      <c r="J256" s="259"/>
      <c r="K256" s="259"/>
      <c r="L256" s="265"/>
      <c r="M256" s="266"/>
      <c r="N256" s="267"/>
      <c r="O256" s="267"/>
      <c r="P256" s="267"/>
      <c r="Q256" s="267"/>
      <c r="R256" s="267"/>
      <c r="S256" s="267"/>
      <c r="T256" s="26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9" t="s">
        <v>190</v>
      </c>
      <c r="AU256" s="269" t="s">
        <v>92</v>
      </c>
      <c r="AV256" s="13" t="s">
        <v>92</v>
      </c>
      <c r="AW256" s="13" t="s">
        <v>32</v>
      </c>
      <c r="AX256" s="13" t="s">
        <v>76</v>
      </c>
      <c r="AY256" s="269" t="s">
        <v>149</v>
      </c>
    </row>
    <row r="257" s="2" customFormat="1" ht="31.92453" customHeight="1">
      <c r="A257" s="39"/>
      <c r="B257" s="40"/>
      <c r="C257" s="239" t="s">
        <v>405</v>
      </c>
      <c r="D257" s="239" t="s">
        <v>152</v>
      </c>
      <c r="E257" s="240" t="s">
        <v>519</v>
      </c>
      <c r="F257" s="241" t="s">
        <v>520</v>
      </c>
      <c r="G257" s="242" t="s">
        <v>438</v>
      </c>
      <c r="H257" s="243">
        <v>11.199999999999999</v>
      </c>
      <c r="I257" s="244"/>
      <c r="J257" s="245">
        <f>ROUND(I257*H257,2)</f>
        <v>0</v>
      </c>
      <c r="K257" s="246"/>
      <c r="L257" s="45"/>
      <c r="M257" s="247" t="s">
        <v>1</v>
      </c>
      <c r="N257" s="248" t="s">
        <v>42</v>
      </c>
      <c r="O257" s="98"/>
      <c r="P257" s="249">
        <f>O257*H257</f>
        <v>0</v>
      </c>
      <c r="Q257" s="249">
        <v>2.2632490000000001</v>
      </c>
      <c r="R257" s="249">
        <f>Q257*H257</f>
        <v>25.348388799999999</v>
      </c>
      <c r="S257" s="249">
        <v>0</v>
      </c>
      <c r="T257" s="25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51" t="s">
        <v>166</v>
      </c>
      <c r="AT257" s="251" t="s">
        <v>152</v>
      </c>
      <c r="AU257" s="251" t="s">
        <v>92</v>
      </c>
      <c r="AY257" s="18" t="s">
        <v>149</v>
      </c>
      <c r="BE257" s="252">
        <f>IF(N257="základná",J257,0)</f>
        <v>0</v>
      </c>
      <c r="BF257" s="252">
        <f>IF(N257="znížená",J257,0)</f>
        <v>0</v>
      </c>
      <c r="BG257" s="252">
        <f>IF(N257="zákl. prenesená",J257,0)</f>
        <v>0</v>
      </c>
      <c r="BH257" s="252">
        <f>IF(N257="zníž. prenesená",J257,0)</f>
        <v>0</v>
      </c>
      <c r="BI257" s="252">
        <f>IF(N257="nulová",J257,0)</f>
        <v>0</v>
      </c>
      <c r="BJ257" s="18" t="s">
        <v>92</v>
      </c>
      <c r="BK257" s="252">
        <f>ROUND(I257*H257,2)</f>
        <v>0</v>
      </c>
      <c r="BL257" s="18" t="s">
        <v>166</v>
      </c>
      <c r="BM257" s="251" t="s">
        <v>1143</v>
      </c>
    </row>
    <row r="258" s="13" customFormat="1">
      <c r="A258" s="13"/>
      <c r="B258" s="258"/>
      <c r="C258" s="259"/>
      <c r="D258" s="260" t="s">
        <v>190</v>
      </c>
      <c r="E258" s="261" t="s">
        <v>1</v>
      </c>
      <c r="F258" s="262" t="s">
        <v>1002</v>
      </c>
      <c r="G258" s="259"/>
      <c r="H258" s="263">
        <v>3.2000000000000002</v>
      </c>
      <c r="I258" s="264"/>
      <c r="J258" s="259"/>
      <c r="K258" s="259"/>
      <c r="L258" s="265"/>
      <c r="M258" s="266"/>
      <c r="N258" s="267"/>
      <c r="O258" s="267"/>
      <c r="P258" s="267"/>
      <c r="Q258" s="267"/>
      <c r="R258" s="267"/>
      <c r="S258" s="267"/>
      <c r="T258" s="26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9" t="s">
        <v>190</v>
      </c>
      <c r="AU258" s="269" t="s">
        <v>92</v>
      </c>
      <c r="AV258" s="13" t="s">
        <v>92</v>
      </c>
      <c r="AW258" s="13" t="s">
        <v>32</v>
      </c>
      <c r="AX258" s="13" t="s">
        <v>76</v>
      </c>
      <c r="AY258" s="269" t="s">
        <v>149</v>
      </c>
    </row>
    <row r="259" s="13" customFormat="1">
      <c r="A259" s="13"/>
      <c r="B259" s="258"/>
      <c r="C259" s="259"/>
      <c r="D259" s="260" t="s">
        <v>190</v>
      </c>
      <c r="E259" s="261" t="s">
        <v>1</v>
      </c>
      <c r="F259" s="262" t="s">
        <v>1003</v>
      </c>
      <c r="G259" s="259"/>
      <c r="H259" s="263">
        <v>8</v>
      </c>
      <c r="I259" s="264"/>
      <c r="J259" s="259"/>
      <c r="K259" s="259"/>
      <c r="L259" s="265"/>
      <c r="M259" s="266"/>
      <c r="N259" s="267"/>
      <c r="O259" s="267"/>
      <c r="P259" s="267"/>
      <c r="Q259" s="267"/>
      <c r="R259" s="267"/>
      <c r="S259" s="267"/>
      <c r="T259" s="26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9" t="s">
        <v>190</v>
      </c>
      <c r="AU259" s="269" t="s">
        <v>92</v>
      </c>
      <c r="AV259" s="13" t="s">
        <v>92</v>
      </c>
      <c r="AW259" s="13" t="s">
        <v>32</v>
      </c>
      <c r="AX259" s="13" t="s">
        <v>76</v>
      </c>
      <c r="AY259" s="269" t="s">
        <v>149</v>
      </c>
    </row>
    <row r="260" s="14" customFormat="1">
      <c r="A260" s="14"/>
      <c r="B260" s="270"/>
      <c r="C260" s="271"/>
      <c r="D260" s="260" t="s">
        <v>190</v>
      </c>
      <c r="E260" s="272" t="s">
        <v>1</v>
      </c>
      <c r="F260" s="273" t="s">
        <v>203</v>
      </c>
      <c r="G260" s="271"/>
      <c r="H260" s="274">
        <v>11.199999999999999</v>
      </c>
      <c r="I260" s="275"/>
      <c r="J260" s="271"/>
      <c r="K260" s="271"/>
      <c r="L260" s="276"/>
      <c r="M260" s="277"/>
      <c r="N260" s="278"/>
      <c r="O260" s="278"/>
      <c r="P260" s="278"/>
      <c r="Q260" s="278"/>
      <c r="R260" s="278"/>
      <c r="S260" s="278"/>
      <c r="T260" s="27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80" t="s">
        <v>190</v>
      </c>
      <c r="AU260" s="280" t="s">
        <v>92</v>
      </c>
      <c r="AV260" s="14" t="s">
        <v>166</v>
      </c>
      <c r="AW260" s="14" t="s">
        <v>32</v>
      </c>
      <c r="AX260" s="14" t="s">
        <v>84</v>
      </c>
      <c r="AY260" s="280" t="s">
        <v>149</v>
      </c>
    </row>
    <row r="261" s="2" customFormat="1" ht="23.4566" customHeight="1">
      <c r="A261" s="39"/>
      <c r="B261" s="40"/>
      <c r="C261" s="239" t="s">
        <v>412</v>
      </c>
      <c r="D261" s="239" t="s">
        <v>152</v>
      </c>
      <c r="E261" s="240" t="s">
        <v>523</v>
      </c>
      <c r="F261" s="241" t="s">
        <v>524</v>
      </c>
      <c r="G261" s="242" t="s">
        <v>188</v>
      </c>
      <c r="H261" s="243">
        <v>1.0800000000000001</v>
      </c>
      <c r="I261" s="244"/>
      <c r="J261" s="245">
        <f>ROUND(I261*H261,2)</f>
        <v>0</v>
      </c>
      <c r="K261" s="246"/>
      <c r="L261" s="45"/>
      <c r="M261" s="247" t="s">
        <v>1</v>
      </c>
      <c r="N261" s="248" t="s">
        <v>42</v>
      </c>
      <c r="O261" s="98"/>
      <c r="P261" s="249">
        <f>O261*H261</f>
        <v>0</v>
      </c>
      <c r="Q261" s="249">
        <v>0.022655000000000002</v>
      </c>
      <c r="R261" s="249">
        <f>Q261*H261</f>
        <v>0.024467400000000004</v>
      </c>
      <c r="S261" s="249">
        <v>0</v>
      </c>
      <c r="T261" s="25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51" t="s">
        <v>166</v>
      </c>
      <c r="AT261" s="251" t="s">
        <v>152</v>
      </c>
      <c r="AU261" s="251" t="s">
        <v>92</v>
      </c>
      <c r="AY261" s="18" t="s">
        <v>149</v>
      </c>
      <c r="BE261" s="252">
        <f>IF(N261="základná",J261,0)</f>
        <v>0</v>
      </c>
      <c r="BF261" s="252">
        <f>IF(N261="znížená",J261,0)</f>
        <v>0</v>
      </c>
      <c r="BG261" s="252">
        <f>IF(N261="zákl. prenesená",J261,0)</f>
        <v>0</v>
      </c>
      <c r="BH261" s="252">
        <f>IF(N261="zníž. prenesená",J261,0)</f>
        <v>0</v>
      </c>
      <c r="BI261" s="252">
        <f>IF(N261="nulová",J261,0)</f>
        <v>0</v>
      </c>
      <c r="BJ261" s="18" t="s">
        <v>92</v>
      </c>
      <c r="BK261" s="252">
        <f>ROUND(I261*H261,2)</f>
        <v>0</v>
      </c>
      <c r="BL261" s="18" t="s">
        <v>166</v>
      </c>
      <c r="BM261" s="251" t="s">
        <v>1144</v>
      </c>
    </row>
    <row r="262" s="13" customFormat="1">
      <c r="A262" s="13"/>
      <c r="B262" s="258"/>
      <c r="C262" s="259"/>
      <c r="D262" s="260" t="s">
        <v>190</v>
      </c>
      <c r="E262" s="261" t="s">
        <v>1</v>
      </c>
      <c r="F262" s="262" t="s">
        <v>1145</v>
      </c>
      <c r="G262" s="259"/>
      <c r="H262" s="263">
        <v>0</v>
      </c>
      <c r="I262" s="264"/>
      <c r="J262" s="259"/>
      <c r="K262" s="259"/>
      <c r="L262" s="265"/>
      <c r="M262" s="266"/>
      <c r="N262" s="267"/>
      <c r="O262" s="267"/>
      <c r="P262" s="267"/>
      <c r="Q262" s="267"/>
      <c r="R262" s="267"/>
      <c r="S262" s="267"/>
      <c r="T262" s="26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9" t="s">
        <v>190</v>
      </c>
      <c r="AU262" s="269" t="s">
        <v>92</v>
      </c>
      <c r="AV262" s="13" t="s">
        <v>92</v>
      </c>
      <c r="AW262" s="13" t="s">
        <v>32</v>
      </c>
      <c r="AX262" s="13" t="s">
        <v>76</v>
      </c>
      <c r="AY262" s="269" t="s">
        <v>149</v>
      </c>
    </row>
    <row r="263" s="13" customFormat="1">
      <c r="A263" s="13"/>
      <c r="B263" s="258"/>
      <c r="C263" s="259"/>
      <c r="D263" s="260" t="s">
        <v>190</v>
      </c>
      <c r="E263" s="261" t="s">
        <v>1</v>
      </c>
      <c r="F263" s="262" t="s">
        <v>1146</v>
      </c>
      <c r="G263" s="259"/>
      <c r="H263" s="263">
        <v>1.0800000000000001</v>
      </c>
      <c r="I263" s="264"/>
      <c r="J263" s="259"/>
      <c r="K263" s="259"/>
      <c r="L263" s="265"/>
      <c r="M263" s="266"/>
      <c r="N263" s="267"/>
      <c r="O263" s="267"/>
      <c r="P263" s="267"/>
      <c r="Q263" s="267"/>
      <c r="R263" s="267"/>
      <c r="S263" s="267"/>
      <c r="T263" s="26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9" t="s">
        <v>190</v>
      </c>
      <c r="AU263" s="269" t="s">
        <v>92</v>
      </c>
      <c r="AV263" s="13" t="s">
        <v>92</v>
      </c>
      <c r="AW263" s="13" t="s">
        <v>32</v>
      </c>
      <c r="AX263" s="13" t="s">
        <v>76</v>
      </c>
      <c r="AY263" s="269" t="s">
        <v>149</v>
      </c>
    </row>
    <row r="264" s="14" customFormat="1">
      <c r="A264" s="14"/>
      <c r="B264" s="270"/>
      <c r="C264" s="271"/>
      <c r="D264" s="260" t="s">
        <v>190</v>
      </c>
      <c r="E264" s="272" t="s">
        <v>1</v>
      </c>
      <c r="F264" s="273" t="s">
        <v>203</v>
      </c>
      <c r="G264" s="271"/>
      <c r="H264" s="274">
        <v>1.0800000000000001</v>
      </c>
      <c r="I264" s="275"/>
      <c r="J264" s="271"/>
      <c r="K264" s="271"/>
      <c r="L264" s="276"/>
      <c r="M264" s="277"/>
      <c r="N264" s="278"/>
      <c r="O264" s="278"/>
      <c r="P264" s="278"/>
      <c r="Q264" s="278"/>
      <c r="R264" s="278"/>
      <c r="S264" s="278"/>
      <c r="T264" s="27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80" t="s">
        <v>190</v>
      </c>
      <c r="AU264" s="280" t="s">
        <v>92</v>
      </c>
      <c r="AV264" s="14" t="s">
        <v>166</v>
      </c>
      <c r="AW264" s="14" t="s">
        <v>32</v>
      </c>
      <c r="AX264" s="14" t="s">
        <v>84</v>
      </c>
      <c r="AY264" s="280" t="s">
        <v>149</v>
      </c>
    </row>
    <row r="265" s="2" customFormat="1" ht="23.4566" customHeight="1">
      <c r="A265" s="39"/>
      <c r="B265" s="40"/>
      <c r="C265" s="239" t="s">
        <v>424</v>
      </c>
      <c r="D265" s="239" t="s">
        <v>152</v>
      </c>
      <c r="E265" s="240" t="s">
        <v>1147</v>
      </c>
      <c r="F265" s="241" t="s">
        <v>1148</v>
      </c>
      <c r="G265" s="242" t="s">
        <v>438</v>
      </c>
      <c r="H265" s="243">
        <v>39</v>
      </c>
      <c r="I265" s="244"/>
      <c r="J265" s="245">
        <f>ROUND(I265*H265,2)</f>
        <v>0</v>
      </c>
      <c r="K265" s="246"/>
      <c r="L265" s="45"/>
      <c r="M265" s="247" t="s">
        <v>1</v>
      </c>
      <c r="N265" s="248" t="s">
        <v>42</v>
      </c>
      <c r="O265" s="98"/>
      <c r="P265" s="249">
        <f>O265*H265</f>
        <v>0</v>
      </c>
      <c r="Q265" s="249">
        <v>2.4292980000000002</v>
      </c>
      <c r="R265" s="249">
        <f>Q265*H265</f>
        <v>94.742622000000011</v>
      </c>
      <c r="S265" s="249">
        <v>0</v>
      </c>
      <c r="T265" s="25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51" t="s">
        <v>166</v>
      </c>
      <c r="AT265" s="251" t="s">
        <v>152</v>
      </c>
      <c r="AU265" s="251" t="s">
        <v>92</v>
      </c>
      <c r="AY265" s="18" t="s">
        <v>149</v>
      </c>
      <c r="BE265" s="252">
        <f>IF(N265="základná",J265,0)</f>
        <v>0</v>
      </c>
      <c r="BF265" s="252">
        <f>IF(N265="znížená",J265,0)</f>
        <v>0</v>
      </c>
      <c r="BG265" s="252">
        <f>IF(N265="zákl. prenesená",J265,0)</f>
        <v>0</v>
      </c>
      <c r="BH265" s="252">
        <f>IF(N265="zníž. prenesená",J265,0)</f>
        <v>0</v>
      </c>
      <c r="BI265" s="252">
        <f>IF(N265="nulová",J265,0)</f>
        <v>0</v>
      </c>
      <c r="BJ265" s="18" t="s">
        <v>92</v>
      </c>
      <c r="BK265" s="252">
        <f>ROUND(I265*H265,2)</f>
        <v>0</v>
      </c>
      <c r="BL265" s="18" t="s">
        <v>166</v>
      </c>
      <c r="BM265" s="251" t="s">
        <v>1149</v>
      </c>
    </row>
    <row r="266" s="13" customFormat="1">
      <c r="A266" s="13"/>
      <c r="B266" s="258"/>
      <c r="C266" s="259"/>
      <c r="D266" s="260" t="s">
        <v>190</v>
      </c>
      <c r="E266" s="261" t="s">
        <v>1</v>
      </c>
      <c r="F266" s="262" t="s">
        <v>1150</v>
      </c>
      <c r="G266" s="259"/>
      <c r="H266" s="263">
        <v>39</v>
      </c>
      <c r="I266" s="264"/>
      <c r="J266" s="259"/>
      <c r="K266" s="259"/>
      <c r="L266" s="265"/>
      <c r="M266" s="266"/>
      <c r="N266" s="267"/>
      <c r="O266" s="267"/>
      <c r="P266" s="267"/>
      <c r="Q266" s="267"/>
      <c r="R266" s="267"/>
      <c r="S266" s="267"/>
      <c r="T266" s="26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9" t="s">
        <v>190</v>
      </c>
      <c r="AU266" s="269" t="s">
        <v>92</v>
      </c>
      <c r="AV266" s="13" t="s">
        <v>92</v>
      </c>
      <c r="AW266" s="13" t="s">
        <v>32</v>
      </c>
      <c r="AX266" s="13" t="s">
        <v>84</v>
      </c>
      <c r="AY266" s="269" t="s">
        <v>149</v>
      </c>
    </row>
    <row r="267" s="2" customFormat="1" ht="31.92453" customHeight="1">
      <c r="A267" s="39"/>
      <c r="B267" s="40"/>
      <c r="C267" s="239" t="s">
        <v>1151</v>
      </c>
      <c r="D267" s="239" t="s">
        <v>152</v>
      </c>
      <c r="E267" s="240" t="s">
        <v>1152</v>
      </c>
      <c r="F267" s="241" t="s">
        <v>1153</v>
      </c>
      <c r="G267" s="242" t="s">
        <v>438</v>
      </c>
      <c r="H267" s="243">
        <v>8</v>
      </c>
      <c r="I267" s="244"/>
      <c r="J267" s="245">
        <f>ROUND(I267*H267,2)</f>
        <v>0</v>
      </c>
      <c r="K267" s="246"/>
      <c r="L267" s="45"/>
      <c r="M267" s="247" t="s">
        <v>1</v>
      </c>
      <c r="N267" s="248" t="s">
        <v>42</v>
      </c>
      <c r="O267" s="98"/>
      <c r="P267" s="249">
        <f>O267*H267</f>
        <v>0</v>
      </c>
      <c r="Q267" s="249">
        <v>2.0841599999999998</v>
      </c>
      <c r="R267" s="249">
        <f>Q267*H267</f>
        <v>16.673279999999998</v>
      </c>
      <c r="S267" s="249">
        <v>0</v>
      </c>
      <c r="T267" s="25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51" t="s">
        <v>166</v>
      </c>
      <c r="AT267" s="251" t="s">
        <v>152</v>
      </c>
      <c r="AU267" s="251" t="s">
        <v>92</v>
      </c>
      <c r="AY267" s="18" t="s">
        <v>149</v>
      </c>
      <c r="BE267" s="252">
        <f>IF(N267="základná",J267,0)</f>
        <v>0</v>
      </c>
      <c r="BF267" s="252">
        <f>IF(N267="znížená",J267,0)</f>
        <v>0</v>
      </c>
      <c r="BG267" s="252">
        <f>IF(N267="zákl. prenesená",J267,0)</f>
        <v>0</v>
      </c>
      <c r="BH267" s="252">
        <f>IF(N267="zníž. prenesená",J267,0)</f>
        <v>0</v>
      </c>
      <c r="BI267" s="252">
        <f>IF(N267="nulová",J267,0)</f>
        <v>0</v>
      </c>
      <c r="BJ267" s="18" t="s">
        <v>92</v>
      </c>
      <c r="BK267" s="252">
        <f>ROUND(I267*H267,2)</f>
        <v>0</v>
      </c>
      <c r="BL267" s="18" t="s">
        <v>166</v>
      </c>
      <c r="BM267" s="251" t="s">
        <v>1154</v>
      </c>
    </row>
    <row r="268" s="13" customFormat="1">
      <c r="A268" s="13"/>
      <c r="B268" s="258"/>
      <c r="C268" s="259"/>
      <c r="D268" s="260" t="s">
        <v>190</v>
      </c>
      <c r="E268" s="261" t="s">
        <v>1</v>
      </c>
      <c r="F268" s="262" t="s">
        <v>1155</v>
      </c>
      <c r="G268" s="259"/>
      <c r="H268" s="263">
        <v>8</v>
      </c>
      <c r="I268" s="264"/>
      <c r="J268" s="259"/>
      <c r="K268" s="259"/>
      <c r="L268" s="265"/>
      <c r="M268" s="266"/>
      <c r="N268" s="267"/>
      <c r="O268" s="267"/>
      <c r="P268" s="267"/>
      <c r="Q268" s="267"/>
      <c r="R268" s="267"/>
      <c r="S268" s="267"/>
      <c r="T268" s="26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69" t="s">
        <v>190</v>
      </c>
      <c r="AU268" s="269" t="s">
        <v>92</v>
      </c>
      <c r="AV268" s="13" t="s">
        <v>92</v>
      </c>
      <c r="AW268" s="13" t="s">
        <v>32</v>
      </c>
      <c r="AX268" s="13" t="s">
        <v>84</v>
      </c>
      <c r="AY268" s="269" t="s">
        <v>149</v>
      </c>
    </row>
    <row r="269" s="2" customFormat="1" ht="31.92453" customHeight="1">
      <c r="A269" s="39"/>
      <c r="B269" s="40"/>
      <c r="C269" s="239" t="s">
        <v>1156</v>
      </c>
      <c r="D269" s="239" t="s">
        <v>152</v>
      </c>
      <c r="E269" s="240" t="s">
        <v>1157</v>
      </c>
      <c r="F269" s="241" t="s">
        <v>1158</v>
      </c>
      <c r="G269" s="242" t="s">
        <v>188</v>
      </c>
      <c r="H269" s="243">
        <v>86.370000000000005</v>
      </c>
      <c r="I269" s="244"/>
      <c r="J269" s="245">
        <f>ROUND(I269*H269,2)</f>
        <v>0</v>
      </c>
      <c r="K269" s="246"/>
      <c r="L269" s="45"/>
      <c r="M269" s="247" t="s">
        <v>1</v>
      </c>
      <c r="N269" s="248" t="s">
        <v>42</v>
      </c>
      <c r="O269" s="98"/>
      <c r="P269" s="249">
        <f>O269*H269</f>
        <v>0</v>
      </c>
      <c r="Q269" s="249">
        <v>0.90037999999999996</v>
      </c>
      <c r="R269" s="249">
        <f>Q269*H269</f>
        <v>77.765820599999998</v>
      </c>
      <c r="S269" s="249">
        <v>0</v>
      </c>
      <c r="T269" s="25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51" t="s">
        <v>166</v>
      </c>
      <c r="AT269" s="251" t="s">
        <v>152</v>
      </c>
      <c r="AU269" s="251" t="s">
        <v>92</v>
      </c>
      <c r="AY269" s="18" t="s">
        <v>149</v>
      </c>
      <c r="BE269" s="252">
        <f>IF(N269="základná",J269,0)</f>
        <v>0</v>
      </c>
      <c r="BF269" s="252">
        <f>IF(N269="znížená",J269,0)</f>
        <v>0</v>
      </c>
      <c r="BG269" s="252">
        <f>IF(N269="zákl. prenesená",J269,0)</f>
        <v>0</v>
      </c>
      <c r="BH269" s="252">
        <f>IF(N269="zníž. prenesená",J269,0)</f>
        <v>0</v>
      </c>
      <c r="BI269" s="252">
        <f>IF(N269="nulová",J269,0)</f>
        <v>0</v>
      </c>
      <c r="BJ269" s="18" t="s">
        <v>92</v>
      </c>
      <c r="BK269" s="252">
        <f>ROUND(I269*H269,2)</f>
        <v>0</v>
      </c>
      <c r="BL269" s="18" t="s">
        <v>166</v>
      </c>
      <c r="BM269" s="251" t="s">
        <v>1159</v>
      </c>
    </row>
    <row r="270" s="13" customFormat="1">
      <c r="A270" s="13"/>
      <c r="B270" s="258"/>
      <c r="C270" s="259"/>
      <c r="D270" s="260" t="s">
        <v>190</v>
      </c>
      <c r="E270" s="261" t="s">
        <v>1</v>
      </c>
      <c r="F270" s="262" t="s">
        <v>1160</v>
      </c>
      <c r="G270" s="259"/>
      <c r="H270" s="263">
        <v>72.620000000000005</v>
      </c>
      <c r="I270" s="264"/>
      <c r="J270" s="259"/>
      <c r="K270" s="259"/>
      <c r="L270" s="265"/>
      <c r="M270" s="266"/>
      <c r="N270" s="267"/>
      <c r="O270" s="267"/>
      <c r="P270" s="267"/>
      <c r="Q270" s="267"/>
      <c r="R270" s="267"/>
      <c r="S270" s="267"/>
      <c r="T270" s="26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69" t="s">
        <v>190</v>
      </c>
      <c r="AU270" s="269" t="s">
        <v>92</v>
      </c>
      <c r="AV270" s="13" t="s">
        <v>92</v>
      </c>
      <c r="AW270" s="13" t="s">
        <v>32</v>
      </c>
      <c r="AX270" s="13" t="s">
        <v>76</v>
      </c>
      <c r="AY270" s="269" t="s">
        <v>149</v>
      </c>
    </row>
    <row r="271" s="13" customFormat="1">
      <c r="A271" s="13"/>
      <c r="B271" s="258"/>
      <c r="C271" s="259"/>
      <c r="D271" s="260" t="s">
        <v>190</v>
      </c>
      <c r="E271" s="261" t="s">
        <v>1</v>
      </c>
      <c r="F271" s="262" t="s">
        <v>1161</v>
      </c>
      <c r="G271" s="259"/>
      <c r="H271" s="263">
        <v>7.5</v>
      </c>
      <c r="I271" s="264"/>
      <c r="J271" s="259"/>
      <c r="K271" s="259"/>
      <c r="L271" s="265"/>
      <c r="M271" s="266"/>
      <c r="N271" s="267"/>
      <c r="O271" s="267"/>
      <c r="P271" s="267"/>
      <c r="Q271" s="267"/>
      <c r="R271" s="267"/>
      <c r="S271" s="267"/>
      <c r="T271" s="26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9" t="s">
        <v>190</v>
      </c>
      <c r="AU271" s="269" t="s">
        <v>92</v>
      </c>
      <c r="AV271" s="13" t="s">
        <v>92</v>
      </c>
      <c r="AW271" s="13" t="s">
        <v>32</v>
      </c>
      <c r="AX271" s="13" t="s">
        <v>76</v>
      </c>
      <c r="AY271" s="269" t="s">
        <v>149</v>
      </c>
    </row>
    <row r="272" s="13" customFormat="1">
      <c r="A272" s="13"/>
      <c r="B272" s="258"/>
      <c r="C272" s="259"/>
      <c r="D272" s="260" t="s">
        <v>190</v>
      </c>
      <c r="E272" s="261" t="s">
        <v>1</v>
      </c>
      <c r="F272" s="262" t="s">
        <v>1162</v>
      </c>
      <c r="G272" s="259"/>
      <c r="H272" s="263">
        <v>6.25</v>
      </c>
      <c r="I272" s="264"/>
      <c r="J272" s="259"/>
      <c r="K272" s="259"/>
      <c r="L272" s="265"/>
      <c r="M272" s="266"/>
      <c r="N272" s="267"/>
      <c r="O272" s="267"/>
      <c r="P272" s="267"/>
      <c r="Q272" s="267"/>
      <c r="R272" s="267"/>
      <c r="S272" s="267"/>
      <c r="T272" s="26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9" t="s">
        <v>190</v>
      </c>
      <c r="AU272" s="269" t="s">
        <v>92</v>
      </c>
      <c r="AV272" s="13" t="s">
        <v>92</v>
      </c>
      <c r="AW272" s="13" t="s">
        <v>32</v>
      </c>
      <c r="AX272" s="13" t="s">
        <v>76</v>
      </c>
      <c r="AY272" s="269" t="s">
        <v>149</v>
      </c>
    </row>
    <row r="273" s="14" customFormat="1">
      <c r="A273" s="14"/>
      <c r="B273" s="270"/>
      <c r="C273" s="271"/>
      <c r="D273" s="260" t="s">
        <v>190</v>
      </c>
      <c r="E273" s="272" t="s">
        <v>1</v>
      </c>
      <c r="F273" s="273" t="s">
        <v>203</v>
      </c>
      <c r="G273" s="271"/>
      <c r="H273" s="274">
        <v>86.370000000000005</v>
      </c>
      <c r="I273" s="275"/>
      <c r="J273" s="271"/>
      <c r="K273" s="271"/>
      <c r="L273" s="276"/>
      <c r="M273" s="277"/>
      <c r="N273" s="278"/>
      <c r="O273" s="278"/>
      <c r="P273" s="278"/>
      <c r="Q273" s="278"/>
      <c r="R273" s="278"/>
      <c r="S273" s="278"/>
      <c r="T273" s="27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80" t="s">
        <v>190</v>
      </c>
      <c r="AU273" s="280" t="s">
        <v>92</v>
      </c>
      <c r="AV273" s="14" t="s">
        <v>166</v>
      </c>
      <c r="AW273" s="14" t="s">
        <v>4</v>
      </c>
      <c r="AX273" s="14" t="s">
        <v>84</v>
      </c>
      <c r="AY273" s="280" t="s">
        <v>149</v>
      </c>
    </row>
    <row r="274" s="12" customFormat="1" ht="22.8" customHeight="1">
      <c r="A274" s="12"/>
      <c r="B274" s="223"/>
      <c r="C274" s="224"/>
      <c r="D274" s="225" t="s">
        <v>75</v>
      </c>
      <c r="E274" s="237" t="s">
        <v>148</v>
      </c>
      <c r="F274" s="237" t="s">
        <v>204</v>
      </c>
      <c r="G274" s="224"/>
      <c r="H274" s="224"/>
      <c r="I274" s="227"/>
      <c r="J274" s="238">
        <f>BK274</f>
        <v>0</v>
      </c>
      <c r="K274" s="224"/>
      <c r="L274" s="229"/>
      <c r="M274" s="230"/>
      <c r="N274" s="231"/>
      <c r="O274" s="231"/>
      <c r="P274" s="232">
        <f>SUM(P275:P302)</f>
        <v>0</v>
      </c>
      <c r="Q274" s="231"/>
      <c r="R274" s="232">
        <f>SUM(R275:R302)</f>
        <v>100.21451521600001</v>
      </c>
      <c r="S274" s="231"/>
      <c r="T274" s="233">
        <f>SUM(T275:T302)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34" t="s">
        <v>84</v>
      </c>
      <c r="AT274" s="235" t="s">
        <v>75</v>
      </c>
      <c r="AU274" s="235" t="s">
        <v>84</v>
      </c>
      <c r="AY274" s="234" t="s">
        <v>149</v>
      </c>
      <c r="BK274" s="236">
        <f>SUM(BK275:BK302)</f>
        <v>0</v>
      </c>
    </row>
    <row r="275" s="2" customFormat="1" ht="23.4566" customHeight="1">
      <c r="A275" s="39"/>
      <c r="B275" s="40"/>
      <c r="C275" s="239" t="s">
        <v>1163</v>
      </c>
      <c r="D275" s="239" t="s">
        <v>152</v>
      </c>
      <c r="E275" s="240" t="s">
        <v>858</v>
      </c>
      <c r="F275" s="241" t="s">
        <v>859</v>
      </c>
      <c r="G275" s="242" t="s">
        <v>188</v>
      </c>
      <c r="H275" s="243">
        <v>67</v>
      </c>
      <c r="I275" s="244"/>
      <c r="J275" s="245">
        <f>ROUND(I275*H275,2)</f>
        <v>0</v>
      </c>
      <c r="K275" s="246"/>
      <c r="L275" s="45"/>
      <c r="M275" s="247" t="s">
        <v>1</v>
      </c>
      <c r="N275" s="248" t="s">
        <v>42</v>
      </c>
      <c r="O275" s="98"/>
      <c r="P275" s="249">
        <f>O275*H275</f>
        <v>0</v>
      </c>
      <c r="Q275" s="249">
        <v>0.46166000000000001</v>
      </c>
      <c r="R275" s="249">
        <f>Q275*H275</f>
        <v>30.93122</v>
      </c>
      <c r="S275" s="249">
        <v>0</v>
      </c>
      <c r="T275" s="25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51" t="s">
        <v>166</v>
      </c>
      <c r="AT275" s="251" t="s">
        <v>152</v>
      </c>
      <c r="AU275" s="251" t="s">
        <v>92</v>
      </c>
      <c r="AY275" s="18" t="s">
        <v>149</v>
      </c>
      <c r="BE275" s="252">
        <f>IF(N275="základná",J275,0)</f>
        <v>0</v>
      </c>
      <c r="BF275" s="252">
        <f>IF(N275="znížená",J275,0)</f>
        <v>0</v>
      </c>
      <c r="BG275" s="252">
        <f>IF(N275="zákl. prenesená",J275,0)</f>
        <v>0</v>
      </c>
      <c r="BH275" s="252">
        <f>IF(N275="zníž. prenesená",J275,0)</f>
        <v>0</v>
      </c>
      <c r="BI275" s="252">
        <f>IF(N275="nulová",J275,0)</f>
        <v>0</v>
      </c>
      <c r="BJ275" s="18" t="s">
        <v>92</v>
      </c>
      <c r="BK275" s="252">
        <f>ROUND(I275*H275,2)</f>
        <v>0</v>
      </c>
      <c r="BL275" s="18" t="s">
        <v>166</v>
      </c>
      <c r="BM275" s="251" t="s">
        <v>1164</v>
      </c>
    </row>
    <row r="276" s="13" customFormat="1">
      <c r="A276" s="13"/>
      <c r="B276" s="258"/>
      <c r="C276" s="259"/>
      <c r="D276" s="260" t="s">
        <v>190</v>
      </c>
      <c r="E276" s="261" t="s">
        <v>1</v>
      </c>
      <c r="F276" s="262" t="s">
        <v>1165</v>
      </c>
      <c r="G276" s="259"/>
      <c r="H276" s="263">
        <v>67</v>
      </c>
      <c r="I276" s="264"/>
      <c r="J276" s="259"/>
      <c r="K276" s="259"/>
      <c r="L276" s="265"/>
      <c r="M276" s="266"/>
      <c r="N276" s="267"/>
      <c r="O276" s="267"/>
      <c r="P276" s="267"/>
      <c r="Q276" s="267"/>
      <c r="R276" s="267"/>
      <c r="S276" s="267"/>
      <c r="T276" s="26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69" t="s">
        <v>190</v>
      </c>
      <c r="AU276" s="269" t="s">
        <v>92</v>
      </c>
      <c r="AV276" s="13" t="s">
        <v>92</v>
      </c>
      <c r="AW276" s="13" t="s">
        <v>32</v>
      </c>
      <c r="AX276" s="13" t="s">
        <v>84</v>
      </c>
      <c r="AY276" s="269" t="s">
        <v>149</v>
      </c>
    </row>
    <row r="277" s="2" customFormat="1" ht="31.92453" customHeight="1">
      <c r="A277" s="39"/>
      <c r="B277" s="40"/>
      <c r="C277" s="239" t="s">
        <v>1166</v>
      </c>
      <c r="D277" s="239" t="s">
        <v>152</v>
      </c>
      <c r="E277" s="240" t="s">
        <v>1167</v>
      </c>
      <c r="F277" s="241" t="s">
        <v>1168</v>
      </c>
      <c r="G277" s="242" t="s">
        <v>188</v>
      </c>
      <c r="H277" s="243">
        <v>67</v>
      </c>
      <c r="I277" s="244"/>
      <c r="J277" s="245">
        <f>ROUND(I277*H277,2)</f>
        <v>0</v>
      </c>
      <c r="K277" s="246"/>
      <c r="L277" s="45"/>
      <c r="M277" s="247" t="s">
        <v>1</v>
      </c>
      <c r="N277" s="248" t="s">
        <v>42</v>
      </c>
      <c r="O277" s="98"/>
      <c r="P277" s="249">
        <f>O277*H277</f>
        <v>0</v>
      </c>
      <c r="Q277" s="249">
        <v>0.15826000000000001</v>
      </c>
      <c r="R277" s="249">
        <f>Q277*H277</f>
        <v>10.603420000000002</v>
      </c>
      <c r="S277" s="249">
        <v>0</v>
      </c>
      <c r="T277" s="25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51" t="s">
        <v>166</v>
      </c>
      <c r="AT277" s="251" t="s">
        <v>152</v>
      </c>
      <c r="AU277" s="251" t="s">
        <v>92</v>
      </c>
      <c r="AY277" s="18" t="s">
        <v>149</v>
      </c>
      <c r="BE277" s="252">
        <f>IF(N277="základná",J277,0)</f>
        <v>0</v>
      </c>
      <c r="BF277" s="252">
        <f>IF(N277="znížená",J277,0)</f>
        <v>0</v>
      </c>
      <c r="BG277" s="252">
        <f>IF(N277="zákl. prenesená",J277,0)</f>
        <v>0</v>
      </c>
      <c r="BH277" s="252">
        <f>IF(N277="zníž. prenesená",J277,0)</f>
        <v>0</v>
      </c>
      <c r="BI277" s="252">
        <f>IF(N277="nulová",J277,0)</f>
        <v>0</v>
      </c>
      <c r="BJ277" s="18" t="s">
        <v>92</v>
      </c>
      <c r="BK277" s="252">
        <f>ROUND(I277*H277,2)</f>
        <v>0</v>
      </c>
      <c r="BL277" s="18" t="s">
        <v>166</v>
      </c>
      <c r="BM277" s="251" t="s">
        <v>1169</v>
      </c>
    </row>
    <row r="278" s="13" customFormat="1">
      <c r="A278" s="13"/>
      <c r="B278" s="258"/>
      <c r="C278" s="259"/>
      <c r="D278" s="260" t="s">
        <v>190</v>
      </c>
      <c r="E278" s="261" t="s">
        <v>1</v>
      </c>
      <c r="F278" s="262" t="s">
        <v>1170</v>
      </c>
      <c r="G278" s="259"/>
      <c r="H278" s="263">
        <v>67</v>
      </c>
      <c r="I278" s="264"/>
      <c r="J278" s="259"/>
      <c r="K278" s="259"/>
      <c r="L278" s="265"/>
      <c r="M278" s="266"/>
      <c r="N278" s="267"/>
      <c r="O278" s="267"/>
      <c r="P278" s="267"/>
      <c r="Q278" s="267"/>
      <c r="R278" s="267"/>
      <c r="S278" s="267"/>
      <c r="T278" s="26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69" t="s">
        <v>190</v>
      </c>
      <c r="AU278" s="269" t="s">
        <v>92</v>
      </c>
      <c r="AV278" s="13" t="s">
        <v>92</v>
      </c>
      <c r="AW278" s="13" t="s">
        <v>32</v>
      </c>
      <c r="AX278" s="13" t="s">
        <v>84</v>
      </c>
      <c r="AY278" s="269" t="s">
        <v>149</v>
      </c>
    </row>
    <row r="279" s="2" customFormat="1" ht="36.72453" customHeight="1">
      <c r="A279" s="39"/>
      <c r="B279" s="40"/>
      <c r="C279" s="239" t="s">
        <v>1171</v>
      </c>
      <c r="D279" s="239" t="s">
        <v>152</v>
      </c>
      <c r="E279" s="240" t="s">
        <v>864</v>
      </c>
      <c r="F279" s="241" t="s">
        <v>865</v>
      </c>
      <c r="G279" s="242" t="s">
        <v>188</v>
      </c>
      <c r="H279" s="243">
        <v>67</v>
      </c>
      <c r="I279" s="244"/>
      <c r="J279" s="245">
        <f>ROUND(I279*H279,2)</f>
        <v>0</v>
      </c>
      <c r="K279" s="246"/>
      <c r="L279" s="45"/>
      <c r="M279" s="247" t="s">
        <v>1</v>
      </c>
      <c r="N279" s="248" t="s">
        <v>42</v>
      </c>
      <c r="O279" s="98"/>
      <c r="P279" s="249">
        <f>O279*H279</f>
        <v>0</v>
      </c>
      <c r="Q279" s="249">
        <v>0.47117510000000001</v>
      </c>
      <c r="R279" s="249">
        <f>Q279*H279</f>
        <v>31.568731700000001</v>
      </c>
      <c r="S279" s="249">
        <v>0</v>
      </c>
      <c r="T279" s="25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51" t="s">
        <v>166</v>
      </c>
      <c r="AT279" s="251" t="s">
        <v>152</v>
      </c>
      <c r="AU279" s="251" t="s">
        <v>92</v>
      </c>
      <c r="AY279" s="18" t="s">
        <v>149</v>
      </c>
      <c r="BE279" s="252">
        <f>IF(N279="základná",J279,0)</f>
        <v>0</v>
      </c>
      <c r="BF279" s="252">
        <f>IF(N279="znížená",J279,0)</f>
        <v>0</v>
      </c>
      <c r="BG279" s="252">
        <f>IF(N279="zákl. prenesená",J279,0)</f>
        <v>0</v>
      </c>
      <c r="BH279" s="252">
        <f>IF(N279="zníž. prenesená",J279,0)</f>
        <v>0</v>
      </c>
      <c r="BI279" s="252">
        <f>IF(N279="nulová",J279,0)</f>
        <v>0</v>
      </c>
      <c r="BJ279" s="18" t="s">
        <v>92</v>
      </c>
      <c r="BK279" s="252">
        <f>ROUND(I279*H279,2)</f>
        <v>0</v>
      </c>
      <c r="BL279" s="18" t="s">
        <v>166</v>
      </c>
      <c r="BM279" s="251" t="s">
        <v>1172</v>
      </c>
    </row>
    <row r="280" s="13" customFormat="1">
      <c r="A280" s="13"/>
      <c r="B280" s="258"/>
      <c r="C280" s="259"/>
      <c r="D280" s="260" t="s">
        <v>190</v>
      </c>
      <c r="E280" s="261" t="s">
        <v>1</v>
      </c>
      <c r="F280" s="262" t="s">
        <v>1170</v>
      </c>
      <c r="G280" s="259"/>
      <c r="H280" s="263">
        <v>67</v>
      </c>
      <c r="I280" s="264"/>
      <c r="J280" s="259"/>
      <c r="K280" s="259"/>
      <c r="L280" s="265"/>
      <c r="M280" s="266"/>
      <c r="N280" s="267"/>
      <c r="O280" s="267"/>
      <c r="P280" s="267"/>
      <c r="Q280" s="267"/>
      <c r="R280" s="267"/>
      <c r="S280" s="267"/>
      <c r="T280" s="26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9" t="s">
        <v>190</v>
      </c>
      <c r="AU280" s="269" t="s">
        <v>92</v>
      </c>
      <c r="AV280" s="13" t="s">
        <v>92</v>
      </c>
      <c r="AW280" s="13" t="s">
        <v>32</v>
      </c>
      <c r="AX280" s="13" t="s">
        <v>84</v>
      </c>
      <c r="AY280" s="269" t="s">
        <v>149</v>
      </c>
    </row>
    <row r="281" s="2" customFormat="1" ht="31.92453" customHeight="1">
      <c r="A281" s="39"/>
      <c r="B281" s="40"/>
      <c r="C281" s="239" t="s">
        <v>1173</v>
      </c>
      <c r="D281" s="239" t="s">
        <v>152</v>
      </c>
      <c r="E281" s="240" t="s">
        <v>1174</v>
      </c>
      <c r="F281" s="241" t="s">
        <v>1175</v>
      </c>
      <c r="G281" s="242" t="s">
        <v>188</v>
      </c>
      <c r="H281" s="243">
        <v>67</v>
      </c>
      <c r="I281" s="244"/>
      <c r="J281" s="245">
        <f>ROUND(I281*H281,2)</f>
        <v>0</v>
      </c>
      <c r="K281" s="246"/>
      <c r="L281" s="45"/>
      <c r="M281" s="247" t="s">
        <v>1</v>
      </c>
      <c r="N281" s="248" t="s">
        <v>42</v>
      </c>
      <c r="O281" s="98"/>
      <c r="P281" s="249">
        <f>O281*H281</f>
        <v>0</v>
      </c>
      <c r="Q281" s="249">
        <v>0.0056100000000000004</v>
      </c>
      <c r="R281" s="249">
        <f>Q281*H281</f>
        <v>0.37587000000000004</v>
      </c>
      <c r="S281" s="249">
        <v>0</v>
      </c>
      <c r="T281" s="25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51" t="s">
        <v>166</v>
      </c>
      <c r="AT281" s="251" t="s">
        <v>152</v>
      </c>
      <c r="AU281" s="251" t="s">
        <v>92</v>
      </c>
      <c r="AY281" s="18" t="s">
        <v>149</v>
      </c>
      <c r="BE281" s="252">
        <f>IF(N281="základná",J281,0)</f>
        <v>0</v>
      </c>
      <c r="BF281" s="252">
        <f>IF(N281="znížená",J281,0)</f>
        <v>0</v>
      </c>
      <c r="BG281" s="252">
        <f>IF(N281="zákl. prenesená",J281,0)</f>
        <v>0</v>
      </c>
      <c r="BH281" s="252">
        <f>IF(N281="zníž. prenesená",J281,0)</f>
        <v>0</v>
      </c>
      <c r="BI281" s="252">
        <f>IF(N281="nulová",J281,0)</f>
        <v>0</v>
      </c>
      <c r="BJ281" s="18" t="s">
        <v>92</v>
      </c>
      <c r="BK281" s="252">
        <f>ROUND(I281*H281,2)</f>
        <v>0</v>
      </c>
      <c r="BL281" s="18" t="s">
        <v>166</v>
      </c>
      <c r="BM281" s="251" t="s">
        <v>1176</v>
      </c>
    </row>
    <row r="282" s="13" customFormat="1">
      <c r="A282" s="13"/>
      <c r="B282" s="258"/>
      <c r="C282" s="259"/>
      <c r="D282" s="260" t="s">
        <v>190</v>
      </c>
      <c r="E282" s="261" t="s">
        <v>1</v>
      </c>
      <c r="F282" s="262" t="s">
        <v>1170</v>
      </c>
      <c r="G282" s="259"/>
      <c r="H282" s="263">
        <v>67</v>
      </c>
      <c r="I282" s="264"/>
      <c r="J282" s="259"/>
      <c r="K282" s="259"/>
      <c r="L282" s="265"/>
      <c r="M282" s="266"/>
      <c r="N282" s="267"/>
      <c r="O282" s="267"/>
      <c r="P282" s="267"/>
      <c r="Q282" s="267"/>
      <c r="R282" s="267"/>
      <c r="S282" s="267"/>
      <c r="T282" s="26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69" t="s">
        <v>190</v>
      </c>
      <c r="AU282" s="269" t="s">
        <v>92</v>
      </c>
      <c r="AV282" s="13" t="s">
        <v>92</v>
      </c>
      <c r="AW282" s="13" t="s">
        <v>32</v>
      </c>
      <c r="AX282" s="13" t="s">
        <v>76</v>
      </c>
      <c r="AY282" s="269" t="s">
        <v>149</v>
      </c>
    </row>
    <row r="283" s="14" customFormat="1">
      <c r="A283" s="14"/>
      <c r="B283" s="270"/>
      <c r="C283" s="271"/>
      <c r="D283" s="260" t="s">
        <v>190</v>
      </c>
      <c r="E283" s="272" t="s">
        <v>1</v>
      </c>
      <c r="F283" s="273" t="s">
        <v>203</v>
      </c>
      <c r="G283" s="271"/>
      <c r="H283" s="274">
        <v>67</v>
      </c>
      <c r="I283" s="275"/>
      <c r="J283" s="271"/>
      <c r="K283" s="271"/>
      <c r="L283" s="276"/>
      <c r="M283" s="277"/>
      <c r="N283" s="278"/>
      <c r="O283" s="278"/>
      <c r="P283" s="278"/>
      <c r="Q283" s="278"/>
      <c r="R283" s="278"/>
      <c r="S283" s="278"/>
      <c r="T283" s="27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80" t="s">
        <v>190</v>
      </c>
      <c r="AU283" s="280" t="s">
        <v>92</v>
      </c>
      <c r="AV283" s="14" t="s">
        <v>166</v>
      </c>
      <c r="AW283" s="14" t="s">
        <v>32</v>
      </c>
      <c r="AX283" s="14" t="s">
        <v>84</v>
      </c>
      <c r="AY283" s="280" t="s">
        <v>149</v>
      </c>
    </row>
    <row r="284" s="2" customFormat="1" ht="31.92453" customHeight="1">
      <c r="A284" s="39"/>
      <c r="B284" s="40"/>
      <c r="C284" s="239" t="s">
        <v>1177</v>
      </c>
      <c r="D284" s="239" t="s">
        <v>152</v>
      </c>
      <c r="E284" s="240" t="s">
        <v>215</v>
      </c>
      <c r="F284" s="241" t="s">
        <v>216</v>
      </c>
      <c r="G284" s="242" t="s">
        <v>188</v>
      </c>
      <c r="H284" s="243">
        <v>130.78399999999999</v>
      </c>
      <c r="I284" s="244"/>
      <c r="J284" s="245">
        <f>ROUND(I284*H284,2)</f>
        <v>0</v>
      </c>
      <c r="K284" s="246"/>
      <c r="L284" s="45"/>
      <c r="M284" s="247" t="s">
        <v>1</v>
      </c>
      <c r="N284" s="248" t="s">
        <v>42</v>
      </c>
      <c r="O284" s="98"/>
      <c r="P284" s="249">
        <f>O284*H284</f>
        <v>0</v>
      </c>
      <c r="Q284" s="249">
        <v>0.00051000000000000004</v>
      </c>
      <c r="R284" s="249">
        <f>Q284*H284</f>
        <v>0.066699839999999996</v>
      </c>
      <c r="S284" s="249">
        <v>0</v>
      </c>
      <c r="T284" s="25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1" t="s">
        <v>166</v>
      </c>
      <c r="AT284" s="251" t="s">
        <v>152</v>
      </c>
      <c r="AU284" s="251" t="s">
        <v>92</v>
      </c>
      <c r="AY284" s="18" t="s">
        <v>149</v>
      </c>
      <c r="BE284" s="252">
        <f>IF(N284="základná",J284,0)</f>
        <v>0</v>
      </c>
      <c r="BF284" s="252">
        <f>IF(N284="znížená",J284,0)</f>
        <v>0</v>
      </c>
      <c r="BG284" s="252">
        <f>IF(N284="zákl. prenesená",J284,0)</f>
        <v>0</v>
      </c>
      <c r="BH284" s="252">
        <f>IF(N284="zníž. prenesená",J284,0)</f>
        <v>0</v>
      </c>
      <c r="BI284" s="252">
        <f>IF(N284="nulová",J284,0)</f>
        <v>0</v>
      </c>
      <c r="BJ284" s="18" t="s">
        <v>92</v>
      </c>
      <c r="BK284" s="252">
        <f>ROUND(I284*H284,2)</f>
        <v>0</v>
      </c>
      <c r="BL284" s="18" t="s">
        <v>166</v>
      </c>
      <c r="BM284" s="251" t="s">
        <v>1178</v>
      </c>
    </row>
    <row r="285" s="13" customFormat="1">
      <c r="A285" s="13"/>
      <c r="B285" s="258"/>
      <c r="C285" s="259"/>
      <c r="D285" s="260" t="s">
        <v>190</v>
      </c>
      <c r="E285" s="261" t="s">
        <v>1</v>
      </c>
      <c r="F285" s="262" t="s">
        <v>1170</v>
      </c>
      <c r="G285" s="259"/>
      <c r="H285" s="263">
        <v>67</v>
      </c>
      <c r="I285" s="264"/>
      <c r="J285" s="259"/>
      <c r="K285" s="259"/>
      <c r="L285" s="265"/>
      <c r="M285" s="266"/>
      <c r="N285" s="267"/>
      <c r="O285" s="267"/>
      <c r="P285" s="267"/>
      <c r="Q285" s="267"/>
      <c r="R285" s="267"/>
      <c r="S285" s="267"/>
      <c r="T285" s="26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69" t="s">
        <v>190</v>
      </c>
      <c r="AU285" s="269" t="s">
        <v>92</v>
      </c>
      <c r="AV285" s="13" t="s">
        <v>92</v>
      </c>
      <c r="AW285" s="13" t="s">
        <v>32</v>
      </c>
      <c r="AX285" s="13" t="s">
        <v>76</v>
      </c>
      <c r="AY285" s="269" t="s">
        <v>149</v>
      </c>
    </row>
    <row r="286" s="13" customFormat="1">
      <c r="A286" s="13"/>
      <c r="B286" s="258"/>
      <c r="C286" s="259"/>
      <c r="D286" s="260" t="s">
        <v>190</v>
      </c>
      <c r="E286" s="261" t="s">
        <v>1</v>
      </c>
      <c r="F286" s="262" t="s">
        <v>1179</v>
      </c>
      <c r="G286" s="259"/>
      <c r="H286" s="263">
        <v>63.783999999999999</v>
      </c>
      <c r="I286" s="264"/>
      <c r="J286" s="259"/>
      <c r="K286" s="259"/>
      <c r="L286" s="265"/>
      <c r="M286" s="266"/>
      <c r="N286" s="267"/>
      <c r="O286" s="267"/>
      <c r="P286" s="267"/>
      <c r="Q286" s="267"/>
      <c r="R286" s="267"/>
      <c r="S286" s="267"/>
      <c r="T286" s="26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9" t="s">
        <v>190</v>
      </c>
      <c r="AU286" s="269" t="s">
        <v>92</v>
      </c>
      <c r="AV286" s="13" t="s">
        <v>92</v>
      </c>
      <c r="AW286" s="13" t="s">
        <v>32</v>
      </c>
      <c r="AX286" s="13" t="s">
        <v>76</v>
      </c>
      <c r="AY286" s="269" t="s">
        <v>149</v>
      </c>
    </row>
    <row r="287" s="14" customFormat="1">
      <c r="A287" s="14"/>
      <c r="B287" s="270"/>
      <c r="C287" s="271"/>
      <c r="D287" s="260" t="s">
        <v>190</v>
      </c>
      <c r="E287" s="272" t="s">
        <v>1</v>
      </c>
      <c r="F287" s="273" t="s">
        <v>203</v>
      </c>
      <c r="G287" s="271"/>
      <c r="H287" s="274">
        <v>130.78399999999999</v>
      </c>
      <c r="I287" s="275"/>
      <c r="J287" s="271"/>
      <c r="K287" s="271"/>
      <c r="L287" s="276"/>
      <c r="M287" s="277"/>
      <c r="N287" s="278"/>
      <c r="O287" s="278"/>
      <c r="P287" s="278"/>
      <c r="Q287" s="278"/>
      <c r="R287" s="278"/>
      <c r="S287" s="278"/>
      <c r="T287" s="27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80" t="s">
        <v>190</v>
      </c>
      <c r="AU287" s="280" t="s">
        <v>92</v>
      </c>
      <c r="AV287" s="14" t="s">
        <v>166</v>
      </c>
      <c r="AW287" s="14" t="s">
        <v>32</v>
      </c>
      <c r="AX287" s="14" t="s">
        <v>84</v>
      </c>
      <c r="AY287" s="280" t="s">
        <v>149</v>
      </c>
    </row>
    <row r="288" s="2" customFormat="1" ht="31.92453" customHeight="1">
      <c r="A288" s="39"/>
      <c r="B288" s="40"/>
      <c r="C288" s="239" t="s">
        <v>1180</v>
      </c>
      <c r="D288" s="239" t="s">
        <v>152</v>
      </c>
      <c r="E288" s="240" t="s">
        <v>220</v>
      </c>
      <c r="F288" s="241" t="s">
        <v>221</v>
      </c>
      <c r="G288" s="242" t="s">
        <v>188</v>
      </c>
      <c r="H288" s="243">
        <v>98.891999999999996</v>
      </c>
      <c r="I288" s="244"/>
      <c r="J288" s="245">
        <f>ROUND(I288*H288,2)</f>
        <v>0</v>
      </c>
      <c r="K288" s="246"/>
      <c r="L288" s="45"/>
      <c r="M288" s="247" t="s">
        <v>1</v>
      </c>
      <c r="N288" s="248" t="s">
        <v>42</v>
      </c>
      <c r="O288" s="98"/>
      <c r="P288" s="249">
        <f>O288*H288</f>
        <v>0</v>
      </c>
      <c r="Q288" s="249">
        <v>0.10373</v>
      </c>
      <c r="R288" s="249">
        <f>Q288*H288</f>
        <v>10.25806716</v>
      </c>
      <c r="S288" s="249">
        <v>0</v>
      </c>
      <c r="T288" s="25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51" t="s">
        <v>166</v>
      </c>
      <c r="AT288" s="251" t="s">
        <v>152</v>
      </c>
      <c r="AU288" s="251" t="s">
        <v>92</v>
      </c>
      <c r="AY288" s="18" t="s">
        <v>149</v>
      </c>
      <c r="BE288" s="252">
        <f>IF(N288="základná",J288,0)</f>
        <v>0</v>
      </c>
      <c r="BF288" s="252">
        <f>IF(N288="znížená",J288,0)</f>
        <v>0</v>
      </c>
      <c r="BG288" s="252">
        <f>IF(N288="zákl. prenesená",J288,0)</f>
        <v>0</v>
      </c>
      <c r="BH288" s="252">
        <f>IF(N288="zníž. prenesená",J288,0)</f>
        <v>0</v>
      </c>
      <c r="BI288" s="252">
        <f>IF(N288="nulová",J288,0)</f>
        <v>0</v>
      </c>
      <c r="BJ288" s="18" t="s">
        <v>92</v>
      </c>
      <c r="BK288" s="252">
        <f>ROUND(I288*H288,2)</f>
        <v>0</v>
      </c>
      <c r="BL288" s="18" t="s">
        <v>166</v>
      </c>
      <c r="BM288" s="251" t="s">
        <v>1181</v>
      </c>
    </row>
    <row r="289" s="13" customFormat="1">
      <c r="A289" s="13"/>
      <c r="B289" s="258"/>
      <c r="C289" s="259"/>
      <c r="D289" s="260" t="s">
        <v>190</v>
      </c>
      <c r="E289" s="261" t="s">
        <v>1</v>
      </c>
      <c r="F289" s="262" t="s">
        <v>1182</v>
      </c>
      <c r="G289" s="259"/>
      <c r="H289" s="263">
        <v>31.891999999999999</v>
      </c>
      <c r="I289" s="264"/>
      <c r="J289" s="259"/>
      <c r="K289" s="259"/>
      <c r="L289" s="265"/>
      <c r="M289" s="266"/>
      <c r="N289" s="267"/>
      <c r="O289" s="267"/>
      <c r="P289" s="267"/>
      <c r="Q289" s="267"/>
      <c r="R289" s="267"/>
      <c r="S289" s="267"/>
      <c r="T289" s="26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69" t="s">
        <v>190</v>
      </c>
      <c r="AU289" s="269" t="s">
        <v>92</v>
      </c>
      <c r="AV289" s="13" t="s">
        <v>92</v>
      </c>
      <c r="AW289" s="13" t="s">
        <v>32</v>
      </c>
      <c r="AX289" s="13" t="s">
        <v>76</v>
      </c>
      <c r="AY289" s="269" t="s">
        <v>149</v>
      </c>
    </row>
    <row r="290" s="13" customFormat="1">
      <c r="A290" s="13"/>
      <c r="B290" s="258"/>
      <c r="C290" s="259"/>
      <c r="D290" s="260" t="s">
        <v>190</v>
      </c>
      <c r="E290" s="261" t="s">
        <v>1</v>
      </c>
      <c r="F290" s="262" t="s">
        <v>1170</v>
      </c>
      <c r="G290" s="259"/>
      <c r="H290" s="263">
        <v>67</v>
      </c>
      <c r="I290" s="264"/>
      <c r="J290" s="259"/>
      <c r="K290" s="259"/>
      <c r="L290" s="265"/>
      <c r="M290" s="266"/>
      <c r="N290" s="267"/>
      <c r="O290" s="267"/>
      <c r="P290" s="267"/>
      <c r="Q290" s="267"/>
      <c r="R290" s="267"/>
      <c r="S290" s="267"/>
      <c r="T290" s="26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69" t="s">
        <v>190</v>
      </c>
      <c r="AU290" s="269" t="s">
        <v>92</v>
      </c>
      <c r="AV290" s="13" t="s">
        <v>92</v>
      </c>
      <c r="AW290" s="13" t="s">
        <v>32</v>
      </c>
      <c r="AX290" s="13" t="s">
        <v>76</v>
      </c>
      <c r="AY290" s="269" t="s">
        <v>149</v>
      </c>
    </row>
    <row r="291" s="14" customFormat="1">
      <c r="A291" s="14"/>
      <c r="B291" s="270"/>
      <c r="C291" s="271"/>
      <c r="D291" s="260" t="s">
        <v>190</v>
      </c>
      <c r="E291" s="272" t="s">
        <v>1</v>
      </c>
      <c r="F291" s="273" t="s">
        <v>203</v>
      </c>
      <c r="G291" s="271"/>
      <c r="H291" s="274">
        <v>98.891999999999996</v>
      </c>
      <c r="I291" s="275"/>
      <c r="J291" s="271"/>
      <c r="K291" s="271"/>
      <c r="L291" s="276"/>
      <c r="M291" s="277"/>
      <c r="N291" s="278"/>
      <c r="O291" s="278"/>
      <c r="P291" s="278"/>
      <c r="Q291" s="278"/>
      <c r="R291" s="278"/>
      <c r="S291" s="278"/>
      <c r="T291" s="27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80" t="s">
        <v>190</v>
      </c>
      <c r="AU291" s="280" t="s">
        <v>92</v>
      </c>
      <c r="AV291" s="14" t="s">
        <v>166</v>
      </c>
      <c r="AW291" s="14" t="s">
        <v>32</v>
      </c>
      <c r="AX291" s="14" t="s">
        <v>84</v>
      </c>
      <c r="AY291" s="280" t="s">
        <v>149</v>
      </c>
    </row>
    <row r="292" s="2" customFormat="1" ht="31.92453" customHeight="1">
      <c r="A292" s="39"/>
      <c r="B292" s="40"/>
      <c r="C292" s="239" t="s">
        <v>1183</v>
      </c>
      <c r="D292" s="239" t="s">
        <v>152</v>
      </c>
      <c r="E292" s="240" t="s">
        <v>1184</v>
      </c>
      <c r="F292" s="241" t="s">
        <v>1185</v>
      </c>
      <c r="G292" s="242" t="s">
        <v>188</v>
      </c>
      <c r="H292" s="243">
        <v>31.891999999999999</v>
      </c>
      <c r="I292" s="244"/>
      <c r="J292" s="245">
        <f>ROUND(I292*H292,2)</f>
        <v>0</v>
      </c>
      <c r="K292" s="246"/>
      <c r="L292" s="45"/>
      <c r="M292" s="247" t="s">
        <v>1</v>
      </c>
      <c r="N292" s="248" t="s">
        <v>42</v>
      </c>
      <c r="O292" s="98"/>
      <c r="P292" s="249">
        <f>O292*H292</f>
        <v>0</v>
      </c>
      <c r="Q292" s="249">
        <v>0.10373</v>
      </c>
      <c r="R292" s="249">
        <f>Q292*H292</f>
        <v>3.3081571599999999</v>
      </c>
      <c r="S292" s="249">
        <v>0</v>
      </c>
      <c r="T292" s="25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51" t="s">
        <v>166</v>
      </c>
      <c r="AT292" s="251" t="s">
        <v>152</v>
      </c>
      <c r="AU292" s="251" t="s">
        <v>92</v>
      </c>
      <c r="AY292" s="18" t="s">
        <v>149</v>
      </c>
      <c r="BE292" s="252">
        <f>IF(N292="základná",J292,0)</f>
        <v>0</v>
      </c>
      <c r="BF292" s="252">
        <f>IF(N292="znížená",J292,0)</f>
        <v>0</v>
      </c>
      <c r="BG292" s="252">
        <f>IF(N292="zákl. prenesená",J292,0)</f>
        <v>0</v>
      </c>
      <c r="BH292" s="252">
        <f>IF(N292="zníž. prenesená",J292,0)</f>
        <v>0</v>
      </c>
      <c r="BI292" s="252">
        <f>IF(N292="nulová",J292,0)</f>
        <v>0</v>
      </c>
      <c r="BJ292" s="18" t="s">
        <v>92</v>
      </c>
      <c r="BK292" s="252">
        <f>ROUND(I292*H292,2)</f>
        <v>0</v>
      </c>
      <c r="BL292" s="18" t="s">
        <v>166</v>
      </c>
      <c r="BM292" s="251" t="s">
        <v>1186</v>
      </c>
    </row>
    <row r="293" s="13" customFormat="1">
      <c r="A293" s="13"/>
      <c r="B293" s="258"/>
      <c r="C293" s="259"/>
      <c r="D293" s="260" t="s">
        <v>190</v>
      </c>
      <c r="E293" s="261" t="s">
        <v>1</v>
      </c>
      <c r="F293" s="262" t="s">
        <v>1182</v>
      </c>
      <c r="G293" s="259"/>
      <c r="H293" s="263">
        <v>31.891999999999999</v>
      </c>
      <c r="I293" s="264"/>
      <c r="J293" s="259"/>
      <c r="K293" s="259"/>
      <c r="L293" s="265"/>
      <c r="M293" s="266"/>
      <c r="N293" s="267"/>
      <c r="O293" s="267"/>
      <c r="P293" s="267"/>
      <c r="Q293" s="267"/>
      <c r="R293" s="267"/>
      <c r="S293" s="267"/>
      <c r="T293" s="26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9" t="s">
        <v>190</v>
      </c>
      <c r="AU293" s="269" t="s">
        <v>92</v>
      </c>
      <c r="AV293" s="13" t="s">
        <v>92</v>
      </c>
      <c r="AW293" s="13" t="s">
        <v>32</v>
      </c>
      <c r="AX293" s="13" t="s">
        <v>76</v>
      </c>
      <c r="AY293" s="269" t="s">
        <v>149</v>
      </c>
    </row>
    <row r="294" s="14" customFormat="1">
      <c r="A294" s="14"/>
      <c r="B294" s="270"/>
      <c r="C294" s="271"/>
      <c r="D294" s="260" t="s">
        <v>190</v>
      </c>
      <c r="E294" s="272" t="s">
        <v>1</v>
      </c>
      <c r="F294" s="273" t="s">
        <v>203</v>
      </c>
      <c r="G294" s="271"/>
      <c r="H294" s="274">
        <v>31.891999999999999</v>
      </c>
      <c r="I294" s="275"/>
      <c r="J294" s="271"/>
      <c r="K294" s="271"/>
      <c r="L294" s="276"/>
      <c r="M294" s="277"/>
      <c r="N294" s="278"/>
      <c r="O294" s="278"/>
      <c r="P294" s="278"/>
      <c r="Q294" s="278"/>
      <c r="R294" s="278"/>
      <c r="S294" s="278"/>
      <c r="T294" s="27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80" t="s">
        <v>190</v>
      </c>
      <c r="AU294" s="280" t="s">
        <v>92</v>
      </c>
      <c r="AV294" s="14" t="s">
        <v>166</v>
      </c>
      <c r="AW294" s="14" t="s">
        <v>32</v>
      </c>
      <c r="AX294" s="14" t="s">
        <v>84</v>
      </c>
      <c r="AY294" s="280" t="s">
        <v>149</v>
      </c>
    </row>
    <row r="295" s="2" customFormat="1" ht="36.72453" customHeight="1">
      <c r="A295" s="39"/>
      <c r="B295" s="40"/>
      <c r="C295" s="239" t="s">
        <v>1187</v>
      </c>
      <c r="D295" s="239" t="s">
        <v>152</v>
      </c>
      <c r="E295" s="240" t="s">
        <v>225</v>
      </c>
      <c r="F295" s="241" t="s">
        <v>226</v>
      </c>
      <c r="G295" s="242" t="s">
        <v>188</v>
      </c>
      <c r="H295" s="243">
        <v>67</v>
      </c>
      <c r="I295" s="244"/>
      <c r="J295" s="245">
        <f>ROUND(I295*H295,2)</f>
        <v>0</v>
      </c>
      <c r="K295" s="246"/>
      <c r="L295" s="45"/>
      <c r="M295" s="247" t="s">
        <v>1</v>
      </c>
      <c r="N295" s="248" t="s">
        <v>42</v>
      </c>
      <c r="O295" s="98"/>
      <c r="P295" s="249">
        <f>O295*H295</f>
        <v>0</v>
      </c>
      <c r="Q295" s="249">
        <v>0.15559000000000001</v>
      </c>
      <c r="R295" s="249">
        <f>Q295*H295</f>
        <v>10.424530000000001</v>
      </c>
      <c r="S295" s="249">
        <v>0</v>
      </c>
      <c r="T295" s="25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51" t="s">
        <v>166</v>
      </c>
      <c r="AT295" s="251" t="s">
        <v>152</v>
      </c>
      <c r="AU295" s="251" t="s">
        <v>92</v>
      </c>
      <c r="AY295" s="18" t="s">
        <v>149</v>
      </c>
      <c r="BE295" s="252">
        <f>IF(N295="základná",J295,0)</f>
        <v>0</v>
      </c>
      <c r="BF295" s="252">
        <f>IF(N295="znížená",J295,0)</f>
        <v>0</v>
      </c>
      <c r="BG295" s="252">
        <f>IF(N295="zákl. prenesená",J295,0)</f>
        <v>0</v>
      </c>
      <c r="BH295" s="252">
        <f>IF(N295="zníž. prenesená",J295,0)</f>
        <v>0</v>
      </c>
      <c r="BI295" s="252">
        <f>IF(N295="nulová",J295,0)</f>
        <v>0</v>
      </c>
      <c r="BJ295" s="18" t="s">
        <v>92</v>
      </c>
      <c r="BK295" s="252">
        <f>ROUND(I295*H295,2)</f>
        <v>0</v>
      </c>
      <c r="BL295" s="18" t="s">
        <v>166</v>
      </c>
      <c r="BM295" s="251" t="s">
        <v>1188</v>
      </c>
    </row>
    <row r="296" s="13" customFormat="1">
      <c r="A296" s="13"/>
      <c r="B296" s="258"/>
      <c r="C296" s="259"/>
      <c r="D296" s="260" t="s">
        <v>190</v>
      </c>
      <c r="E296" s="261" t="s">
        <v>1</v>
      </c>
      <c r="F296" s="262" t="s">
        <v>1170</v>
      </c>
      <c r="G296" s="259"/>
      <c r="H296" s="263">
        <v>67</v>
      </c>
      <c r="I296" s="264"/>
      <c r="J296" s="259"/>
      <c r="K296" s="259"/>
      <c r="L296" s="265"/>
      <c r="M296" s="266"/>
      <c r="N296" s="267"/>
      <c r="O296" s="267"/>
      <c r="P296" s="267"/>
      <c r="Q296" s="267"/>
      <c r="R296" s="267"/>
      <c r="S296" s="267"/>
      <c r="T296" s="26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69" t="s">
        <v>190</v>
      </c>
      <c r="AU296" s="269" t="s">
        <v>92</v>
      </c>
      <c r="AV296" s="13" t="s">
        <v>92</v>
      </c>
      <c r="AW296" s="13" t="s">
        <v>32</v>
      </c>
      <c r="AX296" s="13" t="s">
        <v>76</v>
      </c>
      <c r="AY296" s="269" t="s">
        <v>149</v>
      </c>
    </row>
    <row r="297" s="14" customFormat="1">
      <c r="A297" s="14"/>
      <c r="B297" s="270"/>
      <c r="C297" s="271"/>
      <c r="D297" s="260" t="s">
        <v>190</v>
      </c>
      <c r="E297" s="272" t="s">
        <v>1</v>
      </c>
      <c r="F297" s="273" t="s">
        <v>203</v>
      </c>
      <c r="G297" s="271"/>
      <c r="H297" s="274">
        <v>67</v>
      </c>
      <c r="I297" s="275"/>
      <c r="J297" s="271"/>
      <c r="K297" s="271"/>
      <c r="L297" s="276"/>
      <c r="M297" s="277"/>
      <c r="N297" s="278"/>
      <c r="O297" s="278"/>
      <c r="P297" s="278"/>
      <c r="Q297" s="278"/>
      <c r="R297" s="278"/>
      <c r="S297" s="278"/>
      <c r="T297" s="279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80" t="s">
        <v>190</v>
      </c>
      <c r="AU297" s="280" t="s">
        <v>92</v>
      </c>
      <c r="AV297" s="14" t="s">
        <v>166</v>
      </c>
      <c r="AW297" s="14" t="s">
        <v>32</v>
      </c>
      <c r="AX297" s="14" t="s">
        <v>84</v>
      </c>
      <c r="AY297" s="280" t="s">
        <v>149</v>
      </c>
    </row>
    <row r="298" s="2" customFormat="1" ht="23.4566" customHeight="1">
      <c r="A298" s="39"/>
      <c r="B298" s="40"/>
      <c r="C298" s="239" t="s">
        <v>1189</v>
      </c>
      <c r="D298" s="239" t="s">
        <v>152</v>
      </c>
      <c r="E298" s="240" t="s">
        <v>1190</v>
      </c>
      <c r="F298" s="241" t="s">
        <v>1191</v>
      </c>
      <c r="G298" s="242" t="s">
        <v>188</v>
      </c>
      <c r="H298" s="243">
        <v>5.5800000000000001</v>
      </c>
      <c r="I298" s="244"/>
      <c r="J298" s="245">
        <f>ROUND(I298*H298,2)</f>
        <v>0</v>
      </c>
      <c r="K298" s="246"/>
      <c r="L298" s="45"/>
      <c r="M298" s="247" t="s">
        <v>1</v>
      </c>
      <c r="N298" s="248" t="s">
        <v>42</v>
      </c>
      <c r="O298" s="98"/>
      <c r="P298" s="249">
        <f>O298*H298</f>
        <v>0</v>
      </c>
      <c r="Q298" s="249">
        <v>0.46172819999999998</v>
      </c>
      <c r="R298" s="249">
        <f>Q298*H298</f>
        <v>2.576443356</v>
      </c>
      <c r="S298" s="249">
        <v>0</v>
      </c>
      <c r="T298" s="25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51" t="s">
        <v>166</v>
      </c>
      <c r="AT298" s="251" t="s">
        <v>152</v>
      </c>
      <c r="AU298" s="251" t="s">
        <v>92</v>
      </c>
      <c r="AY298" s="18" t="s">
        <v>149</v>
      </c>
      <c r="BE298" s="252">
        <f>IF(N298="základná",J298,0)</f>
        <v>0</v>
      </c>
      <c r="BF298" s="252">
        <f>IF(N298="znížená",J298,0)</f>
        <v>0</v>
      </c>
      <c r="BG298" s="252">
        <f>IF(N298="zákl. prenesená",J298,0)</f>
        <v>0</v>
      </c>
      <c r="BH298" s="252">
        <f>IF(N298="zníž. prenesená",J298,0)</f>
        <v>0</v>
      </c>
      <c r="BI298" s="252">
        <f>IF(N298="nulová",J298,0)</f>
        <v>0</v>
      </c>
      <c r="BJ298" s="18" t="s">
        <v>92</v>
      </c>
      <c r="BK298" s="252">
        <f>ROUND(I298*H298,2)</f>
        <v>0</v>
      </c>
      <c r="BL298" s="18" t="s">
        <v>166</v>
      </c>
      <c r="BM298" s="251" t="s">
        <v>1192</v>
      </c>
    </row>
    <row r="299" s="13" customFormat="1">
      <c r="A299" s="13"/>
      <c r="B299" s="258"/>
      <c r="C299" s="259"/>
      <c r="D299" s="260" t="s">
        <v>190</v>
      </c>
      <c r="E299" s="261" t="s">
        <v>1</v>
      </c>
      <c r="F299" s="262" t="s">
        <v>1193</v>
      </c>
      <c r="G299" s="259"/>
      <c r="H299" s="263">
        <v>5.5800000000000001</v>
      </c>
      <c r="I299" s="264"/>
      <c r="J299" s="259"/>
      <c r="K299" s="259"/>
      <c r="L299" s="265"/>
      <c r="M299" s="266"/>
      <c r="N299" s="267"/>
      <c r="O299" s="267"/>
      <c r="P299" s="267"/>
      <c r="Q299" s="267"/>
      <c r="R299" s="267"/>
      <c r="S299" s="267"/>
      <c r="T299" s="26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69" t="s">
        <v>190</v>
      </c>
      <c r="AU299" s="269" t="s">
        <v>92</v>
      </c>
      <c r="AV299" s="13" t="s">
        <v>92</v>
      </c>
      <c r="AW299" s="13" t="s">
        <v>32</v>
      </c>
      <c r="AX299" s="13" t="s">
        <v>84</v>
      </c>
      <c r="AY299" s="269" t="s">
        <v>149</v>
      </c>
    </row>
    <row r="300" s="2" customFormat="1" ht="16.30189" customHeight="1">
      <c r="A300" s="39"/>
      <c r="B300" s="40"/>
      <c r="C300" s="239" t="s">
        <v>1194</v>
      </c>
      <c r="D300" s="239" t="s">
        <v>152</v>
      </c>
      <c r="E300" s="240" t="s">
        <v>1195</v>
      </c>
      <c r="F300" s="241" t="s">
        <v>1196</v>
      </c>
      <c r="G300" s="242" t="s">
        <v>211</v>
      </c>
      <c r="H300" s="243">
        <v>28.16</v>
      </c>
      <c r="I300" s="244"/>
      <c r="J300" s="245">
        <f>ROUND(I300*H300,2)</f>
        <v>0</v>
      </c>
      <c r="K300" s="246"/>
      <c r="L300" s="45"/>
      <c r="M300" s="247" t="s">
        <v>1</v>
      </c>
      <c r="N300" s="248" t="s">
        <v>42</v>
      </c>
      <c r="O300" s="98"/>
      <c r="P300" s="249">
        <f>O300*H300</f>
        <v>0</v>
      </c>
      <c r="Q300" s="249">
        <v>0.0035999999999999999</v>
      </c>
      <c r="R300" s="249">
        <f>Q300*H300</f>
        <v>0.10137599999999999</v>
      </c>
      <c r="S300" s="249">
        <v>0</v>
      </c>
      <c r="T300" s="25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51" t="s">
        <v>166</v>
      </c>
      <c r="AT300" s="251" t="s">
        <v>152</v>
      </c>
      <c r="AU300" s="251" t="s">
        <v>92</v>
      </c>
      <c r="AY300" s="18" t="s">
        <v>149</v>
      </c>
      <c r="BE300" s="252">
        <f>IF(N300="základná",J300,0)</f>
        <v>0</v>
      </c>
      <c r="BF300" s="252">
        <f>IF(N300="znížená",J300,0)</f>
        <v>0</v>
      </c>
      <c r="BG300" s="252">
        <f>IF(N300="zákl. prenesená",J300,0)</f>
        <v>0</v>
      </c>
      <c r="BH300" s="252">
        <f>IF(N300="zníž. prenesená",J300,0)</f>
        <v>0</v>
      </c>
      <c r="BI300" s="252">
        <f>IF(N300="nulová",J300,0)</f>
        <v>0</v>
      </c>
      <c r="BJ300" s="18" t="s">
        <v>92</v>
      </c>
      <c r="BK300" s="252">
        <f>ROUND(I300*H300,2)</f>
        <v>0</v>
      </c>
      <c r="BL300" s="18" t="s">
        <v>166</v>
      </c>
      <c r="BM300" s="251" t="s">
        <v>1197</v>
      </c>
    </row>
    <row r="301" s="13" customFormat="1">
      <c r="A301" s="13"/>
      <c r="B301" s="258"/>
      <c r="C301" s="259"/>
      <c r="D301" s="260" t="s">
        <v>190</v>
      </c>
      <c r="E301" s="261" t="s">
        <v>1</v>
      </c>
      <c r="F301" s="262" t="s">
        <v>1198</v>
      </c>
      <c r="G301" s="259"/>
      <c r="H301" s="263">
        <v>28.16</v>
      </c>
      <c r="I301" s="264"/>
      <c r="J301" s="259"/>
      <c r="K301" s="259"/>
      <c r="L301" s="265"/>
      <c r="M301" s="266"/>
      <c r="N301" s="267"/>
      <c r="O301" s="267"/>
      <c r="P301" s="267"/>
      <c r="Q301" s="267"/>
      <c r="R301" s="267"/>
      <c r="S301" s="267"/>
      <c r="T301" s="26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9" t="s">
        <v>190</v>
      </c>
      <c r="AU301" s="269" t="s">
        <v>92</v>
      </c>
      <c r="AV301" s="13" t="s">
        <v>92</v>
      </c>
      <c r="AW301" s="13" t="s">
        <v>32</v>
      </c>
      <c r="AX301" s="13" t="s">
        <v>76</v>
      </c>
      <c r="AY301" s="269" t="s">
        <v>149</v>
      </c>
    </row>
    <row r="302" s="14" customFormat="1">
      <c r="A302" s="14"/>
      <c r="B302" s="270"/>
      <c r="C302" s="271"/>
      <c r="D302" s="260" t="s">
        <v>190</v>
      </c>
      <c r="E302" s="272" t="s">
        <v>1</v>
      </c>
      <c r="F302" s="273" t="s">
        <v>203</v>
      </c>
      <c r="G302" s="271"/>
      <c r="H302" s="274">
        <v>28.16</v>
      </c>
      <c r="I302" s="275"/>
      <c r="J302" s="271"/>
      <c r="K302" s="271"/>
      <c r="L302" s="276"/>
      <c r="M302" s="277"/>
      <c r="N302" s="278"/>
      <c r="O302" s="278"/>
      <c r="P302" s="278"/>
      <c r="Q302" s="278"/>
      <c r="R302" s="278"/>
      <c r="S302" s="278"/>
      <c r="T302" s="27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80" t="s">
        <v>190</v>
      </c>
      <c r="AU302" s="280" t="s">
        <v>92</v>
      </c>
      <c r="AV302" s="14" t="s">
        <v>166</v>
      </c>
      <c r="AW302" s="14" t="s">
        <v>32</v>
      </c>
      <c r="AX302" s="14" t="s">
        <v>84</v>
      </c>
      <c r="AY302" s="280" t="s">
        <v>149</v>
      </c>
    </row>
    <row r="303" s="12" customFormat="1" ht="22.8" customHeight="1">
      <c r="A303" s="12"/>
      <c r="B303" s="223"/>
      <c r="C303" s="224"/>
      <c r="D303" s="225" t="s">
        <v>75</v>
      </c>
      <c r="E303" s="237" t="s">
        <v>214</v>
      </c>
      <c r="F303" s="237" t="s">
        <v>229</v>
      </c>
      <c r="G303" s="224"/>
      <c r="H303" s="224"/>
      <c r="I303" s="227"/>
      <c r="J303" s="238">
        <f>BK303</f>
        <v>0</v>
      </c>
      <c r="K303" s="224"/>
      <c r="L303" s="229"/>
      <c r="M303" s="230"/>
      <c r="N303" s="231"/>
      <c r="O303" s="231"/>
      <c r="P303" s="232">
        <f>SUM(P304:P364)</f>
        <v>0</v>
      </c>
      <c r="Q303" s="231"/>
      <c r="R303" s="232">
        <f>SUM(R304:R364)</f>
        <v>3.2220058149999997</v>
      </c>
      <c r="S303" s="231"/>
      <c r="T303" s="233">
        <f>SUM(T304:T364)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34" t="s">
        <v>84</v>
      </c>
      <c r="AT303" s="235" t="s">
        <v>75</v>
      </c>
      <c r="AU303" s="235" t="s">
        <v>84</v>
      </c>
      <c r="AY303" s="234" t="s">
        <v>149</v>
      </c>
      <c r="BK303" s="236">
        <f>SUM(BK304:BK364)</f>
        <v>0</v>
      </c>
    </row>
    <row r="304" s="2" customFormat="1" ht="23.4566" customHeight="1">
      <c r="A304" s="39"/>
      <c r="B304" s="40"/>
      <c r="C304" s="239" t="s">
        <v>1199</v>
      </c>
      <c r="D304" s="239" t="s">
        <v>152</v>
      </c>
      <c r="E304" s="240" t="s">
        <v>1200</v>
      </c>
      <c r="F304" s="241" t="s">
        <v>1201</v>
      </c>
      <c r="G304" s="242" t="s">
        <v>188</v>
      </c>
      <c r="H304" s="243">
        <v>19.920000000000002</v>
      </c>
      <c r="I304" s="244"/>
      <c r="J304" s="245">
        <f>ROUND(I304*H304,2)</f>
        <v>0</v>
      </c>
      <c r="K304" s="246"/>
      <c r="L304" s="45"/>
      <c r="M304" s="247" t="s">
        <v>1</v>
      </c>
      <c r="N304" s="248" t="s">
        <v>42</v>
      </c>
      <c r="O304" s="98"/>
      <c r="P304" s="249">
        <f>O304*H304</f>
        <v>0</v>
      </c>
      <c r="Q304" s="249">
        <v>0.00042000000000000002</v>
      </c>
      <c r="R304" s="249">
        <f>Q304*H304</f>
        <v>0.0083664000000000013</v>
      </c>
      <c r="S304" s="249">
        <v>0</v>
      </c>
      <c r="T304" s="25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51" t="s">
        <v>166</v>
      </c>
      <c r="AT304" s="251" t="s">
        <v>152</v>
      </c>
      <c r="AU304" s="251" t="s">
        <v>92</v>
      </c>
      <c r="AY304" s="18" t="s">
        <v>149</v>
      </c>
      <c r="BE304" s="252">
        <f>IF(N304="základná",J304,0)</f>
        <v>0</v>
      </c>
      <c r="BF304" s="252">
        <f>IF(N304="znížená",J304,0)</f>
        <v>0</v>
      </c>
      <c r="BG304" s="252">
        <f>IF(N304="zákl. prenesená",J304,0)</f>
        <v>0</v>
      </c>
      <c r="BH304" s="252">
        <f>IF(N304="zníž. prenesená",J304,0)</f>
        <v>0</v>
      </c>
      <c r="BI304" s="252">
        <f>IF(N304="nulová",J304,0)</f>
        <v>0</v>
      </c>
      <c r="BJ304" s="18" t="s">
        <v>92</v>
      </c>
      <c r="BK304" s="252">
        <f>ROUND(I304*H304,2)</f>
        <v>0</v>
      </c>
      <c r="BL304" s="18" t="s">
        <v>166</v>
      </c>
      <c r="BM304" s="251" t="s">
        <v>1202</v>
      </c>
    </row>
    <row r="305" s="15" customFormat="1">
      <c r="A305" s="15"/>
      <c r="B305" s="293"/>
      <c r="C305" s="294"/>
      <c r="D305" s="260" t="s">
        <v>190</v>
      </c>
      <c r="E305" s="295" t="s">
        <v>1</v>
      </c>
      <c r="F305" s="296" t="s">
        <v>1203</v>
      </c>
      <c r="G305" s="294"/>
      <c r="H305" s="295" t="s">
        <v>1</v>
      </c>
      <c r="I305" s="297"/>
      <c r="J305" s="294"/>
      <c r="K305" s="294"/>
      <c r="L305" s="298"/>
      <c r="M305" s="299"/>
      <c r="N305" s="300"/>
      <c r="O305" s="300"/>
      <c r="P305" s="300"/>
      <c r="Q305" s="300"/>
      <c r="R305" s="300"/>
      <c r="S305" s="300"/>
      <c r="T305" s="301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302" t="s">
        <v>190</v>
      </c>
      <c r="AU305" s="302" t="s">
        <v>92</v>
      </c>
      <c r="AV305" s="15" t="s">
        <v>84</v>
      </c>
      <c r="AW305" s="15" t="s">
        <v>32</v>
      </c>
      <c r="AX305" s="15" t="s">
        <v>76</v>
      </c>
      <c r="AY305" s="302" t="s">
        <v>149</v>
      </c>
    </row>
    <row r="306" s="13" customFormat="1">
      <c r="A306" s="13"/>
      <c r="B306" s="258"/>
      <c r="C306" s="259"/>
      <c r="D306" s="260" t="s">
        <v>190</v>
      </c>
      <c r="E306" s="261" t="s">
        <v>1</v>
      </c>
      <c r="F306" s="262" t="s">
        <v>1204</v>
      </c>
      <c r="G306" s="259"/>
      <c r="H306" s="263">
        <v>19.920000000000002</v>
      </c>
      <c r="I306" s="264"/>
      <c r="J306" s="259"/>
      <c r="K306" s="259"/>
      <c r="L306" s="265"/>
      <c r="M306" s="266"/>
      <c r="N306" s="267"/>
      <c r="O306" s="267"/>
      <c r="P306" s="267"/>
      <c r="Q306" s="267"/>
      <c r="R306" s="267"/>
      <c r="S306" s="267"/>
      <c r="T306" s="26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9" t="s">
        <v>190</v>
      </c>
      <c r="AU306" s="269" t="s">
        <v>92</v>
      </c>
      <c r="AV306" s="13" t="s">
        <v>92</v>
      </c>
      <c r="AW306" s="13" t="s">
        <v>32</v>
      </c>
      <c r="AX306" s="13" t="s">
        <v>76</v>
      </c>
      <c r="AY306" s="269" t="s">
        <v>149</v>
      </c>
    </row>
    <row r="307" s="14" customFormat="1">
      <c r="A307" s="14"/>
      <c r="B307" s="270"/>
      <c r="C307" s="271"/>
      <c r="D307" s="260" t="s">
        <v>190</v>
      </c>
      <c r="E307" s="272" t="s">
        <v>1</v>
      </c>
      <c r="F307" s="273" t="s">
        <v>203</v>
      </c>
      <c r="G307" s="271"/>
      <c r="H307" s="274">
        <v>19.920000000000002</v>
      </c>
      <c r="I307" s="275"/>
      <c r="J307" s="271"/>
      <c r="K307" s="271"/>
      <c r="L307" s="276"/>
      <c r="M307" s="277"/>
      <c r="N307" s="278"/>
      <c r="O307" s="278"/>
      <c r="P307" s="278"/>
      <c r="Q307" s="278"/>
      <c r="R307" s="278"/>
      <c r="S307" s="278"/>
      <c r="T307" s="27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80" t="s">
        <v>190</v>
      </c>
      <c r="AU307" s="280" t="s">
        <v>92</v>
      </c>
      <c r="AV307" s="14" t="s">
        <v>166</v>
      </c>
      <c r="AW307" s="14" t="s">
        <v>32</v>
      </c>
      <c r="AX307" s="14" t="s">
        <v>84</v>
      </c>
      <c r="AY307" s="280" t="s">
        <v>149</v>
      </c>
    </row>
    <row r="308" s="2" customFormat="1" ht="16.30189" customHeight="1">
      <c r="A308" s="39"/>
      <c r="B308" s="40"/>
      <c r="C308" s="239" t="s">
        <v>1205</v>
      </c>
      <c r="D308" s="239" t="s">
        <v>152</v>
      </c>
      <c r="E308" s="240" t="s">
        <v>1206</v>
      </c>
      <c r="F308" s="241" t="s">
        <v>1207</v>
      </c>
      <c r="G308" s="242" t="s">
        <v>188</v>
      </c>
      <c r="H308" s="243">
        <v>85.090000000000003</v>
      </c>
      <c r="I308" s="244"/>
      <c r="J308" s="245">
        <f>ROUND(I308*H308,2)</f>
        <v>0</v>
      </c>
      <c r="K308" s="246"/>
      <c r="L308" s="45"/>
      <c r="M308" s="247" t="s">
        <v>1</v>
      </c>
      <c r="N308" s="248" t="s">
        <v>42</v>
      </c>
      <c r="O308" s="98"/>
      <c r="P308" s="249">
        <f>O308*H308</f>
        <v>0</v>
      </c>
      <c r="Q308" s="249">
        <v>0.00042000000000000002</v>
      </c>
      <c r="R308" s="249">
        <f>Q308*H308</f>
        <v>0.0357378</v>
      </c>
      <c r="S308" s="249">
        <v>0</v>
      </c>
      <c r="T308" s="25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51" t="s">
        <v>166</v>
      </c>
      <c r="AT308" s="251" t="s">
        <v>152</v>
      </c>
      <c r="AU308" s="251" t="s">
        <v>92</v>
      </c>
      <c r="AY308" s="18" t="s">
        <v>149</v>
      </c>
      <c r="BE308" s="252">
        <f>IF(N308="základná",J308,0)</f>
        <v>0</v>
      </c>
      <c r="BF308" s="252">
        <f>IF(N308="znížená",J308,0)</f>
        <v>0</v>
      </c>
      <c r="BG308" s="252">
        <f>IF(N308="zákl. prenesená",J308,0)</f>
        <v>0</v>
      </c>
      <c r="BH308" s="252">
        <f>IF(N308="zníž. prenesená",J308,0)</f>
        <v>0</v>
      </c>
      <c r="BI308" s="252">
        <f>IF(N308="nulová",J308,0)</f>
        <v>0</v>
      </c>
      <c r="BJ308" s="18" t="s">
        <v>92</v>
      </c>
      <c r="BK308" s="252">
        <f>ROUND(I308*H308,2)</f>
        <v>0</v>
      </c>
      <c r="BL308" s="18" t="s">
        <v>166</v>
      </c>
      <c r="BM308" s="251" t="s">
        <v>1208</v>
      </c>
    </row>
    <row r="309" s="15" customFormat="1">
      <c r="A309" s="15"/>
      <c r="B309" s="293"/>
      <c r="C309" s="294"/>
      <c r="D309" s="260" t="s">
        <v>190</v>
      </c>
      <c r="E309" s="295" t="s">
        <v>1</v>
      </c>
      <c r="F309" s="296" t="s">
        <v>1209</v>
      </c>
      <c r="G309" s="294"/>
      <c r="H309" s="295" t="s">
        <v>1</v>
      </c>
      <c r="I309" s="297"/>
      <c r="J309" s="294"/>
      <c r="K309" s="294"/>
      <c r="L309" s="298"/>
      <c r="M309" s="299"/>
      <c r="N309" s="300"/>
      <c r="O309" s="300"/>
      <c r="P309" s="300"/>
      <c r="Q309" s="300"/>
      <c r="R309" s="300"/>
      <c r="S309" s="300"/>
      <c r="T309" s="301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302" t="s">
        <v>190</v>
      </c>
      <c r="AU309" s="302" t="s">
        <v>92</v>
      </c>
      <c r="AV309" s="15" t="s">
        <v>84</v>
      </c>
      <c r="AW309" s="15" t="s">
        <v>32</v>
      </c>
      <c r="AX309" s="15" t="s">
        <v>76</v>
      </c>
      <c r="AY309" s="302" t="s">
        <v>149</v>
      </c>
    </row>
    <row r="310" s="15" customFormat="1">
      <c r="A310" s="15"/>
      <c r="B310" s="293"/>
      <c r="C310" s="294"/>
      <c r="D310" s="260" t="s">
        <v>190</v>
      </c>
      <c r="E310" s="295" t="s">
        <v>1</v>
      </c>
      <c r="F310" s="296" t="s">
        <v>1094</v>
      </c>
      <c r="G310" s="294"/>
      <c r="H310" s="295" t="s">
        <v>1</v>
      </c>
      <c r="I310" s="297"/>
      <c r="J310" s="294"/>
      <c r="K310" s="294"/>
      <c r="L310" s="298"/>
      <c r="M310" s="299"/>
      <c r="N310" s="300"/>
      <c r="O310" s="300"/>
      <c r="P310" s="300"/>
      <c r="Q310" s="300"/>
      <c r="R310" s="300"/>
      <c r="S310" s="300"/>
      <c r="T310" s="301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302" t="s">
        <v>190</v>
      </c>
      <c r="AU310" s="302" t="s">
        <v>92</v>
      </c>
      <c r="AV310" s="15" t="s">
        <v>84</v>
      </c>
      <c r="AW310" s="15" t="s">
        <v>32</v>
      </c>
      <c r="AX310" s="15" t="s">
        <v>76</v>
      </c>
      <c r="AY310" s="302" t="s">
        <v>149</v>
      </c>
    </row>
    <row r="311" s="13" customFormat="1">
      <c r="A311" s="13"/>
      <c r="B311" s="258"/>
      <c r="C311" s="259"/>
      <c r="D311" s="260" t="s">
        <v>190</v>
      </c>
      <c r="E311" s="261" t="s">
        <v>1</v>
      </c>
      <c r="F311" s="262" t="s">
        <v>1210</v>
      </c>
      <c r="G311" s="259"/>
      <c r="H311" s="263">
        <v>4.5999999999999996</v>
      </c>
      <c r="I311" s="264"/>
      <c r="J311" s="259"/>
      <c r="K311" s="259"/>
      <c r="L311" s="265"/>
      <c r="M311" s="266"/>
      <c r="N311" s="267"/>
      <c r="O311" s="267"/>
      <c r="P311" s="267"/>
      <c r="Q311" s="267"/>
      <c r="R311" s="267"/>
      <c r="S311" s="267"/>
      <c r="T311" s="26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9" t="s">
        <v>190</v>
      </c>
      <c r="AU311" s="269" t="s">
        <v>92</v>
      </c>
      <c r="AV311" s="13" t="s">
        <v>92</v>
      </c>
      <c r="AW311" s="13" t="s">
        <v>32</v>
      </c>
      <c r="AX311" s="13" t="s">
        <v>76</v>
      </c>
      <c r="AY311" s="269" t="s">
        <v>149</v>
      </c>
    </row>
    <row r="312" s="13" customFormat="1">
      <c r="A312" s="13"/>
      <c r="B312" s="258"/>
      <c r="C312" s="259"/>
      <c r="D312" s="260" t="s">
        <v>190</v>
      </c>
      <c r="E312" s="261" t="s">
        <v>1</v>
      </c>
      <c r="F312" s="262" t="s">
        <v>1211</v>
      </c>
      <c r="G312" s="259"/>
      <c r="H312" s="263">
        <v>35.490000000000002</v>
      </c>
      <c r="I312" s="264"/>
      <c r="J312" s="259"/>
      <c r="K312" s="259"/>
      <c r="L312" s="265"/>
      <c r="M312" s="266"/>
      <c r="N312" s="267"/>
      <c r="O312" s="267"/>
      <c r="P312" s="267"/>
      <c r="Q312" s="267"/>
      <c r="R312" s="267"/>
      <c r="S312" s="267"/>
      <c r="T312" s="26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69" t="s">
        <v>190</v>
      </c>
      <c r="AU312" s="269" t="s">
        <v>92</v>
      </c>
      <c r="AV312" s="13" t="s">
        <v>92</v>
      </c>
      <c r="AW312" s="13" t="s">
        <v>32</v>
      </c>
      <c r="AX312" s="13" t="s">
        <v>76</v>
      </c>
      <c r="AY312" s="269" t="s">
        <v>149</v>
      </c>
    </row>
    <row r="313" s="15" customFormat="1">
      <c r="A313" s="15"/>
      <c r="B313" s="293"/>
      <c r="C313" s="294"/>
      <c r="D313" s="260" t="s">
        <v>190</v>
      </c>
      <c r="E313" s="295" t="s">
        <v>1</v>
      </c>
      <c r="F313" s="296" t="s">
        <v>1212</v>
      </c>
      <c r="G313" s="294"/>
      <c r="H313" s="295" t="s">
        <v>1</v>
      </c>
      <c r="I313" s="297"/>
      <c r="J313" s="294"/>
      <c r="K313" s="294"/>
      <c r="L313" s="298"/>
      <c r="M313" s="299"/>
      <c r="N313" s="300"/>
      <c r="O313" s="300"/>
      <c r="P313" s="300"/>
      <c r="Q313" s="300"/>
      <c r="R313" s="300"/>
      <c r="S313" s="300"/>
      <c r="T313" s="301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302" t="s">
        <v>190</v>
      </c>
      <c r="AU313" s="302" t="s">
        <v>92</v>
      </c>
      <c r="AV313" s="15" t="s">
        <v>84</v>
      </c>
      <c r="AW313" s="15" t="s">
        <v>32</v>
      </c>
      <c r="AX313" s="15" t="s">
        <v>76</v>
      </c>
      <c r="AY313" s="302" t="s">
        <v>149</v>
      </c>
    </row>
    <row r="314" s="15" customFormat="1">
      <c r="A314" s="15"/>
      <c r="B314" s="293"/>
      <c r="C314" s="294"/>
      <c r="D314" s="260" t="s">
        <v>190</v>
      </c>
      <c r="E314" s="295" t="s">
        <v>1</v>
      </c>
      <c r="F314" s="296" t="s">
        <v>1213</v>
      </c>
      <c r="G314" s="294"/>
      <c r="H314" s="295" t="s">
        <v>1</v>
      </c>
      <c r="I314" s="297"/>
      <c r="J314" s="294"/>
      <c r="K314" s="294"/>
      <c r="L314" s="298"/>
      <c r="M314" s="299"/>
      <c r="N314" s="300"/>
      <c r="O314" s="300"/>
      <c r="P314" s="300"/>
      <c r="Q314" s="300"/>
      <c r="R314" s="300"/>
      <c r="S314" s="300"/>
      <c r="T314" s="301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302" t="s">
        <v>190</v>
      </c>
      <c r="AU314" s="302" t="s">
        <v>92</v>
      </c>
      <c r="AV314" s="15" t="s">
        <v>84</v>
      </c>
      <c r="AW314" s="15" t="s">
        <v>32</v>
      </c>
      <c r="AX314" s="15" t="s">
        <v>76</v>
      </c>
      <c r="AY314" s="302" t="s">
        <v>149</v>
      </c>
    </row>
    <row r="315" s="15" customFormat="1">
      <c r="A315" s="15"/>
      <c r="B315" s="293"/>
      <c r="C315" s="294"/>
      <c r="D315" s="260" t="s">
        <v>190</v>
      </c>
      <c r="E315" s="295" t="s">
        <v>1</v>
      </c>
      <c r="F315" s="296" t="s">
        <v>1214</v>
      </c>
      <c r="G315" s="294"/>
      <c r="H315" s="295" t="s">
        <v>1</v>
      </c>
      <c r="I315" s="297"/>
      <c r="J315" s="294"/>
      <c r="K315" s="294"/>
      <c r="L315" s="298"/>
      <c r="M315" s="299"/>
      <c r="N315" s="300"/>
      <c r="O315" s="300"/>
      <c r="P315" s="300"/>
      <c r="Q315" s="300"/>
      <c r="R315" s="300"/>
      <c r="S315" s="300"/>
      <c r="T315" s="301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302" t="s">
        <v>190</v>
      </c>
      <c r="AU315" s="302" t="s">
        <v>92</v>
      </c>
      <c r="AV315" s="15" t="s">
        <v>84</v>
      </c>
      <c r="AW315" s="15" t="s">
        <v>32</v>
      </c>
      <c r="AX315" s="15" t="s">
        <v>76</v>
      </c>
      <c r="AY315" s="302" t="s">
        <v>149</v>
      </c>
    </row>
    <row r="316" s="13" customFormat="1">
      <c r="A316" s="13"/>
      <c r="B316" s="258"/>
      <c r="C316" s="259"/>
      <c r="D316" s="260" t="s">
        <v>190</v>
      </c>
      <c r="E316" s="261" t="s">
        <v>1</v>
      </c>
      <c r="F316" s="262" t="s">
        <v>1215</v>
      </c>
      <c r="G316" s="259"/>
      <c r="H316" s="263">
        <v>15.6</v>
      </c>
      <c r="I316" s="264"/>
      <c r="J316" s="259"/>
      <c r="K316" s="259"/>
      <c r="L316" s="265"/>
      <c r="M316" s="266"/>
      <c r="N316" s="267"/>
      <c r="O316" s="267"/>
      <c r="P316" s="267"/>
      <c r="Q316" s="267"/>
      <c r="R316" s="267"/>
      <c r="S316" s="267"/>
      <c r="T316" s="26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9" t="s">
        <v>190</v>
      </c>
      <c r="AU316" s="269" t="s">
        <v>92</v>
      </c>
      <c r="AV316" s="13" t="s">
        <v>92</v>
      </c>
      <c r="AW316" s="13" t="s">
        <v>32</v>
      </c>
      <c r="AX316" s="13" t="s">
        <v>76</v>
      </c>
      <c r="AY316" s="269" t="s">
        <v>149</v>
      </c>
    </row>
    <row r="317" s="15" customFormat="1">
      <c r="A317" s="15"/>
      <c r="B317" s="293"/>
      <c r="C317" s="294"/>
      <c r="D317" s="260" t="s">
        <v>190</v>
      </c>
      <c r="E317" s="295" t="s">
        <v>1</v>
      </c>
      <c r="F317" s="296" t="s">
        <v>1216</v>
      </c>
      <c r="G317" s="294"/>
      <c r="H317" s="295" t="s">
        <v>1</v>
      </c>
      <c r="I317" s="297"/>
      <c r="J317" s="294"/>
      <c r="K317" s="294"/>
      <c r="L317" s="298"/>
      <c r="M317" s="299"/>
      <c r="N317" s="300"/>
      <c r="O317" s="300"/>
      <c r="P317" s="300"/>
      <c r="Q317" s="300"/>
      <c r="R317" s="300"/>
      <c r="S317" s="300"/>
      <c r="T317" s="301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302" t="s">
        <v>190</v>
      </c>
      <c r="AU317" s="302" t="s">
        <v>92</v>
      </c>
      <c r="AV317" s="15" t="s">
        <v>84</v>
      </c>
      <c r="AW317" s="15" t="s">
        <v>32</v>
      </c>
      <c r="AX317" s="15" t="s">
        <v>76</v>
      </c>
      <c r="AY317" s="302" t="s">
        <v>149</v>
      </c>
    </row>
    <row r="318" s="13" customFormat="1">
      <c r="A318" s="13"/>
      <c r="B318" s="258"/>
      <c r="C318" s="259"/>
      <c r="D318" s="260" t="s">
        <v>190</v>
      </c>
      <c r="E318" s="261" t="s">
        <v>1</v>
      </c>
      <c r="F318" s="262" t="s">
        <v>1217</v>
      </c>
      <c r="G318" s="259"/>
      <c r="H318" s="263">
        <v>6</v>
      </c>
      <c r="I318" s="264"/>
      <c r="J318" s="259"/>
      <c r="K318" s="259"/>
      <c r="L318" s="265"/>
      <c r="M318" s="266"/>
      <c r="N318" s="267"/>
      <c r="O318" s="267"/>
      <c r="P318" s="267"/>
      <c r="Q318" s="267"/>
      <c r="R318" s="267"/>
      <c r="S318" s="267"/>
      <c r="T318" s="26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9" t="s">
        <v>190</v>
      </c>
      <c r="AU318" s="269" t="s">
        <v>92</v>
      </c>
      <c r="AV318" s="13" t="s">
        <v>92</v>
      </c>
      <c r="AW318" s="13" t="s">
        <v>32</v>
      </c>
      <c r="AX318" s="13" t="s">
        <v>76</v>
      </c>
      <c r="AY318" s="269" t="s">
        <v>149</v>
      </c>
    </row>
    <row r="319" s="13" customFormat="1">
      <c r="A319" s="13"/>
      <c r="B319" s="258"/>
      <c r="C319" s="259"/>
      <c r="D319" s="260" t="s">
        <v>190</v>
      </c>
      <c r="E319" s="261" t="s">
        <v>1</v>
      </c>
      <c r="F319" s="262" t="s">
        <v>1218</v>
      </c>
      <c r="G319" s="259"/>
      <c r="H319" s="263">
        <v>23.399999999999999</v>
      </c>
      <c r="I319" s="264"/>
      <c r="J319" s="259"/>
      <c r="K319" s="259"/>
      <c r="L319" s="265"/>
      <c r="M319" s="266"/>
      <c r="N319" s="267"/>
      <c r="O319" s="267"/>
      <c r="P319" s="267"/>
      <c r="Q319" s="267"/>
      <c r="R319" s="267"/>
      <c r="S319" s="267"/>
      <c r="T319" s="26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69" t="s">
        <v>190</v>
      </c>
      <c r="AU319" s="269" t="s">
        <v>92</v>
      </c>
      <c r="AV319" s="13" t="s">
        <v>92</v>
      </c>
      <c r="AW319" s="13" t="s">
        <v>32</v>
      </c>
      <c r="AX319" s="13" t="s">
        <v>76</v>
      </c>
      <c r="AY319" s="269" t="s">
        <v>149</v>
      </c>
    </row>
    <row r="320" s="14" customFormat="1">
      <c r="A320" s="14"/>
      <c r="B320" s="270"/>
      <c r="C320" s="271"/>
      <c r="D320" s="260" t="s">
        <v>190</v>
      </c>
      <c r="E320" s="272" t="s">
        <v>1</v>
      </c>
      <c r="F320" s="273" t="s">
        <v>203</v>
      </c>
      <c r="G320" s="271"/>
      <c r="H320" s="274">
        <v>85.090000000000003</v>
      </c>
      <c r="I320" s="275"/>
      <c r="J320" s="271"/>
      <c r="K320" s="271"/>
      <c r="L320" s="276"/>
      <c r="M320" s="277"/>
      <c r="N320" s="278"/>
      <c r="O320" s="278"/>
      <c r="P320" s="278"/>
      <c r="Q320" s="278"/>
      <c r="R320" s="278"/>
      <c r="S320" s="278"/>
      <c r="T320" s="27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80" t="s">
        <v>190</v>
      </c>
      <c r="AU320" s="280" t="s">
        <v>92</v>
      </c>
      <c r="AV320" s="14" t="s">
        <v>166</v>
      </c>
      <c r="AW320" s="14" t="s">
        <v>32</v>
      </c>
      <c r="AX320" s="14" t="s">
        <v>84</v>
      </c>
      <c r="AY320" s="280" t="s">
        <v>149</v>
      </c>
    </row>
    <row r="321" s="2" customFormat="1" ht="23.4566" customHeight="1">
      <c r="A321" s="39"/>
      <c r="B321" s="40"/>
      <c r="C321" s="239" t="s">
        <v>1219</v>
      </c>
      <c r="D321" s="239" t="s">
        <v>152</v>
      </c>
      <c r="E321" s="240" t="s">
        <v>531</v>
      </c>
      <c r="F321" s="241" t="s">
        <v>532</v>
      </c>
      <c r="G321" s="242" t="s">
        <v>188</v>
      </c>
      <c r="H321" s="243">
        <v>19.920000000000002</v>
      </c>
      <c r="I321" s="244"/>
      <c r="J321" s="245">
        <f>ROUND(I321*H321,2)</f>
        <v>0</v>
      </c>
      <c r="K321" s="246"/>
      <c r="L321" s="45"/>
      <c r="M321" s="247" t="s">
        <v>1</v>
      </c>
      <c r="N321" s="248" t="s">
        <v>42</v>
      </c>
      <c r="O321" s="98"/>
      <c r="P321" s="249">
        <f>O321*H321</f>
        <v>0</v>
      </c>
      <c r="Q321" s="249">
        <v>0.00081999999999999998</v>
      </c>
      <c r="R321" s="249">
        <f>Q321*H321</f>
        <v>0.016334400000000002</v>
      </c>
      <c r="S321" s="249">
        <v>0</v>
      </c>
      <c r="T321" s="25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51" t="s">
        <v>166</v>
      </c>
      <c r="AT321" s="251" t="s">
        <v>152</v>
      </c>
      <c r="AU321" s="251" t="s">
        <v>92</v>
      </c>
      <c r="AY321" s="18" t="s">
        <v>149</v>
      </c>
      <c r="BE321" s="252">
        <f>IF(N321="základná",J321,0)</f>
        <v>0</v>
      </c>
      <c r="BF321" s="252">
        <f>IF(N321="znížená",J321,0)</f>
        <v>0</v>
      </c>
      <c r="BG321" s="252">
        <f>IF(N321="zákl. prenesená",J321,0)</f>
        <v>0</v>
      </c>
      <c r="BH321" s="252">
        <f>IF(N321="zníž. prenesená",J321,0)</f>
        <v>0</v>
      </c>
      <c r="BI321" s="252">
        <f>IF(N321="nulová",J321,0)</f>
        <v>0</v>
      </c>
      <c r="BJ321" s="18" t="s">
        <v>92</v>
      </c>
      <c r="BK321" s="252">
        <f>ROUND(I321*H321,2)</f>
        <v>0</v>
      </c>
      <c r="BL321" s="18" t="s">
        <v>166</v>
      </c>
      <c r="BM321" s="251" t="s">
        <v>1220</v>
      </c>
    </row>
    <row r="322" s="15" customFormat="1">
      <c r="A322" s="15"/>
      <c r="B322" s="293"/>
      <c r="C322" s="294"/>
      <c r="D322" s="260" t="s">
        <v>190</v>
      </c>
      <c r="E322" s="295" t="s">
        <v>1</v>
      </c>
      <c r="F322" s="296" t="s">
        <v>1203</v>
      </c>
      <c r="G322" s="294"/>
      <c r="H322" s="295" t="s">
        <v>1</v>
      </c>
      <c r="I322" s="297"/>
      <c r="J322" s="294"/>
      <c r="K322" s="294"/>
      <c r="L322" s="298"/>
      <c r="M322" s="299"/>
      <c r="N322" s="300"/>
      <c r="O322" s="300"/>
      <c r="P322" s="300"/>
      <c r="Q322" s="300"/>
      <c r="R322" s="300"/>
      <c r="S322" s="300"/>
      <c r="T322" s="301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302" t="s">
        <v>190</v>
      </c>
      <c r="AU322" s="302" t="s">
        <v>92</v>
      </c>
      <c r="AV322" s="15" t="s">
        <v>84</v>
      </c>
      <c r="AW322" s="15" t="s">
        <v>32</v>
      </c>
      <c r="AX322" s="15" t="s">
        <v>76</v>
      </c>
      <c r="AY322" s="302" t="s">
        <v>149</v>
      </c>
    </row>
    <row r="323" s="13" customFormat="1">
      <c r="A323" s="13"/>
      <c r="B323" s="258"/>
      <c r="C323" s="259"/>
      <c r="D323" s="260" t="s">
        <v>190</v>
      </c>
      <c r="E323" s="261" t="s">
        <v>1</v>
      </c>
      <c r="F323" s="262" t="s">
        <v>1204</v>
      </c>
      <c r="G323" s="259"/>
      <c r="H323" s="263">
        <v>19.920000000000002</v>
      </c>
      <c r="I323" s="264"/>
      <c r="J323" s="259"/>
      <c r="K323" s="259"/>
      <c r="L323" s="265"/>
      <c r="M323" s="266"/>
      <c r="N323" s="267"/>
      <c r="O323" s="267"/>
      <c r="P323" s="267"/>
      <c r="Q323" s="267"/>
      <c r="R323" s="267"/>
      <c r="S323" s="267"/>
      <c r="T323" s="26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69" t="s">
        <v>190</v>
      </c>
      <c r="AU323" s="269" t="s">
        <v>92</v>
      </c>
      <c r="AV323" s="13" t="s">
        <v>92</v>
      </c>
      <c r="AW323" s="13" t="s">
        <v>32</v>
      </c>
      <c r="AX323" s="13" t="s">
        <v>76</v>
      </c>
      <c r="AY323" s="269" t="s">
        <v>149</v>
      </c>
    </row>
    <row r="324" s="14" customFormat="1">
      <c r="A324" s="14"/>
      <c r="B324" s="270"/>
      <c r="C324" s="271"/>
      <c r="D324" s="260" t="s">
        <v>190</v>
      </c>
      <c r="E324" s="272" t="s">
        <v>1</v>
      </c>
      <c r="F324" s="273" t="s">
        <v>203</v>
      </c>
      <c r="G324" s="271"/>
      <c r="H324" s="274">
        <v>19.920000000000002</v>
      </c>
      <c r="I324" s="275"/>
      <c r="J324" s="271"/>
      <c r="K324" s="271"/>
      <c r="L324" s="276"/>
      <c r="M324" s="277"/>
      <c r="N324" s="278"/>
      <c r="O324" s="278"/>
      <c r="P324" s="278"/>
      <c r="Q324" s="278"/>
      <c r="R324" s="278"/>
      <c r="S324" s="278"/>
      <c r="T324" s="27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80" t="s">
        <v>190</v>
      </c>
      <c r="AU324" s="280" t="s">
        <v>92</v>
      </c>
      <c r="AV324" s="14" t="s">
        <v>166</v>
      </c>
      <c r="AW324" s="14" t="s">
        <v>32</v>
      </c>
      <c r="AX324" s="14" t="s">
        <v>84</v>
      </c>
      <c r="AY324" s="280" t="s">
        <v>149</v>
      </c>
    </row>
    <row r="325" s="2" customFormat="1" ht="23.4566" customHeight="1">
      <c r="A325" s="39"/>
      <c r="B325" s="40"/>
      <c r="C325" s="239" t="s">
        <v>1221</v>
      </c>
      <c r="D325" s="239" t="s">
        <v>152</v>
      </c>
      <c r="E325" s="240" t="s">
        <v>1222</v>
      </c>
      <c r="F325" s="241" t="s">
        <v>1223</v>
      </c>
      <c r="G325" s="242" t="s">
        <v>188</v>
      </c>
      <c r="H325" s="243">
        <v>49.625</v>
      </c>
      <c r="I325" s="244"/>
      <c r="J325" s="245">
        <f>ROUND(I325*H325,2)</f>
        <v>0</v>
      </c>
      <c r="K325" s="246"/>
      <c r="L325" s="45"/>
      <c r="M325" s="247" t="s">
        <v>1</v>
      </c>
      <c r="N325" s="248" t="s">
        <v>42</v>
      </c>
      <c r="O325" s="98"/>
      <c r="P325" s="249">
        <f>O325*H325</f>
        <v>0</v>
      </c>
      <c r="Q325" s="249">
        <v>0.000215</v>
      </c>
      <c r="R325" s="249">
        <f>Q325*H325</f>
        <v>0.010669375</v>
      </c>
      <c r="S325" s="249">
        <v>0</v>
      </c>
      <c r="T325" s="25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51" t="s">
        <v>166</v>
      </c>
      <c r="AT325" s="251" t="s">
        <v>152</v>
      </c>
      <c r="AU325" s="251" t="s">
        <v>92</v>
      </c>
      <c r="AY325" s="18" t="s">
        <v>149</v>
      </c>
      <c r="BE325" s="252">
        <f>IF(N325="základná",J325,0)</f>
        <v>0</v>
      </c>
      <c r="BF325" s="252">
        <f>IF(N325="znížená",J325,0)</f>
        <v>0</v>
      </c>
      <c r="BG325" s="252">
        <f>IF(N325="zákl. prenesená",J325,0)</f>
        <v>0</v>
      </c>
      <c r="BH325" s="252">
        <f>IF(N325="zníž. prenesená",J325,0)</f>
        <v>0</v>
      </c>
      <c r="BI325" s="252">
        <f>IF(N325="nulová",J325,0)</f>
        <v>0</v>
      </c>
      <c r="BJ325" s="18" t="s">
        <v>92</v>
      </c>
      <c r="BK325" s="252">
        <f>ROUND(I325*H325,2)</f>
        <v>0</v>
      </c>
      <c r="BL325" s="18" t="s">
        <v>166</v>
      </c>
      <c r="BM325" s="251" t="s">
        <v>1224</v>
      </c>
    </row>
    <row r="326" s="15" customFormat="1">
      <c r="A326" s="15"/>
      <c r="B326" s="293"/>
      <c r="C326" s="294"/>
      <c r="D326" s="260" t="s">
        <v>190</v>
      </c>
      <c r="E326" s="295" t="s">
        <v>1</v>
      </c>
      <c r="F326" s="296" t="s">
        <v>1225</v>
      </c>
      <c r="G326" s="294"/>
      <c r="H326" s="295" t="s">
        <v>1</v>
      </c>
      <c r="I326" s="297"/>
      <c r="J326" s="294"/>
      <c r="K326" s="294"/>
      <c r="L326" s="298"/>
      <c r="M326" s="299"/>
      <c r="N326" s="300"/>
      <c r="O326" s="300"/>
      <c r="P326" s="300"/>
      <c r="Q326" s="300"/>
      <c r="R326" s="300"/>
      <c r="S326" s="300"/>
      <c r="T326" s="301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302" t="s">
        <v>190</v>
      </c>
      <c r="AU326" s="302" t="s">
        <v>92</v>
      </c>
      <c r="AV326" s="15" t="s">
        <v>84</v>
      </c>
      <c r="AW326" s="15" t="s">
        <v>32</v>
      </c>
      <c r="AX326" s="15" t="s">
        <v>76</v>
      </c>
      <c r="AY326" s="302" t="s">
        <v>149</v>
      </c>
    </row>
    <row r="327" s="15" customFormat="1">
      <c r="A327" s="15"/>
      <c r="B327" s="293"/>
      <c r="C327" s="294"/>
      <c r="D327" s="260" t="s">
        <v>190</v>
      </c>
      <c r="E327" s="295" t="s">
        <v>1</v>
      </c>
      <c r="F327" s="296" t="s">
        <v>1226</v>
      </c>
      <c r="G327" s="294"/>
      <c r="H327" s="295" t="s">
        <v>1</v>
      </c>
      <c r="I327" s="297"/>
      <c r="J327" s="294"/>
      <c r="K327" s="294"/>
      <c r="L327" s="298"/>
      <c r="M327" s="299"/>
      <c r="N327" s="300"/>
      <c r="O327" s="300"/>
      <c r="P327" s="300"/>
      <c r="Q327" s="300"/>
      <c r="R327" s="300"/>
      <c r="S327" s="300"/>
      <c r="T327" s="301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302" t="s">
        <v>190</v>
      </c>
      <c r="AU327" s="302" t="s">
        <v>92</v>
      </c>
      <c r="AV327" s="15" t="s">
        <v>84</v>
      </c>
      <c r="AW327" s="15" t="s">
        <v>32</v>
      </c>
      <c r="AX327" s="15" t="s">
        <v>76</v>
      </c>
      <c r="AY327" s="302" t="s">
        <v>149</v>
      </c>
    </row>
    <row r="328" s="13" customFormat="1">
      <c r="A328" s="13"/>
      <c r="B328" s="258"/>
      <c r="C328" s="259"/>
      <c r="D328" s="260" t="s">
        <v>190</v>
      </c>
      <c r="E328" s="261" t="s">
        <v>1</v>
      </c>
      <c r="F328" s="262" t="s">
        <v>1227</v>
      </c>
      <c r="G328" s="259"/>
      <c r="H328" s="263">
        <v>23.399999999999999</v>
      </c>
      <c r="I328" s="264"/>
      <c r="J328" s="259"/>
      <c r="K328" s="259"/>
      <c r="L328" s="265"/>
      <c r="M328" s="266"/>
      <c r="N328" s="267"/>
      <c r="O328" s="267"/>
      <c r="P328" s="267"/>
      <c r="Q328" s="267"/>
      <c r="R328" s="267"/>
      <c r="S328" s="267"/>
      <c r="T328" s="26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69" t="s">
        <v>190</v>
      </c>
      <c r="AU328" s="269" t="s">
        <v>92</v>
      </c>
      <c r="AV328" s="13" t="s">
        <v>92</v>
      </c>
      <c r="AW328" s="13" t="s">
        <v>32</v>
      </c>
      <c r="AX328" s="13" t="s">
        <v>76</v>
      </c>
      <c r="AY328" s="269" t="s">
        <v>149</v>
      </c>
    </row>
    <row r="329" s="15" customFormat="1">
      <c r="A329" s="15"/>
      <c r="B329" s="293"/>
      <c r="C329" s="294"/>
      <c r="D329" s="260" t="s">
        <v>190</v>
      </c>
      <c r="E329" s="295" t="s">
        <v>1</v>
      </c>
      <c r="F329" s="296" t="s">
        <v>1228</v>
      </c>
      <c r="G329" s="294"/>
      <c r="H329" s="295" t="s">
        <v>1</v>
      </c>
      <c r="I329" s="297"/>
      <c r="J329" s="294"/>
      <c r="K329" s="294"/>
      <c r="L329" s="298"/>
      <c r="M329" s="299"/>
      <c r="N329" s="300"/>
      <c r="O329" s="300"/>
      <c r="P329" s="300"/>
      <c r="Q329" s="300"/>
      <c r="R329" s="300"/>
      <c r="S329" s="300"/>
      <c r="T329" s="301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302" t="s">
        <v>190</v>
      </c>
      <c r="AU329" s="302" t="s">
        <v>92</v>
      </c>
      <c r="AV329" s="15" t="s">
        <v>84</v>
      </c>
      <c r="AW329" s="15" t="s">
        <v>32</v>
      </c>
      <c r="AX329" s="15" t="s">
        <v>76</v>
      </c>
      <c r="AY329" s="302" t="s">
        <v>149</v>
      </c>
    </row>
    <row r="330" s="13" customFormat="1">
      <c r="A330" s="13"/>
      <c r="B330" s="258"/>
      <c r="C330" s="259"/>
      <c r="D330" s="260" t="s">
        <v>190</v>
      </c>
      <c r="E330" s="261" t="s">
        <v>1</v>
      </c>
      <c r="F330" s="262" t="s">
        <v>1229</v>
      </c>
      <c r="G330" s="259"/>
      <c r="H330" s="263">
        <v>5.625</v>
      </c>
      <c r="I330" s="264"/>
      <c r="J330" s="259"/>
      <c r="K330" s="259"/>
      <c r="L330" s="265"/>
      <c r="M330" s="266"/>
      <c r="N330" s="267"/>
      <c r="O330" s="267"/>
      <c r="P330" s="267"/>
      <c r="Q330" s="267"/>
      <c r="R330" s="267"/>
      <c r="S330" s="267"/>
      <c r="T330" s="26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69" t="s">
        <v>190</v>
      </c>
      <c r="AU330" s="269" t="s">
        <v>92</v>
      </c>
      <c r="AV330" s="13" t="s">
        <v>92</v>
      </c>
      <c r="AW330" s="13" t="s">
        <v>32</v>
      </c>
      <c r="AX330" s="13" t="s">
        <v>76</v>
      </c>
      <c r="AY330" s="269" t="s">
        <v>149</v>
      </c>
    </row>
    <row r="331" s="15" customFormat="1">
      <c r="A331" s="15"/>
      <c r="B331" s="293"/>
      <c r="C331" s="294"/>
      <c r="D331" s="260" t="s">
        <v>190</v>
      </c>
      <c r="E331" s="295" t="s">
        <v>1</v>
      </c>
      <c r="F331" s="296" t="s">
        <v>1214</v>
      </c>
      <c r="G331" s="294"/>
      <c r="H331" s="295" t="s">
        <v>1</v>
      </c>
      <c r="I331" s="297"/>
      <c r="J331" s="294"/>
      <c r="K331" s="294"/>
      <c r="L331" s="298"/>
      <c r="M331" s="299"/>
      <c r="N331" s="300"/>
      <c r="O331" s="300"/>
      <c r="P331" s="300"/>
      <c r="Q331" s="300"/>
      <c r="R331" s="300"/>
      <c r="S331" s="300"/>
      <c r="T331" s="301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302" t="s">
        <v>190</v>
      </c>
      <c r="AU331" s="302" t="s">
        <v>92</v>
      </c>
      <c r="AV331" s="15" t="s">
        <v>84</v>
      </c>
      <c r="AW331" s="15" t="s">
        <v>32</v>
      </c>
      <c r="AX331" s="15" t="s">
        <v>76</v>
      </c>
      <c r="AY331" s="302" t="s">
        <v>149</v>
      </c>
    </row>
    <row r="332" s="13" customFormat="1">
      <c r="A332" s="13"/>
      <c r="B332" s="258"/>
      <c r="C332" s="259"/>
      <c r="D332" s="260" t="s">
        <v>190</v>
      </c>
      <c r="E332" s="261" t="s">
        <v>1</v>
      </c>
      <c r="F332" s="262" t="s">
        <v>1230</v>
      </c>
      <c r="G332" s="259"/>
      <c r="H332" s="263">
        <v>15.6</v>
      </c>
      <c r="I332" s="264"/>
      <c r="J332" s="259"/>
      <c r="K332" s="259"/>
      <c r="L332" s="265"/>
      <c r="M332" s="266"/>
      <c r="N332" s="267"/>
      <c r="O332" s="267"/>
      <c r="P332" s="267"/>
      <c r="Q332" s="267"/>
      <c r="R332" s="267"/>
      <c r="S332" s="267"/>
      <c r="T332" s="26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9" t="s">
        <v>190</v>
      </c>
      <c r="AU332" s="269" t="s">
        <v>92</v>
      </c>
      <c r="AV332" s="13" t="s">
        <v>92</v>
      </c>
      <c r="AW332" s="13" t="s">
        <v>32</v>
      </c>
      <c r="AX332" s="13" t="s">
        <v>76</v>
      </c>
      <c r="AY332" s="269" t="s">
        <v>149</v>
      </c>
    </row>
    <row r="333" s="15" customFormat="1">
      <c r="A333" s="15"/>
      <c r="B333" s="293"/>
      <c r="C333" s="294"/>
      <c r="D333" s="260" t="s">
        <v>190</v>
      </c>
      <c r="E333" s="295" t="s">
        <v>1</v>
      </c>
      <c r="F333" s="296" t="s">
        <v>1216</v>
      </c>
      <c r="G333" s="294"/>
      <c r="H333" s="295" t="s">
        <v>1</v>
      </c>
      <c r="I333" s="297"/>
      <c r="J333" s="294"/>
      <c r="K333" s="294"/>
      <c r="L333" s="298"/>
      <c r="M333" s="299"/>
      <c r="N333" s="300"/>
      <c r="O333" s="300"/>
      <c r="P333" s="300"/>
      <c r="Q333" s="300"/>
      <c r="R333" s="300"/>
      <c r="S333" s="300"/>
      <c r="T333" s="301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302" t="s">
        <v>190</v>
      </c>
      <c r="AU333" s="302" t="s">
        <v>92</v>
      </c>
      <c r="AV333" s="15" t="s">
        <v>84</v>
      </c>
      <c r="AW333" s="15" t="s">
        <v>32</v>
      </c>
      <c r="AX333" s="15" t="s">
        <v>76</v>
      </c>
      <c r="AY333" s="302" t="s">
        <v>149</v>
      </c>
    </row>
    <row r="334" s="13" customFormat="1">
      <c r="A334" s="13"/>
      <c r="B334" s="258"/>
      <c r="C334" s="259"/>
      <c r="D334" s="260" t="s">
        <v>190</v>
      </c>
      <c r="E334" s="261" t="s">
        <v>1</v>
      </c>
      <c r="F334" s="262" t="s">
        <v>1231</v>
      </c>
      <c r="G334" s="259"/>
      <c r="H334" s="263">
        <v>5</v>
      </c>
      <c r="I334" s="264"/>
      <c r="J334" s="259"/>
      <c r="K334" s="259"/>
      <c r="L334" s="265"/>
      <c r="M334" s="266"/>
      <c r="N334" s="267"/>
      <c r="O334" s="267"/>
      <c r="P334" s="267"/>
      <c r="Q334" s="267"/>
      <c r="R334" s="267"/>
      <c r="S334" s="267"/>
      <c r="T334" s="26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9" t="s">
        <v>190</v>
      </c>
      <c r="AU334" s="269" t="s">
        <v>92</v>
      </c>
      <c r="AV334" s="13" t="s">
        <v>92</v>
      </c>
      <c r="AW334" s="13" t="s">
        <v>32</v>
      </c>
      <c r="AX334" s="13" t="s">
        <v>76</v>
      </c>
      <c r="AY334" s="269" t="s">
        <v>149</v>
      </c>
    </row>
    <row r="335" s="14" customFormat="1">
      <c r="A335" s="14"/>
      <c r="B335" s="270"/>
      <c r="C335" s="271"/>
      <c r="D335" s="260" t="s">
        <v>190</v>
      </c>
      <c r="E335" s="272" t="s">
        <v>1</v>
      </c>
      <c r="F335" s="273" t="s">
        <v>203</v>
      </c>
      <c r="G335" s="271"/>
      <c r="H335" s="274">
        <v>49.625</v>
      </c>
      <c r="I335" s="275"/>
      <c r="J335" s="271"/>
      <c r="K335" s="271"/>
      <c r="L335" s="276"/>
      <c r="M335" s="277"/>
      <c r="N335" s="278"/>
      <c r="O335" s="278"/>
      <c r="P335" s="278"/>
      <c r="Q335" s="278"/>
      <c r="R335" s="278"/>
      <c r="S335" s="278"/>
      <c r="T335" s="27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80" t="s">
        <v>190</v>
      </c>
      <c r="AU335" s="280" t="s">
        <v>92</v>
      </c>
      <c r="AV335" s="14" t="s">
        <v>166</v>
      </c>
      <c r="AW335" s="14" t="s">
        <v>32</v>
      </c>
      <c r="AX335" s="14" t="s">
        <v>84</v>
      </c>
      <c r="AY335" s="280" t="s">
        <v>149</v>
      </c>
    </row>
    <row r="336" s="2" customFormat="1" ht="31.92453" customHeight="1">
      <c r="A336" s="39"/>
      <c r="B336" s="40"/>
      <c r="C336" s="239" t="s">
        <v>1232</v>
      </c>
      <c r="D336" s="239" t="s">
        <v>152</v>
      </c>
      <c r="E336" s="240" t="s">
        <v>1233</v>
      </c>
      <c r="F336" s="241" t="s">
        <v>1234</v>
      </c>
      <c r="G336" s="242" t="s">
        <v>188</v>
      </c>
      <c r="H336" s="243">
        <v>26.760000000000002</v>
      </c>
      <c r="I336" s="244"/>
      <c r="J336" s="245">
        <f>ROUND(I336*H336,2)</f>
        <v>0</v>
      </c>
      <c r="K336" s="246"/>
      <c r="L336" s="45"/>
      <c r="M336" s="247" t="s">
        <v>1</v>
      </c>
      <c r="N336" s="248" t="s">
        <v>42</v>
      </c>
      <c r="O336" s="98"/>
      <c r="P336" s="249">
        <f>O336*H336</f>
        <v>0</v>
      </c>
      <c r="Q336" s="249">
        <v>0.019529999999999999</v>
      </c>
      <c r="R336" s="249">
        <f>Q336*H336</f>
        <v>0.52262279999999994</v>
      </c>
      <c r="S336" s="249">
        <v>0</v>
      </c>
      <c r="T336" s="25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51" t="s">
        <v>166</v>
      </c>
      <c r="AT336" s="251" t="s">
        <v>152</v>
      </c>
      <c r="AU336" s="251" t="s">
        <v>92</v>
      </c>
      <c r="AY336" s="18" t="s">
        <v>149</v>
      </c>
      <c r="BE336" s="252">
        <f>IF(N336="základná",J336,0)</f>
        <v>0</v>
      </c>
      <c r="BF336" s="252">
        <f>IF(N336="znížená",J336,0)</f>
        <v>0</v>
      </c>
      <c r="BG336" s="252">
        <f>IF(N336="zákl. prenesená",J336,0)</f>
        <v>0</v>
      </c>
      <c r="BH336" s="252">
        <f>IF(N336="zníž. prenesená",J336,0)</f>
        <v>0</v>
      </c>
      <c r="BI336" s="252">
        <f>IF(N336="nulová",J336,0)</f>
        <v>0</v>
      </c>
      <c r="BJ336" s="18" t="s">
        <v>92</v>
      </c>
      <c r="BK336" s="252">
        <f>ROUND(I336*H336,2)</f>
        <v>0</v>
      </c>
      <c r="BL336" s="18" t="s">
        <v>166</v>
      </c>
      <c r="BM336" s="251" t="s">
        <v>1235</v>
      </c>
    </row>
    <row r="337" s="13" customFormat="1">
      <c r="A337" s="13"/>
      <c r="B337" s="258"/>
      <c r="C337" s="259"/>
      <c r="D337" s="260" t="s">
        <v>190</v>
      </c>
      <c r="E337" s="261" t="s">
        <v>1</v>
      </c>
      <c r="F337" s="262" t="s">
        <v>1236</v>
      </c>
      <c r="G337" s="259"/>
      <c r="H337" s="263">
        <v>26.760000000000002</v>
      </c>
      <c r="I337" s="264"/>
      <c r="J337" s="259"/>
      <c r="K337" s="259"/>
      <c r="L337" s="265"/>
      <c r="M337" s="266"/>
      <c r="N337" s="267"/>
      <c r="O337" s="267"/>
      <c r="P337" s="267"/>
      <c r="Q337" s="267"/>
      <c r="R337" s="267"/>
      <c r="S337" s="267"/>
      <c r="T337" s="26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69" t="s">
        <v>190</v>
      </c>
      <c r="AU337" s="269" t="s">
        <v>92</v>
      </c>
      <c r="AV337" s="13" t="s">
        <v>92</v>
      </c>
      <c r="AW337" s="13" t="s">
        <v>32</v>
      </c>
      <c r="AX337" s="13" t="s">
        <v>84</v>
      </c>
      <c r="AY337" s="269" t="s">
        <v>149</v>
      </c>
    </row>
    <row r="338" s="2" customFormat="1" ht="23.4566" customHeight="1">
      <c r="A338" s="39"/>
      <c r="B338" s="40"/>
      <c r="C338" s="239" t="s">
        <v>1237</v>
      </c>
      <c r="D338" s="239" t="s">
        <v>152</v>
      </c>
      <c r="E338" s="240" t="s">
        <v>1238</v>
      </c>
      <c r="F338" s="241" t="s">
        <v>1239</v>
      </c>
      <c r="G338" s="242" t="s">
        <v>188</v>
      </c>
      <c r="H338" s="243">
        <v>16.379999999999999</v>
      </c>
      <c r="I338" s="244"/>
      <c r="J338" s="245">
        <f>ROUND(I338*H338,2)</f>
        <v>0</v>
      </c>
      <c r="K338" s="246"/>
      <c r="L338" s="45"/>
      <c r="M338" s="247" t="s">
        <v>1</v>
      </c>
      <c r="N338" s="248" t="s">
        <v>42</v>
      </c>
      <c r="O338" s="98"/>
      <c r="P338" s="249">
        <f>O338*H338</f>
        <v>0</v>
      </c>
      <c r="Q338" s="249">
        <v>0.043650000000000001</v>
      </c>
      <c r="R338" s="249">
        <f>Q338*H338</f>
        <v>0.71498699999999993</v>
      </c>
      <c r="S338" s="249">
        <v>0</v>
      </c>
      <c r="T338" s="25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51" t="s">
        <v>166</v>
      </c>
      <c r="AT338" s="251" t="s">
        <v>152</v>
      </c>
      <c r="AU338" s="251" t="s">
        <v>92</v>
      </c>
      <c r="AY338" s="18" t="s">
        <v>149</v>
      </c>
      <c r="BE338" s="252">
        <f>IF(N338="základná",J338,0)</f>
        <v>0</v>
      </c>
      <c r="BF338" s="252">
        <f>IF(N338="znížená",J338,0)</f>
        <v>0</v>
      </c>
      <c r="BG338" s="252">
        <f>IF(N338="zákl. prenesená",J338,0)</f>
        <v>0</v>
      </c>
      <c r="BH338" s="252">
        <f>IF(N338="zníž. prenesená",J338,0)</f>
        <v>0</v>
      </c>
      <c r="BI338" s="252">
        <f>IF(N338="nulová",J338,0)</f>
        <v>0</v>
      </c>
      <c r="BJ338" s="18" t="s">
        <v>92</v>
      </c>
      <c r="BK338" s="252">
        <f>ROUND(I338*H338,2)</f>
        <v>0</v>
      </c>
      <c r="BL338" s="18" t="s">
        <v>166</v>
      </c>
      <c r="BM338" s="251" t="s">
        <v>1240</v>
      </c>
    </row>
    <row r="339" s="13" customFormat="1">
      <c r="A339" s="13"/>
      <c r="B339" s="258"/>
      <c r="C339" s="259"/>
      <c r="D339" s="260" t="s">
        <v>190</v>
      </c>
      <c r="E339" s="261" t="s">
        <v>1</v>
      </c>
      <c r="F339" s="262" t="s">
        <v>1241</v>
      </c>
      <c r="G339" s="259"/>
      <c r="H339" s="263">
        <v>16.379999999999999</v>
      </c>
      <c r="I339" s="264"/>
      <c r="J339" s="259"/>
      <c r="K339" s="259"/>
      <c r="L339" s="265"/>
      <c r="M339" s="266"/>
      <c r="N339" s="267"/>
      <c r="O339" s="267"/>
      <c r="P339" s="267"/>
      <c r="Q339" s="267"/>
      <c r="R339" s="267"/>
      <c r="S339" s="267"/>
      <c r="T339" s="26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69" t="s">
        <v>190</v>
      </c>
      <c r="AU339" s="269" t="s">
        <v>92</v>
      </c>
      <c r="AV339" s="13" t="s">
        <v>92</v>
      </c>
      <c r="AW339" s="13" t="s">
        <v>32</v>
      </c>
      <c r="AX339" s="13" t="s">
        <v>84</v>
      </c>
      <c r="AY339" s="269" t="s">
        <v>149</v>
      </c>
    </row>
    <row r="340" s="2" customFormat="1" ht="23.4566" customHeight="1">
      <c r="A340" s="39"/>
      <c r="B340" s="40"/>
      <c r="C340" s="239" t="s">
        <v>1242</v>
      </c>
      <c r="D340" s="239" t="s">
        <v>152</v>
      </c>
      <c r="E340" s="240" t="s">
        <v>1243</v>
      </c>
      <c r="F340" s="241" t="s">
        <v>1244</v>
      </c>
      <c r="G340" s="242" t="s">
        <v>188</v>
      </c>
      <c r="H340" s="243">
        <v>7.0199999999999996</v>
      </c>
      <c r="I340" s="244"/>
      <c r="J340" s="245">
        <f>ROUND(I340*H340,2)</f>
        <v>0</v>
      </c>
      <c r="K340" s="246"/>
      <c r="L340" s="45"/>
      <c r="M340" s="247" t="s">
        <v>1</v>
      </c>
      <c r="N340" s="248" t="s">
        <v>42</v>
      </c>
      <c r="O340" s="98"/>
      <c r="P340" s="249">
        <f>O340*H340</f>
        <v>0</v>
      </c>
      <c r="Q340" s="249">
        <v>0.094350000000000003</v>
      </c>
      <c r="R340" s="249">
        <f>Q340*H340</f>
        <v>0.66233699999999995</v>
      </c>
      <c r="S340" s="249">
        <v>0</v>
      </c>
      <c r="T340" s="25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51" t="s">
        <v>166</v>
      </c>
      <c r="AT340" s="251" t="s">
        <v>152</v>
      </c>
      <c r="AU340" s="251" t="s">
        <v>92</v>
      </c>
      <c r="AY340" s="18" t="s">
        <v>149</v>
      </c>
      <c r="BE340" s="252">
        <f>IF(N340="základná",J340,0)</f>
        <v>0</v>
      </c>
      <c r="BF340" s="252">
        <f>IF(N340="znížená",J340,0)</f>
        <v>0</v>
      </c>
      <c r="BG340" s="252">
        <f>IF(N340="zákl. prenesená",J340,0)</f>
        <v>0</v>
      </c>
      <c r="BH340" s="252">
        <f>IF(N340="zníž. prenesená",J340,0)</f>
        <v>0</v>
      </c>
      <c r="BI340" s="252">
        <f>IF(N340="nulová",J340,0)</f>
        <v>0</v>
      </c>
      <c r="BJ340" s="18" t="s">
        <v>92</v>
      </c>
      <c r="BK340" s="252">
        <f>ROUND(I340*H340,2)</f>
        <v>0</v>
      </c>
      <c r="BL340" s="18" t="s">
        <v>166</v>
      </c>
      <c r="BM340" s="251" t="s">
        <v>1245</v>
      </c>
    </row>
    <row r="341" s="13" customFormat="1">
      <c r="A341" s="13"/>
      <c r="B341" s="258"/>
      <c r="C341" s="259"/>
      <c r="D341" s="260" t="s">
        <v>190</v>
      </c>
      <c r="E341" s="261" t="s">
        <v>1</v>
      </c>
      <c r="F341" s="262" t="s">
        <v>1246</v>
      </c>
      <c r="G341" s="259"/>
      <c r="H341" s="263">
        <v>7.0199999999999996</v>
      </c>
      <c r="I341" s="264"/>
      <c r="J341" s="259"/>
      <c r="K341" s="259"/>
      <c r="L341" s="265"/>
      <c r="M341" s="266"/>
      <c r="N341" s="267"/>
      <c r="O341" s="267"/>
      <c r="P341" s="267"/>
      <c r="Q341" s="267"/>
      <c r="R341" s="267"/>
      <c r="S341" s="267"/>
      <c r="T341" s="26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69" t="s">
        <v>190</v>
      </c>
      <c r="AU341" s="269" t="s">
        <v>92</v>
      </c>
      <c r="AV341" s="13" t="s">
        <v>92</v>
      </c>
      <c r="AW341" s="13" t="s">
        <v>32</v>
      </c>
      <c r="AX341" s="13" t="s">
        <v>84</v>
      </c>
      <c r="AY341" s="269" t="s">
        <v>149</v>
      </c>
    </row>
    <row r="342" s="2" customFormat="1" ht="21.0566" customHeight="1">
      <c r="A342" s="39"/>
      <c r="B342" s="40"/>
      <c r="C342" s="239" t="s">
        <v>1247</v>
      </c>
      <c r="D342" s="239" t="s">
        <v>152</v>
      </c>
      <c r="E342" s="240" t="s">
        <v>540</v>
      </c>
      <c r="F342" s="241" t="s">
        <v>541</v>
      </c>
      <c r="G342" s="242" t="s">
        <v>188</v>
      </c>
      <c r="H342" s="243">
        <v>15.119999999999999</v>
      </c>
      <c r="I342" s="244"/>
      <c r="J342" s="245">
        <f>ROUND(I342*H342,2)</f>
        <v>0</v>
      </c>
      <c r="K342" s="246"/>
      <c r="L342" s="45"/>
      <c r="M342" s="247" t="s">
        <v>1</v>
      </c>
      <c r="N342" s="248" t="s">
        <v>42</v>
      </c>
      <c r="O342" s="98"/>
      <c r="P342" s="249">
        <f>O342*H342</f>
        <v>0</v>
      </c>
      <c r="Q342" s="249">
        <v>0.041350999999999999</v>
      </c>
      <c r="R342" s="249">
        <f>Q342*H342</f>
        <v>0.62522711999999991</v>
      </c>
      <c r="S342" s="249">
        <v>0</v>
      </c>
      <c r="T342" s="25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51" t="s">
        <v>166</v>
      </c>
      <c r="AT342" s="251" t="s">
        <v>152</v>
      </c>
      <c r="AU342" s="251" t="s">
        <v>92</v>
      </c>
      <c r="AY342" s="18" t="s">
        <v>149</v>
      </c>
      <c r="BE342" s="252">
        <f>IF(N342="základná",J342,0)</f>
        <v>0</v>
      </c>
      <c r="BF342" s="252">
        <f>IF(N342="znížená",J342,0)</f>
        <v>0</v>
      </c>
      <c r="BG342" s="252">
        <f>IF(N342="zákl. prenesená",J342,0)</f>
        <v>0</v>
      </c>
      <c r="BH342" s="252">
        <f>IF(N342="zníž. prenesená",J342,0)</f>
        <v>0</v>
      </c>
      <c r="BI342" s="252">
        <f>IF(N342="nulová",J342,0)</f>
        <v>0</v>
      </c>
      <c r="BJ342" s="18" t="s">
        <v>92</v>
      </c>
      <c r="BK342" s="252">
        <f>ROUND(I342*H342,2)</f>
        <v>0</v>
      </c>
      <c r="BL342" s="18" t="s">
        <v>166</v>
      </c>
      <c r="BM342" s="251" t="s">
        <v>1248</v>
      </c>
    </row>
    <row r="343" s="15" customFormat="1">
      <c r="A343" s="15"/>
      <c r="B343" s="293"/>
      <c r="C343" s="294"/>
      <c r="D343" s="260" t="s">
        <v>190</v>
      </c>
      <c r="E343" s="295" t="s">
        <v>1</v>
      </c>
      <c r="F343" s="296" t="s">
        <v>1213</v>
      </c>
      <c r="G343" s="294"/>
      <c r="H343" s="295" t="s">
        <v>1</v>
      </c>
      <c r="I343" s="297"/>
      <c r="J343" s="294"/>
      <c r="K343" s="294"/>
      <c r="L343" s="298"/>
      <c r="M343" s="299"/>
      <c r="N343" s="300"/>
      <c r="O343" s="300"/>
      <c r="P343" s="300"/>
      <c r="Q343" s="300"/>
      <c r="R343" s="300"/>
      <c r="S343" s="300"/>
      <c r="T343" s="30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302" t="s">
        <v>190</v>
      </c>
      <c r="AU343" s="302" t="s">
        <v>92</v>
      </c>
      <c r="AV343" s="15" t="s">
        <v>84</v>
      </c>
      <c r="AW343" s="15" t="s">
        <v>32</v>
      </c>
      <c r="AX343" s="15" t="s">
        <v>76</v>
      </c>
      <c r="AY343" s="302" t="s">
        <v>149</v>
      </c>
    </row>
    <row r="344" s="15" customFormat="1">
      <c r="A344" s="15"/>
      <c r="B344" s="293"/>
      <c r="C344" s="294"/>
      <c r="D344" s="260" t="s">
        <v>190</v>
      </c>
      <c r="E344" s="295" t="s">
        <v>1</v>
      </c>
      <c r="F344" s="296" t="s">
        <v>1214</v>
      </c>
      <c r="G344" s="294"/>
      <c r="H344" s="295" t="s">
        <v>1</v>
      </c>
      <c r="I344" s="297"/>
      <c r="J344" s="294"/>
      <c r="K344" s="294"/>
      <c r="L344" s="298"/>
      <c r="M344" s="299"/>
      <c r="N344" s="300"/>
      <c r="O344" s="300"/>
      <c r="P344" s="300"/>
      <c r="Q344" s="300"/>
      <c r="R344" s="300"/>
      <c r="S344" s="300"/>
      <c r="T344" s="301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302" t="s">
        <v>190</v>
      </c>
      <c r="AU344" s="302" t="s">
        <v>92</v>
      </c>
      <c r="AV344" s="15" t="s">
        <v>84</v>
      </c>
      <c r="AW344" s="15" t="s">
        <v>32</v>
      </c>
      <c r="AX344" s="15" t="s">
        <v>76</v>
      </c>
      <c r="AY344" s="302" t="s">
        <v>149</v>
      </c>
    </row>
    <row r="345" s="13" customFormat="1">
      <c r="A345" s="13"/>
      <c r="B345" s="258"/>
      <c r="C345" s="259"/>
      <c r="D345" s="260" t="s">
        <v>190</v>
      </c>
      <c r="E345" s="261" t="s">
        <v>1</v>
      </c>
      <c r="F345" s="262" t="s">
        <v>1249</v>
      </c>
      <c r="G345" s="259"/>
      <c r="H345" s="263">
        <v>10.92</v>
      </c>
      <c r="I345" s="264"/>
      <c r="J345" s="259"/>
      <c r="K345" s="259"/>
      <c r="L345" s="265"/>
      <c r="M345" s="266"/>
      <c r="N345" s="267"/>
      <c r="O345" s="267"/>
      <c r="P345" s="267"/>
      <c r="Q345" s="267"/>
      <c r="R345" s="267"/>
      <c r="S345" s="267"/>
      <c r="T345" s="26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69" t="s">
        <v>190</v>
      </c>
      <c r="AU345" s="269" t="s">
        <v>92</v>
      </c>
      <c r="AV345" s="13" t="s">
        <v>92</v>
      </c>
      <c r="AW345" s="13" t="s">
        <v>32</v>
      </c>
      <c r="AX345" s="13" t="s">
        <v>76</v>
      </c>
      <c r="AY345" s="269" t="s">
        <v>149</v>
      </c>
    </row>
    <row r="346" s="15" customFormat="1">
      <c r="A346" s="15"/>
      <c r="B346" s="293"/>
      <c r="C346" s="294"/>
      <c r="D346" s="260" t="s">
        <v>190</v>
      </c>
      <c r="E346" s="295" t="s">
        <v>1</v>
      </c>
      <c r="F346" s="296" t="s">
        <v>1216</v>
      </c>
      <c r="G346" s="294"/>
      <c r="H346" s="295" t="s">
        <v>1</v>
      </c>
      <c r="I346" s="297"/>
      <c r="J346" s="294"/>
      <c r="K346" s="294"/>
      <c r="L346" s="298"/>
      <c r="M346" s="299"/>
      <c r="N346" s="300"/>
      <c r="O346" s="300"/>
      <c r="P346" s="300"/>
      <c r="Q346" s="300"/>
      <c r="R346" s="300"/>
      <c r="S346" s="300"/>
      <c r="T346" s="301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302" t="s">
        <v>190</v>
      </c>
      <c r="AU346" s="302" t="s">
        <v>92</v>
      </c>
      <c r="AV346" s="15" t="s">
        <v>84</v>
      </c>
      <c r="AW346" s="15" t="s">
        <v>32</v>
      </c>
      <c r="AX346" s="15" t="s">
        <v>76</v>
      </c>
      <c r="AY346" s="302" t="s">
        <v>149</v>
      </c>
    </row>
    <row r="347" s="13" customFormat="1">
      <c r="A347" s="13"/>
      <c r="B347" s="258"/>
      <c r="C347" s="259"/>
      <c r="D347" s="260" t="s">
        <v>190</v>
      </c>
      <c r="E347" s="261" t="s">
        <v>1</v>
      </c>
      <c r="F347" s="262" t="s">
        <v>1250</v>
      </c>
      <c r="G347" s="259"/>
      <c r="H347" s="263">
        <v>4.2000000000000002</v>
      </c>
      <c r="I347" s="264"/>
      <c r="J347" s="259"/>
      <c r="K347" s="259"/>
      <c r="L347" s="265"/>
      <c r="M347" s="266"/>
      <c r="N347" s="267"/>
      <c r="O347" s="267"/>
      <c r="P347" s="267"/>
      <c r="Q347" s="267"/>
      <c r="R347" s="267"/>
      <c r="S347" s="267"/>
      <c r="T347" s="26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9" t="s">
        <v>190</v>
      </c>
      <c r="AU347" s="269" t="s">
        <v>92</v>
      </c>
      <c r="AV347" s="13" t="s">
        <v>92</v>
      </c>
      <c r="AW347" s="13" t="s">
        <v>32</v>
      </c>
      <c r="AX347" s="13" t="s">
        <v>76</v>
      </c>
      <c r="AY347" s="269" t="s">
        <v>149</v>
      </c>
    </row>
    <row r="348" s="14" customFormat="1">
      <c r="A348" s="14"/>
      <c r="B348" s="270"/>
      <c r="C348" s="271"/>
      <c r="D348" s="260" t="s">
        <v>190</v>
      </c>
      <c r="E348" s="272" t="s">
        <v>1</v>
      </c>
      <c r="F348" s="273" t="s">
        <v>203</v>
      </c>
      <c r="G348" s="271"/>
      <c r="H348" s="274">
        <v>15.119999999999999</v>
      </c>
      <c r="I348" s="275"/>
      <c r="J348" s="271"/>
      <c r="K348" s="271"/>
      <c r="L348" s="276"/>
      <c r="M348" s="277"/>
      <c r="N348" s="278"/>
      <c r="O348" s="278"/>
      <c r="P348" s="278"/>
      <c r="Q348" s="278"/>
      <c r="R348" s="278"/>
      <c r="S348" s="278"/>
      <c r="T348" s="27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80" t="s">
        <v>190</v>
      </c>
      <c r="AU348" s="280" t="s">
        <v>92</v>
      </c>
      <c r="AV348" s="14" t="s">
        <v>166</v>
      </c>
      <c r="AW348" s="14" t="s">
        <v>32</v>
      </c>
      <c r="AX348" s="14" t="s">
        <v>84</v>
      </c>
      <c r="AY348" s="280" t="s">
        <v>149</v>
      </c>
    </row>
    <row r="349" s="2" customFormat="1" ht="21.0566" customHeight="1">
      <c r="A349" s="39"/>
      <c r="B349" s="40"/>
      <c r="C349" s="239" t="s">
        <v>1251</v>
      </c>
      <c r="D349" s="239" t="s">
        <v>152</v>
      </c>
      <c r="E349" s="240" t="s">
        <v>1252</v>
      </c>
      <c r="F349" s="241" t="s">
        <v>1253</v>
      </c>
      <c r="G349" s="242" t="s">
        <v>188</v>
      </c>
      <c r="H349" s="243">
        <v>6.4800000000000004</v>
      </c>
      <c r="I349" s="244"/>
      <c r="J349" s="245">
        <f>ROUND(I349*H349,2)</f>
        <v>0</v>
      </c>
      <c r="K349" s="246"/>
      <c r="L349" s="45"/>
      <c r="M349" s="247" t="s">
        <v>1</v>
      </c>
      <c r="N349" s="248" t="s">
        <v>42</v>
      </c>
      <c r="O349" s="98"/>
      <c r="P349" s="249">
        <f>O349*H349</f>
        <v>0</v>
      </c>
      <c r="Q349" s="249">
        <v>0.094350000000000003</v>
      </c>
      <c r="R349" s="249">
        <f>Q349*H349</f>
        <v>0.61138800000000004</v>
      </c>
      <c r="S349" s="249">
        <v>0</v>
      </c>
      <c r="T349" s="250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51" t="s">
        <v>166</v>
      </c>
      <c r="AT349" s="251" t="s">
        <v>152</v>
      </c>
      <c r="AU349" s="251" t="s">
        <v>92</v>
      </c>
      <c r="AY349" s="18" t="s">
        <v>149</v>
      </c>
      <c r="BE349" s="252">
        <f>IF(N349="základná",J349,0)</f>
        <v>0</v>
      </c>
      <c r="BF349" s="252">
        <f>IF(N349="znížená",J349,0)</f>
        <v>0</v>
      </c>
      <c r="BG349" s="252">
        <f>IF(N349="zákl. prenesená",J349,0)</f>
        <v>0</v>
      </c>
      <c r="BH349" s="252">
        <f>IF(N349="zníž. prenesená",J349,0)</f>
        <v>0</v>
      </c>
      <c r="BI349" s="252">
        <f>IF(N349="nulová",J349,0)</f>
        <v>0</v>
      </c>
      <c r="BJ349" s="18" t="s">
        <v>92</v>
      </c>
      <c r="BK349" s="252">
        <f>ROUND(I349*H349,2)</f>
        <v>0</v>
      </c>
      <c r="BL349" s="18" t="s">
        <v>166</v>
      </c>
      <c r="BM349" s="251" t="s">
        <v>1254</v>
      </c>
    </row>
    <row r="350" s="15" customFormat="1">
      <c r="A350" s="15"/>
      <c r="B350" s="293"/>
      <c r="C350" s="294"/>
      <c r="D350" s="260" t="s">
        <v>190</v>
      </c>
      <c r="E350" s="295" t="s">
        <v>1</v>
      </c>
      <c r="F350" s="296" t="s">
        <v>1213</v>
      </c>
      <c r="G350" s="294"/>
      <c r="H350" s="295" t="s">
        <v>1</v>
      </c>
      <c r="I350" s="297"/>
      <c r="J350" s="294"/>
      <c r="K350" s="294"/>
      <c r="L350" s="298"/>
      <c r="M350" s="299"/>
      <c r="N350" s="300"/>
      <c r="O350" s="300"/>
      <c r="P350" s="300"/>
      <c r="Q350" s="300"/>
      <c r="R350" s="300"/>
      <c r="S350" s="300"/>
      <c r="T350" s="301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302" t="s">
        <v>190</v>
      </c>
      <c r="AU350" s="302" t="s">
        <v>92</v>
      </c>
      <c r="AV350" s="15" t="s">
        <v>84</v>
      </c>
      <c r="AW350" s="15" t="s">
        <v>32</v>
      </c>
      <c r="AX350" s="15" t="s">
        <v>76</v>
      </c>
      <c r="AY350" s="302" t="s">
        <v>149</v>
      </c>
    </row>
    <row r="351" s="15" customFormat="1">
      <c r="A351" s="15"/>
      <c r="B351" s="293"/>
      <c r="C351" s="294"/>
      <c r="D351" s="260" t="s">
        <v>190</v>
      </c>
      <c r="E351" s="295" t="s">
        <v>1</v>
      </c>
      <c r="F351" s="296" t="s">
        <v>1214</v>
      </c>
      <c r="G351" s="294"/>
      <c r="H351" s="295" t="s">
        <v>1</v>
      </c>
      <c r="I351" s="297"/>
      <c r="J351" s="294"/>
      <c r="K351" s="294"/>
      <c r="L351" s="298"/>
      <c r="M351" s="299"/>
      <c r="N351" s="300"/>
      <c r="O351" s="300"/>
      <c r="P351" s="300"/>
      <c r="Q351" s="300"/>
      <c r="R351" s="300"/>
      <c r="S351" s="300"/>
      <c r="T351" s="30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302" t="s">
        <v>190</v>
      </c>
      <c r="AU351" s="302" t="s">
        <v>92</v>
      </c>
      <c r="AV351" s="15" t="s">
        <v>84</v>
      </c>
      <c r="AW351" s="15" t="s">
        <v>32</v>
      </c>
      <c r="AX351" s="15" t="s">
        <v>76</v>
      </c>
      <c r="AY351" s="302" t="s">
        <v>149</v>
      </c>
    </row>
    <row r="352" s="13" customFormat="1">
      <c r="A352" s="13"/>
      <c r="B352" s="258"/>
      <c r="C352" s="259"/>
      <c r="D352" s="260" t="s">
        <v>190</v>
      </c>
      <c r="E352" s="261" t="s">
        <v>1</v>
      </c>
      <c r="F352" s="262" t="s">
        <v>1255</v>
      </c>
      <c r="G352" s="259"/>
      <c r="H352" s="263">
        <v>4.6799999999999997</v>
      </c>
      <c r="I352" s="264"/>
      <c r="J352" s="259"/>
      <c r="K352" s="259"/>
      <c r="L352" s="265"/>
      <c r="M352" s="266"/>
      <c r="N352" s="267"/>
      <c r="O352" s="267"/>
      <c r="P352" s="267"/>
      <c r="Q352" s="267"/>
      <c r="R352" s="267"/>
      <c r="S352" s="267"/>
      <c r="T352" s="26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69" t="s">
        <v>190</v>
      </c>
      <c r="AU352" s="269" t="s">
        <v>92</v>
      </c>
      <c r="AV352" s="13" t="s">
        <v>92</v>
      </c>
      <c r="AW352" s="13" t="s">
        <v>32</v>
      </c>
      <c r="AX352" s="13" t="s">
        <v>76</v>
      </c>
      <c r="AY352" s="269" t="s">
        <v>149</v>
      </c>
    </row>
    <row r="353" s="15" customFormat="1">
      <c r="A353" s="15"/>
      <c r="B353" s="293"/>
      <c r="C353" s="294"/>
      <c r="D353" s="260" t="s">
        <v>190</v>
      </c>
      <c r="E353" s="295" t="s">
        <v>1</v>
      </c>
      <c r="F353" s="296" t="s">
        <v>1216</v>
      </c>
      <c r="G353" s="294"/>
      <c r="H353" s="295" t="s">
        <v>1</v>
      </c>
      <c r="I353" s="297"/>
      <c r="J353" s="294"/>
      <c r="K353" s="294"/>
      <c r="L353" s="298"/>
      <c r="M353" s="299"/>
      <c r="N353" s="300"/>
      <c r="O353" s="300"/>
      <c r="P353" s="300"/>
      <c r="Q353" s="300"/>
      <c r="R353" s="300"/>
      <c r="S353" s="300"/>
      <c r="T353" s="301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302" t="s">
        <v>190</v>
      </c>
      <c r="AU353" s="302" t="s">
        <v>92</v>
      </c>
      <c r="AV353" s="15" t="s">
        <v>84</v>
      </c>
      <c r="AW353" s="15" t="s">
        <v>32</v>
      </c>
      <c r="AX353" s="15" t="s">
        <v>76</v>
      </c>
      <c r="AY353" s="302" t="s">
        <v>149</v>
      </c>
    </row>
    <row r="354" s="13" customFormat="1">
      <c r="A354" s="13"/>
      <c r="B354" s="258"/>
      <c r="C354" s="259"/>
      <c r="D354" s="260" t="s">
        <v>190</v>
      </c>
      <c r="E354" s="261" t="s">
        <v>1</v>
      </c>
      <c r="F354" s="262" t="s">
        <v>1256</v>
      </c>
      <c r="G354" s="259"/>
      <c r="H354" s="263">
        <v>1.8</v>
      </c>
      <c r="I354" s="264"/>
      <c r="J354" s="259"/>
      <c r="K354" s="259"/>
      <c r="L354" s="265"/>
      <c r="M354" s="266"/>
      <c r="N354" s="267"/>
      <c r="O354" s="267"/>
      <c r="P354" s="267"/>
      <c r="Q354" s="267"/>
      <c r="R354" s="267"/>
      <c r="S354" s="267"/>
      <c r="T354" s="26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69" t="s">
        <v>190</v>
      </c>
      <c r="AU354" s="269" t="s">
        <v>92</v>
      </c>
      <c r="AV354" s="13" t="s">
        <v>92</v>
      </c>
      <c r="AW354" s="13" t="s">
        <v>32</v>
      </c>
      <c r="AX354" s="13" t="s">
        <v>76</v>
      </c>
      <c r="AY354" s="269" t="s">
        <v>149</v>
      </c>
    </row>
    <row r="355" s="14" customFormat="1">
      <c r="A355" s="14"/>
      <c r="B355" s="270"/>
      <c r="C355" s="271"/>
      <c r="D355" s="260" t="s">
        <v>190</v>
      </c>
      <c r="E355" s="272" t="s">
        <v>1</v>
      </c>
      <c r="F355" s="273" t="s">
        <v>203</v>
      </c>
      <c r="G355" s="271"/>
      <c r="H355" s="274">
        <v>6.4800000000000004</v>
      </c>
      <c r="I355" s="275"/>
      <c r="J355" s="271"/>
      <c r="K355" s="271"/>
      <c r="L355" s="276"/>
      <c r="M355" s="277"/>
      <c r="N355" s="278"/>
      <c r="O355" s="278"/>
      <c r="P355" s="278"/>
      <c r="Q355" s="278"/>
      <c r="R355" s="278"/>
      <c r="S355" s="278"/>
      <c r="T355" s="27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80" t="s">
        <v>190</v>
      </c>
      <c r="AU355" s="280" t="s">
        <v>92</v>
      </c>
      <c r="AV355" s="14" t="s">
        <v>166</v>
      </c>
      <c r="AW355" s="14" t="s">
        <v>32</v>
      </c>
      <c r="AX355" s="14" t="s">
        <v>84</v>
      </c>
      <c r="AY355" s="280" t="s">
        <v>149</v>
      </c>
    </row>
    <row r="356" s="2" customFormat="1" ht="23.4566" customHeight="1">
      <c r="A356" s="39"/>
      <c r="B356" s="40"/>
      <c r="C356" s="239" t="s">
        <v>1257</v>
      </c>
      <c r="D356" s="239" t="s">
        <v>152</v>
      </c>
      <c r="E356" s="240" t="s">
        <v>1258</v>
      </c>
      <c r="F356" s="241" t="s">
        <v>1259</v>
      </c>
      <c r="G356" s="242" t="s">
        <v>188</v>
      </c>
      <c r="H356" s="243">
        <v>3.5099999999999998</v>
      </c>
      <c r="I356" s="244"/>
      <c r="J356" s="245">
        <f>ROUND(I356*H356,2)</f>
        <v>0</v>
      </c>
      <c r="K356" s="246"/>
      <c r="L356" s="45"/>
      <c r="M356" s="247" t="s">
        <v>1</v>
      </c>
      <c r="N356" s="248" t="s">
        <v>42</v>
      </c>
      <c r="O356" s="98"/>
      <c r="P356" s="249">
        <f>O356*H356</f>
        <v>0</v>
      </c>
      <c r="Q356" s="249">
        <v>0.0021800000000000001</v>
      </c>
      <c r="R356" s="249">
        <f>Q356*H356</f>
        <v>0.0076517999999999994</v>
      </c>
      <c r="S356" s="249">
        <v>0</v>
      </c>
      <c r="T356" s="25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51" t="s">
        <v>166</v>
      </c>
      <c r="AT356" s="251" t="s">
        <v>152</v>
      </c>
      <c r="AU356" s="251" t="s">
        <v>92</v>
      </c>
      <c r="AY356" s="18" t="s">
        <v>149</v>
      </c>
      <c r="BE356" s="252">
        <f>IF(N356="základná",J356,0)</f>
        <v>0</v>
      </c>
      <c r="BF356" s="252">
        <f>IF(N356="znížená",J356,0)</f>
        <v>0</v>
      </c>
      <c r="BG356" s="252">
        <f>IF(N356="zákl. prenesená",J356,0)</f>
        <v>0</v>
      </c>
      <c r="BH356" s="252">
        <f>IF(N356="zníž. prenesená",J356,0)</f>
        <v>0</v>
      </c>
      <c r="BI356" s="252">
        <f>IF(N356="nulová",J356,0)</f>
        <v>0</v>
      </c>
      <c r="BJ356" s="18" t="s">
        <v>92</v>
      </c>
      <c r="BK356" s="252">
        <f>ROUND(I356*H356,2)</f>
        <v>0</v>
      </c>
      <c r="BL356" s="18" t="s">
        <v>166</v>
      </c>
      <c r="BM356" s="251" t="s">
        <v>1260</v>
      </c>
    </row>
    <row r="357" s="13" customFormat="1">
      <c r="A357" s="13"/>
      <c r="B357" s="258"/>
      <c r="C357" s="259"/>
      <c r="D357" s="260" t="s">
        <v>190</v>
      </c>
      <c r="E357" s="261" t="s">
        <v>1</v>
      </c>
      <c r="F357" s="262" t="s">
        <v>1261</v>
      </c>
      <c r="G357" s="259"/>
      <c r="H357" s="263">
        <v>3.5099999999999998</v>
      </c>
      <c r="I357" s="264"/>
      <c r="J357" s="259"/>
      <c r="K357" s="259"/>
      <c r="L357" s="265"/>
      <c r="M357" s="266"/>
      <c r="N357" s="267"/>
      <c r="O357" s="267"/>
      <c r="P357" s="267"/>
      <c r="Q357" s="267"/>
      <c r="R357" s="267"/>
      <c r="S357" s="267"/>
      <c r="T357" s="26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69" t="s">
        <v>190</v>
      </c>
      <c r="AU357" s="269" t="s">
        <v>92</v>
      </c>
      <c r="AV357" s="13" t="s">
        <v>92</v>
      </c>
      <c r="AW357" s="13" t="s">
        <v>32</v>
      </c>
      <c r="AX357" s="13" t="s">
        <v>84</v>
      </c>
      <c r="AY357" s="269" t="s">
        <v>149</v>
      </c>
    </row>
    <row r="358" s="2" customFormat="1" ht="23.4566" customHeight="1">
      <c r="A358" s="39"/>
      <c r="B358" s="40"/>
      <c r="C358" s="239" t="s">
        <v>1262</v>
      </c>
      <c r="D358" s="239" t="s">
        <v>152</v>
      </c>
      <c r="E358" s="240" t="s">
        <v>1263</v>
      </c>
      <c r="F358" s="241" t="s">
        <v>1264</v>
      </c>
      <c r="G358" s="242" t="s">
        <v>188</v>
      </c>
      <c r="H358" s="243">
        <v>3.2400000000000002</v>
      </c>
      <c r="I358" s="244"/>
      <c r="J358" s="245">
        <f>ROUND(I358*H358,2)</f>
        <v>0</v>
      </c>
      <c r="K358" s="246"/>
      <c r="L358" s="45"/>
      <c r="M358" s="247" t="s">
        <v>1</v>
      </c>
      <c r="N358" s="248" t="s">
        <v>42</v>
      </c>
      <c r="O358" s="98"/>
      <c r="P358" s="249">
        <f>O358*H358</f>
        <v>0</v>
      </c>
      <c r="Q358" s="249">
        <v>0.0020630000000000002</v>
      </c>
      <c r="R358" s="249">
        <f>Q358*H358</f>
        <v>0.0066841200000000009</v>
      </c>
      <c r="S358" s="249">
        <v>0</v>
      </c>
      <c r="T358" s="25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51" t="s">
        <v>166</v>
      </c>
      <c r="AT358" s="251" t="s">
        <v>152</v>
      </c>
      <c r="AU358" s="251" t="s">
        <v>92</v>
      </c>
      <c r="AY358" s="18" t="s">
        <v>149</v>
      </c>
      <c r="BE358" s="252">
        <f>IF(N358="základná",J358,0)</f>
        <v>0</v>
      </c>
      <c r="BF358" s="252">
        <f>IF(N358="znížená",J358,0)</f>
        <v>0</v>
      </c>
      <c r="BG358" s="252">
        <f>IF(N358="zákl. prenesená",J358,0)</f>
        <v>0</v>
      </c>
      <c r="BH358" s="252">
        <f>IF(N358="zníž. prenesená",J358,0)</f>
        <v>0</v>
      </c>
      <c r="BI358" s="252">
        <f>IF(N358="nulová",J358,0)</f>
        <v>0</v>
      </c>
      <c r="BJ358" s="18" t="s">
        <v>92</v>
      </c>
      <c r="BK358" s="252">
        <f>ROUND(I358*H358,2)</f>
        <v>0</v>
      </c>
      <c r="BL358" s="18" t="s">
        <v>166</v>
      </c>
      <c r="BM358" s="251" t="s">
        <v>1265</v>
      </c>
    </row>
    <row r="359" s="15" customFormat="1">
      <c r="A359" s="15"/>
      <c r="B359" s="293"/>
      <c r="C359" s="294"/>
      <c r="D359" s="260" t="s">
        <v>190</v>
      </c>
      <c r="E359" s="295" t="s">
        <v>1</v>
      </c>
      <c r="F359" s="296" t="s">
        <v>1213</v>
      </c>
      <c r="G359" s="294"/>
      <c r="H359" s="295" t="s">
        <v>1</v>
      </c>
      <c r="I359" s="297"/>
      <c r="J359" s="294"/>
      <c r="K359" s="294"/>
      <c r="L359" s="298"/>
      <c r="M359" s="299"/>
      <c r="N359" s="300"/>
      <c r="O359" s="300"/>
      <c r="P359" s="300"/>
      <c r="Q359" s="300"/>
      <c r="R359" s="300"/>
      <c r="S359" s="300"/>
      <c r="T359" s="301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302" t="s">
        <v>190</v>
      </c>
      <c r="AU359" s="302" t="s">
        <v>92</v>
      </c>
      <c r="AV359" s="15" t="s">
        <v>84</v>
      </c>
      <c r="AW359" s="15" t="s">
        <v>32</v>
      </c>
      <c r="AX359" s="15" t="s">
        <v>76</v>
      </c>
      <c r="AY359" s="302" t="s">
        <v>149</v>
      </c>
    </row>
    <row r="360" s="15" customFormat="1">
      <c r="A360" s="15"/>
      <c r="B360" s="293"/>
      <c r="C360" s="294"/>
      <c r="D360" s="260" t="s">
        <v>190</v>
      </c>
      <c r="E360" s="295" t="s">
        <v>1</v>
      </c>
      <c r="F360" s="296" t="s">
        <v>1214</v>
      </c>
      <c r="G360" s="294"/>
      <c r="H360" s="295" t="s">
        <v>1</v>
      </c>
      <c r="I360" s="297"/>
      <c r="J360" s="294"/>
      <c r="K360" s="294"/>
      <c r="L360" s="298"/>
      <c r="M360" s="299"/>
      <c r="N360" s="300"/>
      <c r="O360" s="300"/>
      <c r="P360" s="300"/>
      <c r="Q360" s="300"/>
      <c r="R360" s="300"/>
      <c r="S360" s="300"/>
      <c r="T360" s="301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302" t="s">
        <v>190</v>
      </c>
      <c r="AU360" s="302" t="s">
        <v>92</v>
      </c>
      <c r="AV360" s="15" t="s">
        <v>84</v>
      </c>
      <c r="AW360" s="15" t="s">
        <v>32</v>
      </c>
      <c r="AX360" s="15" t="s">
        <v>76</v>
      </c>
      <c r="AY360" s="302" t="s">
        <v>149</v>
      </c>
    </row>
    <row r="361" s="13" customFormat="1">
      <c r="A361" s="13"/>
      <c r="B361" s="258"/>
      <c r="C361" s="259"/>
      <c r="D361" s="260" t="s">
        <v>190</v>
      </c>
      <c r="E361" s="261" t="s">
        <v>1</v>
      </c>
      <c r="F361" s="262" t="s">
        <v>1266</v>
      </c>
      <c r="G361" s="259"/>
      <c r="H361" s="263">
        <v>2.3399999999999999</v>
      </c>
      <c r="I361" s="264"/>
      <c r="J361" s="259"/>
      <c r="K361" s="259"/>
      <c r="L361" s="265"/>
      <c r="M361" s="266"/>
      <c r="N361" s="267"/>
      <c r="O361" s="267"/>
      <c r="P361" s="267"/>
      <c r="Q361" s="267"/>
      <c r="R361" s="267"/>
      <c r="S361" s="267"/>
      <c r="T361" s="26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69" t="s">
        <v>190</v>
      </c>
      <c r="AU361" s="269" t="s">
        <v>92</v>
      </c>
      <c r="AV361" s="13" t="s">
        <v>92</v>
      </c>
      <c r="AW361" s="13" t="s">
        <v>32</v>
      </c>
      <c r="AX361" s="13" t="s">
        <v>76</v>
      </c>
      <c r="AY361" s="269" t="s">
        <v>149</v>
      </c>
    </row>
    <row r="362" s="15" customFormat="1">
      <c r="A362" s="15"/>
      <c r="B362" s="293"/>
      <c r="C362" s="294"/>
      <c r="D362" s="260" t="s">
        <v>190</v>
      </c>
      <c r="E362" s="295" t="s">
        <v>1</v>
      </c>
      <c r="F362" s="296" t="s">
        <v>1216</v>
      </c>
      <c r="G362" s="294"/>
      <c r="H362" s="295" t="s">
        <v>1</v>
      </c>
      <c r="I362" s="297"/>
      <c r="J362" s="294"/>
      <c r="K362" s="294"/>
      <c r="L362" s="298"/>
      <c r="M362" s="299"/>
      <c r="N362" s="300"/>
      <c r="O362" s="300"/>
      <c r="P362" s="300"/>
      <c r="Q362" s="300"/>
      <c r="R362" s="300"/>
      <c r="S362" s="300"/>
      <c r="T362" s="301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302" t="s">
        <v>190</v>
      </c>
      <c r="AU362" s="302" t="s">
        <v>92</v>
      </c>
      <c r="AV362" s="15" t="s">
        <v>84</v>
      </c>
      <c r="AW362" s="15" t="s">
        <v>32</v>
      </c>
      <c r="AX362" s="15" t="s">
        <v>76</v>
      </c>
      <c r="AY362" s="302" t="s">
        <v>149</v>
      </c>
    </row>
    <row r="363" s="13" customFormat="1">
      <c r="A363" s="13"/>
      <c r="B363" s="258"/>
      <c r="C363" s="259"/>
      <c r="D363" s="260" t="s">
        <v>190</v>
      </c>
      <c r="E363" s="261" t="s">
        <v>1</v>
      </c>
      <c r="F363" s="262" t="s">
        <v>1267</v>
      </c>
      <c r="G363" s="259"/>
      <c r="H363" s="263">
        <v>0.90000000000000002</v>
      </c>
      <c r="I363" s="264"/>
      <c r="J363" s="259"/>
      <c r="K363" s="259"/>
      <c r="L363" s="265"/>
      <c r="M363" s="266"/>
      <c r="N363" s="267"/>
      <c r="O363" s="267"/>
      <c r="P363" s="267"/>
      <c r="Q363" s="267"/>
      <c r="R363" s="267"/>
      <c r="S363" s="267"/>
      <c r="T363" s="26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69" t="s">
        <v>190</v>
      </c>
      <c r="AU363" s="269" t="s">
        <v>92</v>
      </c>
      <c r="AV363" s="13" t="s">
        <v>92</v>
      </c>
      <c r="AW363" s="13" t="s">
        <v>32</v>
      </c>
      <c r="AX363" s="13" t="s">
        <v>76</v>
      </c>
      <c r="AY363" s="269" t="s">
        <v>149</v>
      </c>
    </row>
    <row r="364" s="14" customFormat="1">
      <c r="A364" s="14"/>
      <c r="B364" s="270"/>
      <c r="C364" s="271"/>
      <c r="D364" s="260" t="s">
        <v>190</v>
      </c>
      <c r="E364" s="272" t="s">
        <v>1</v>
      </c>
      <c r="F364" s="273" t="s">
        <v>203</v>
      </c>
      <c r="G364" s="271"/>
      <c r="H364" s="274">
        <v>3.2400000000000002</v>
      </c>
      <c r="I364" s="275"/>
      <c r="J364" s="271"/>
      <c r="K364" s="271"/>
      <c r="L364" s="276"/>
      <c r="M364" s="277"/>
      <c r="N364" s="278"/>
      <c r="O364" s="278"/>
      <c r="P364" s="278"/>
      <c r="Q364" s="278"/>
      <c r="R364" s="278"/>
      <c r="S364" s="278"/>
      <c r="T364" s="27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80" t="s">
        <v>190</v>
      </c>
      <c r="AU364" s="280" t="s">
        <v>92</v>
      </c>
      <c r="AV364" s="14" t="s">
        <v>166</v>
      </c>
      <c r="AW364" s="14" t="s">
        <v>32</v>
      </c>
      <c r="AX364" s="14" t="s">
        <v>84</v>
      </c>
      <c r="AY364" s="280" t="s">
        <v>149</v>
      </c>
    </row>
    <row r="365" s="12" customFormat="1" ht="22.8" customHeight="1">
      <c r="A365" s="12"/>
      <c r="B365" s="223"/>
      <c r="C365" s="224"/>
      <c r="D365" s="225" t="s">
        <v>75</v>
      </c>
      <c r="E365" s="237" t="s">
        <v>224</v>
      </c>
      <c r="F365" s="237" t="s">
        <v>754</v>
      </c>
      <c r="G365" s="224"/>
      <c r="H365" s="224"/>
      <c r="I365" s="227"/>
      <c r="J365" s="238">
        <f>BK365</f>
        <v>0</v>
      </c>
      <c r="K365" s="224"/>
      <c r="L365" s="229"/>
      <c r="M365" s="230"/>
      <c r="N365" s="231"/>
      <c r="O365" s="231"/>
      <c r="P365" s="232">
        <f>SUM(P366:P373)</f>
        <v>0</v>
      </c>
      <c r="Q365" s="231"/>
      <c r="R365" s="232">
        <f>SUM(R366:R373)</f>
        <v>2.5270836999999999</v>
      </c>
      <c r="S365" s="231"/>
      <c r="T365" s="233">
        <f>SUM(T366:T373)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34" t="s">
        <v>84</v>
      </c>
      <c r="AT365" s="235" t="s">
        <v>75</v>
      </c>
      <c r="AU365" s="235" t="s">
        <v>84</v>
      </c>
      <c r="AY365" s="234" t="s">
        <v>149</v>
      </c>
      <c r="BK365" s="236">
        <f>SUM(BK366:BK373)</f>
        <v>0</v>
      </c>
    </row>
    <row r="366" s="2" customFormat="1" ht="31.92453" customHeight="1">
      <c r="A366" s="39"/>
      <c r="B366" s="40"/>
      <c r="C366" s="239" t="s">
        <v>1268</v>
      </c>
      <c r="D366" s="239" t="s">
        <v>152</v>
      </c>
      <c r="E366" s="240" t="s">
        <v>1269</v>
      </c>
      <c r="F366" s="241" t="s">
        <v>1270</v>
      </c>
      <c r="G366" s="242" t="s">
        <v>211</v>
      </c>
      <c r="H366" s="243">
        <v>17</v>
      </c>
      <c r="I366" s="244"/>
      <c r="J366" s="245">
        <f>ROUND(I366*H366,2)</f>
        <v>0</v>
      </c>
      <c r="K366" s="246"/>
      <c r="L366" s="45"/>
      <c r="M366" s="247" t="s">
        <v>1</v>
      </c>
      <c r="N366" s="248" t="s">
        <v>42</v>
      </c>
      <c r="O366" s="98"/>
      <c r="P366" s="249">
        <f>O366*H366</f>
        <v>0</v>
      </c>
      <c r="Q366" s="249">
        <v>0</v>
      </c>
      <c r="R366" s="249">
        <f>Q366*H366</f>
        <v>0</v>
      </c>
      <c r="S366" s="249">
        <v>0</v>
      </c>
      <c r="T366" s="25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51" t="s">
        <v>166</v>
      </c>
      <c r="AT366" s="251" t="s">
        <v>152</v>
      </c>
      <c r="AU366" s="251" t="s">
        <v>92</v>
      </c>
      <c r="AY366" s="18" t="s">
        <v>149</v>
      </c>
      <c r="BE366" s="252">
        <f>IF(N366="základná",J366,0)</f>
        <v>0</v>
      </c>
      <c r="BF366" s="252">
        <f>IF(N366="znížená",J366,0)</f>
        <v>0</v>
      </c>
      <c r="BG366" s="252">
        <f>IF(N366="zákl. prenesená",J366,0)</f>
        <v>0</v>
      </c>
      <c r="BH366" s="252">
        <f>IF(N366="zníž. prenesená",J366,0)</f>
        <v>0</v>
      </c>
      <c r="BI366" s="252">
        <f>IF(N366="nulová",J366,0)</f>
        <v>0</v>
      </c>
      <c r="BJ366" s="18" t="s">
        <v>92</v>
      </c>
      <c r="BK366" s="252">
        <f>ROUND(I366*H366,2)</f>
        <v>0</v>
      </c>
      <c r="BL366" s="18" t="s">
        <v>166</v>
      </c>
      <c r="BM366" s="251" t="s">
        <v>1271</v>
      </c>
    </row>
    <row r="367" s="13" customFormat="1">
      <c r="A367" s="13"/>
      <c r="B367" s="258"/>
      <c r="C367" s="259"/>
      <c r="D367" s="260" t="s">
        <v>190</v>
      </c>
      <c r="E367" s="261" t="s">
        <v>1</v>
      </c>
      <c r="F367" s="262" t="s">
        <v>1272</v>
      </c>
      <c r="G367" s="259"/>
      <c r="H367" s="263">
        <v>17</v>
      </c>
      <c r="I367" s="264"/>
      <c r="J367" s="259"/>
      <c r="K367" s="259"/>
      <c r="L367" s="265"/>
      <c r="M367" s="266"/>
      <c r="N367" s="267"/>
      <c r="O367" s="267"/>
      <c r="P367" s="267"/>
      <c r="Q367" s="267"/>
      <c r="R367" s="267"/>
      <c r="S367" s="267"/>
      <c r="T367" s="26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69" t="s">
        <v>190</v>
      </c>
      <c r="AU367" s="269" t="s">
        <v>92</v>
      </c>
      <c r="AV367" s="13" t="s">
        <v>92</v>
      </c>
      <c r="AW367" s="13" t="s">
        <v>32</v>
      </c>
      <c r="AX367" s="13" t="s">
        <v>76</v>
      </c>
      <c r="AY367" s="269" t="s">
        <v>149</v>
      </c>
    </row>
    <row r="368" s="2" customFormat="1" ht="21.0566" customHeight="1">
      <c r="A368" s="39"/>
      <c r="B368" s="40"/>
      <c r="C368" s="281" t="s">
        <v>1273</v>
      </c>
      <c r="D368" s="281" t="s">
        <v>243</v>
      </c>
      <c r="E368" s="282" t="s">
        <v>1274</v>
      </c>
      <c r="F368" s="283" t="s">
        <v>1275</v>
      </c>
      <c r="G368" s="284" t="s">
        <v>211</v>
      </c>
      <c r="H368" s="285">
        <v>17</v>
      </c>
      <c r="I368" s="286"/>
      <c r="J368" s="287">
        <f>ROUND(I368*H368,2)</f>
        <v>0</v>
      </c>
      <c r="K368" s="288"/>
      <c r="L368" s="289"/>
      <c r="M368" s="290" t="s">
        <v>1</v>
      </c>
      <c r="N368" s="291" t="s">
        <v>42</v>
      </c>
      <c r="O368" s="98"/>
      <c r="P368" s="249">
        <f>O368*H368</f>
        <v>0</v>
      </c>
      <c r="Q368" s="249">
        <v>0.00097999999999999997</v>
      </c>
      <c r="R368" s="249">
        <f>Q368*H368</f>
        <v>0.016660000000000001</v>
      </c>
      <c r="S368" s="249">
        <v>0</v>
      </c>
      <c r="T368" s="250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51" t="s">
        <v>224</v>
      </c>
      <c r="AT368" s="251" t="s">
        <v>243</v>
      </c>
      <c r="AU368" s="251" t="s">
        <v>92</v>
      </c>
      <c r="AY368" s="18" t="s">
        <v>149</v>
      </c>
      <c r="BE368" s="252">
        <f>IF(N368="základná",J368,0)</f>
        <v>0</v>
      </c>
      <c r="BF368" s="252">
        <f>IF(N368="znížená",J368,0)</f>
        <v>0</v>
      </c>
      <c r="BG368" s="252">
        <f>IF(N368="zákl. prenesená",J368,0)</f>
        <v>0</v>
      </c>
      <c r="BH368" s="252">
        <f>IF(N368="zníž. prenesená",J368,0)</f>
        <v>0</v>
      </c>
      <c r="BI368" s="252">
        <f>IF(N368="nulová",J368,0)</f>
        <v>0</v>
      </c>
      <c r="BJ368" s="18" t="s">
        <v>92</v>
      </c>
      <c r="BK368" s="252">
        <f>ROUND(I368*H368,2)</f>
        <v>0</v>
      </c>
      <c r="BL368" s="18" t="s">
        <v>166</v>
      </c>
      <c r="BM368" s="251" t="s">
        <v>1276</v>
      </c>
    </row>
    <row r="369" s="2" customFormat="1" ht="23.4566" customHeight="1">
      <c r="A369" s="39"/>
      <c r="B369" s="40"/>
      <c r="C369" s="239" t="s">
        <v>1277</v>
      </c>
      <c r="D369" s="239" t="s">
        <v>152</v>
      </c>
      <c r="E369" s="240" t="s">
        <v>1278</v>
      </c>
      <c r="F369" s="241" t="s">
        <v>1279</v>
      </c>
      <c r="G369" s="242" t="s">
        <v>211</v>
      </c>
      <c r="H369" s="243">
        <v>13</v>
      </c>
      <c r="I369" s="244"/>
      <c r="J369" s="245">
        <f>ROUND(I369*H369,2)</f>
        <v>0</v>
      </c>
      <c r="K369" s="246"/>
      <c r="L369" s="45"/>
      <c r="M369" s="247" t="s">
        <v>1</v>
      </c>
      <c r="N369" s="248" t="s">
        <v>42</v>
      </c>
      <c r="O369" s="98"/>
      <c r="P369" s="249">
        <f>O369*H369</f>
        <v>0</v>
      </c>
      <c r="Q369" s="249">
        <v>0.18732489999999999</v>
      </c>
      <c r="R369" s="249">
        <f>Q369*H369</f>
        <v>2.4352236999999999</v>
      </c>
      <c r="S369" s="249">
        <v>0</v>
      </c>
      <c r="T369" s="25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51" t="s">
        <v>166</v>
      </c>
      <c r="AT369" s="251" t="s">
        <v>152</v>
      </c>
      <c r="AU369" s="251" t="s">
        <v>92</v>
      </c>
      <c r="AY369" s="18" t="s">
        <v>149</v>
      </c>
      <c r="BE369" s="252">
        <f>IF(N369="základná",J369,0)</f>
        <v>0</v>
      </c>
      <c r="BF369" s="252">
        <f>IF(N369="znížená",J369,0)</f>
        <v>0</v>
      </c>
      <c r="BG369" s="252">
        <f>IF(N369="zákl. prenesená",J369,0)</f>
        <v>0</v>
      </c>
      <c r="BH369" s="252">
        <f>IF(N369="zníž. prenesená",J369,0)</f>
        <v>0</v>
      </c>
      <c r="BI369" s="252">
        <f>IF(N369="nulová",J369,0)</f>
        <v>0</v>
      </c>
      <c r="BJ369" s="18" t="s">
        <v>92</v>
      </c>
      <c r="BK369" s="252">
        <f>ROUND(I369*H369,2)</f>
        <v>0</v>
      </c>
      <c r="BL369" s="18" t="s">
        <v>166</v>
      </c>
      <c r="BM369" s="251" t="s">
        <v>1280</v>
      </c>
    </row>
    <row r="370" s="13" customFormat="1">
      <c r="A370" s="13"/>
      <c r="B370" s="258"/>
      <c r="C370" s="259"/>
      <c r="D370" s="260" t="s">
        <v>190</v>
      </c>
      <c r="E370" s="261" t="s">
        <v>1</v>
      </c>
      <c r="F370" s="262" t="s">
        <v>1281</v>
      </c>
      <c r="G370" s="259"/>
      <c r="H370" s="263">
        <v>13</v>
      </c>
      <c r="I370" s="264"/>
      <c r="J370" s="259"/>
      <c r="K370" s="259"/>
      <c r="L370" s="265"/>
      <c r="M370" s="266"/>
      <c r="N370" s="267"/>
      <c r="O370" s="267"/>
      <c r="P370" s="267"/>
      <c r="Q370" s="267"/>
      <c r="R370" s="267"/>
      <c r="S370" s="267"/>
      <c r="T370" s="26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69" t="s">
        <v>190</v>
      </c>
      <c r="AU370" s="269" t="s">
        <v>92</v>
      </c>
      <c r="AV370" s="13" t="s">
        <v>92</v>
      </c>
      <c r="AW370" s="13" t="s">
        <v>32</v>
      </c>
      <c r="AX370" s="13" t="s">
        <v>84</v>
      </c>
      <c r="AY370" s="269" t="s">
        <v>149</v>
      </c>
    </row>
    <row r="371" s="2" customFormat="1" ht="16.30189" customHeight="1">
      <c r="A371" s="39"/>
      <c r="B371" s="40"/>
      <c r="C371" s="239" t="s">
        <v>1282</v>
      </c>
      <c r="D371" s="239" t="s">
        <v>152</v>
      </c>
      <c r="E371" s="240" t="s">
        <v>1283</v>
      </c>
      <c r="F371" s="241" t="s">
        <v>1284</v>
      </c>
      <c r="G371" s="242" t="s">
        <v>211</v>
      </c>
      <c r="H371" s="243">
        <v>4</v>
      </c>
      <c r="I371" s="244"/>
      <c r="J371" s="245">
        <f>ROUND(I371*H371,2)</f>
        <v>0</v>
      </c>
      <c r="K371" s="246"/>
      <c r="L371" s="45"/>
      <c r="M371" s="247" t="s">
        <v>1</v>
      </c>
      <c r="N371" s="248" t="s">
        <v>42</v>
      </c>
      <c r="O371" s="98"/>
      <c r="P371" s="249">
        <f>O371*H371</f>
        <v>0</v>
      </c>
      <c r="Q371" s="249">
        <v>0.00033</v>
      </c>
      <c r="R371" s="249">
        <f>Q371*H371</f>
        <v>0.00132</v>
      </c>
      <c r="S371" s="249">
        <v>0</v>
      </c>
      <c r="T371" s="25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51" t="s">
        <v>166</v>
      </c>
      <c r="AT371" s="251" t="s">
        <v>152</v>
      </c>
      <c r="AU371" s="251" t="s">
        <v>92</v>
      </c>
      <c r="AY371" s="18" t="s">
        <v>149</v>
      </c>
      <c r="BE371" s="252">
        <f>IF(N371="základná",J371,0)</f>
        <v>0</v>
      </c>
      <c r="BF371" s="252">
        <f>IF(N371="znížená",J371,0)</f>
        <v>0</v>
      </c>
      <c r="BG371" s="252">
        <f>IF(N371="zákl. prenesená",J371,0)</f>
        <v>0</v>
      </c>
      <c r="BH371" s="252">
        <f>IF(N371="zníž. prenesená",J371,0)</f>
        <v>0</v>
      </c>
      <c r="BI371" s="252">
        <f>IF(N371="nulová",J371,0)</f>
        <v>0</v>
      </c>
      <c r="BJ371" s="18" t="s">
        <v>92</v>
      </c>
      <c r="BK371" s="252">
        <f>ROUND(I371*H371,2)</f>
        <v>0</v>
      </c>
      <c r="BL371" s="18" t="s">
        <v>166</v>
      </c>
      <c r="BM371" s="251" t="s">
        <v>1285</v>
      </c>
    </row>
    <row r="372" s="13" customFormat="1">
      <c r="A372" s="13"/>
      <c r="B372" s="258"/>
      <c r="C372" s="259"/>
      <c r="D372" s="260" t="s">
        <v>190</v>
      </c>
      <c r="E372" s="261" t="s">
        <v>1</v>
      </c>
      <c r="F372" s="262" t="s">
        <v>1286</v>
      </c>
      <c r="G372" s="259"/>
      <c r="H372" s="263">
        <v>4</v>
      </c>
      <c r="I372" s="264"/>
      <c r="J372" s="259"/>
      <c r="K372" s="259"/>
      <c r="L372" s="265"/>
      <c r="M372" s="266"/>
      <c r="N372" s="267"/>
      <c r="O372" s="267"/>
      <c r="P372" s="267"/>
      <c r="Q372" s="267"/>
      <c r="R372" s="267"/>
      <c r="S372" s="267"/>
      <c r="T372" s="26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69" t="s">
        <v>190</v>
      </c>
      <c r="AU372" s="269" t="s">
        <v>92</v>
      </c>
      <c r="AV372" s="13" t="s">
        <v>92</v>
      </c>
      <c r="AW372" s="13" t="s">
        <v>32</v>
      </c>
      <c r="AX372" s="13" t="s">
        <v>84</v>
      </c>
      <c r="AY372" s="269" t="s">
        <v>149</v>
      </c>
    </row>
    <row r="373" s="2" customFormat="1" ht="23.4566" customHeight="1">
      <c r="A373" s="39"/>
      <c r="B373" s="40"/>
      <c r="C373" s="281" t="s">
        <v>1287</v>
      </c>
      <c r="D373" s="281" t="s">
        <v>243</v>
      </c>
      <c r="E373" s="282" t="s">
        <v>1288</v>
      </c>
      <c r="F373" s="283" t="s">
        <v>1289</v>
      </c>
      <c r="G373" s="284" t="s">
        <v>211</v>
      </c>
      <c r="H373" s="285">
        <v>4</v>
      </c>
      <c r="I373" s="286"/>
      <c r="J373" s="287">
        <f>ROUND(I373*H373,2)</f>
        <v>0</v>
      </c>
      <c r="K373" s="288"/>
      <c r="L373" s="289"/>
      <c r="M373" s="290" t="s">
        <v>1</v>
      </c>
      <c r="N373" s="291" t="s">
        <v>42</v>
      </c>
      <c r="O373" s="98"/>
      <c r="P373" s="249">
        <f>O373*H373</f>
        <v>0</v>
      </c>
      <c r="Q373" s="249">
        <v>0.01847</v>
      </c>
      <c r="R373" s="249">
        <f>Q373*H373</f>
        <v>0.073880000000000001</v>
      </c>
      <c r="S373" s="249">
        <v>0</v>
      </c>
      <c r="T373" s="250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51" t="s">
        <v>224</v>
      </c>
      <c r="AT373" s="251" t="s">
        <v>243</v>
      </c>
      <c r="AU373" s="251" t="s">
        <v>92</v>
      </c>
      <c r="AY373" s="18" t="s">
        <v>149</v>
      </c>
      <c r="BE373" s="252">
        <f>IF(N373="základná",J373,0)</f>
        <v>0</v>
      </c>
      <c r="BF373" s="252">
        <f>IF(N373="znížená",J373,0)</f>
        <v>0</v>
      </c>
      <c r="BG373" s="252">
        <f>IF(N373="zákl. prenesená",J373,0)</f>
        <v>0</v>
      </c>
      <c r="BH373" s="252">
        <f>IF(N373="zníž. prenesená",J373,0)</f>
        <v>0</v>
      </c>
      <c r="BI373" s="252">
        <f>IF(N373="nulová",J373,0)</f>
        <v>0</v>
      </c>
      <c r="BJ373" s="18" t="s">
        <v>92</v>
      </c>
      <c r="BK373" s="252">
        <f>ROUND(I373*H373,2)</f>
        <v>0</v>
      </c>
      <c r="BL373" s="18" t="s">
        <v>166</v>
      </c>
      <c r="BM373" s="251" t="s">
        <v>1290</v>
      </c>
    </row>
    <row r="374" s="12" customFormat="1" ht="22.8" customHeight="1">
      <c r="A374" s="12"/>
      <c r="B374" s="223"/>
      <c r="C374" s="224"/>
      <c r="D374" s="225" t="s">
        <v>75</v>
      </c>
      <c r="E374" s="237" t="s">
        <v>230</v>
      </c>
      <c r="F374" s="237" t="s">
        <v>236</v>
      </c>
      <c r="G374" s="224"/>
      <c r="H374" s="224"/>
      <c r="I374" s="227"/>
      <c r="J374" s="238">
        <f>BK374</f>
        <v>0</v>
      </c>
      <c r="K374" s="224"/>
      <c r="L374" s="229"/>
      <c r="M374" s="230"/>
      <c r="N374" s="231"/>
      <c r="O374" s="231"/>
      <c r="P374" s="232">
        <f>SUM(P375:P504)</f>
        <v>0</v>
      </c>
      <c r="Q374" s="231"/>
      <c r="R374" s="232">
        <f>SUM(R375:R504)</f>
        <v>10.259879261478401</v>
      </c>
      <c r="S374" s="231"/>
      <c r="T374" s="233">
        <f>SUM(T375:T504)</f>
        <v>62.976100000000002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34" t="s">
        <v>84</v>
      </c>
      <c r="AT374" s="235" t="s">
        <v>75</v>
      </c>
      <c r="AU374" s="235" t="s">
        <v>84</v>
      </c>
      <c r="AY374" s="234" t="s">
        <v>149</v>
      </c>
      <c r="BK374" s="236">
        <f>SUM(BK375:BK504)</f>
        <v>0</v>
      </c>
    </row>
    <row r="375" s="2" customFormat="1" ht="36.72453" customHeight="1">
      <c r="A375" s="39"/>
      <c r="B375" s="40"/>
      <c r="C375" s="239" t="s">
        <v>1291</v>
      </c>
      <c r="D375" s="239" t="s">
        <v>152</v>
      </c>
      <c r="E375" s="240" t="s">
        <v>238</v>
      </c>
      <c r="F375" s="241" t="s">
        <v>239</v>
      </c>
      <c r="G375" s="242" t="s">
        <v>211</v>
      </c>
      <c r="H375" s="243">
        <v>62.399999999999999</v>
      </c>
      <c r="I375" s="244"/>
      <c r="J375" s="245">
        <f>ROUND(I375*H375,2)</f>
        <v>0</v>
      </c>
      <c r="K375" s="246"/>
      <c r="L375" s="45"/>
      <c r="M375" s="247" t="s">
        <v>1</v>
      </c>
      <c r="N375" s="248" t="s">
        <v>42</v>
      </c>
      <c r="O375" s="98"/>
      <c r="P375" s="249">
        <f>O375*H375</f>
        <v>0</v>
      </c>
      <c r="Q375" s="249">
        <v>0</v>
      </c>
      <c r="R375" s="249">
        <f>Q375*H375</f>
        <v>0</v>
      </c>
      <c r="S375" s="249">
        <v>0</v>
      </c>
      <c r="T375" s="25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51" t="s">
        <v>166</v>
      </c>
      <c r="AT375" s="251" t="s">
        <v>152</v>
      </c>
      <c r="AU375" s="251" t="s">
        <v>92</v>
      </c>
      <c r="AY375" s="18" t="s">
        <v>149</v>
      </c>
      <c r="BE375" s="252">
        <f>IF(N375="základná",J375,0)</f>
        <v>0</v>
      </c>
      <c r="BF375" s="252">
        <f>IF(N375="znížená",J375,0)</f>
        <v>0</v>
      </c>
      <c r="BG375" s="252">
        <f>IF(N375="zákl. prenesená",J375,0)</f>
        <v>0</v>
      </c>
      <c r="BH375" s="252">
        <f>IF(N375="zníž. prenesená",J375,0)</f>
        <v>0</v>
      </c>
      <c r="BI375" s="252">
        <f>IF(N375="nulová",J375,0)</f>
        <v>0</v>
      </c>
      <c r="BJ375" s="18" t="s">
        <v>92</v>
      </c>
      <c r="BK375" s="252">
        <f>ROUND(I375*H375,2)</f>
        <v>0</v>
      </c>
      <c r="BL375" s="18" t="s">
        <v>166</v>
      </c>
      <c r="BM375" s="251" t="s">
        <v>1292</v>
      </c>
    </row>
    <row r="376" s="13" customFormat="1">
      <c r="A376" s="13"/>
      <c r="B376" s="258"/>
      <c r="C376" s="259"/>
      <c r="D376" s="260" t="s">
        <v>190</v>
      </c>
      <c r="E376" s="261" t="s">
        <v>1</v>
      </c>
      <c r="F376" s="262" t="s">
        <v>1293</v>
      </c>
      <c r="G376" s="259"/>
      <c r="H376" s="263">
        <v>62.399999999999999</v>
      </c>
      <c r="I376" s="264"/>
      <c r="J376" s="259"/>
      <c r="K376" s="259"/>
      <c r="L376" s="265"/>
      <c r="M376" s="266"/>
      <c r="N376" s="267"/>
      <c r="O376" s="267"/>
      <c r="P376" s="267"/>
      <c r="Q376" s="267"/>
      <c r="R376" s="267"/>
      <c r="S376" s="267"/>
      <c r="T376" s="26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69" t="s">
        <v>190</v>
      </c>
      <c r="AU376" s="269" t="s">
        <v>92</v>
      </c>
      <c r="AV376" s="13" t="s">
        <v>92</v>
      </c>
      <c r="AW376" s="13" t="s">
        <v>32</v>
      </c>
      <c r="AX376" s="13" t="s">
        <v>84</v>
      </c>
      <c r="AY376" s="269" t="s">
        <v>149</v>
      </c>
    </row>
    <row r="377" s="2" customFormat="1" ht="23.4566" customHeight="1">
      <c r="A377" s="39"/>
      <c r="B377" s="40"/>
      <c r="C377" s="281" t="s">
        <v>1294</v>
      </c>
      <c r="D377" s="281" t="s">
        <v>243</v>
      </c>
      <c r="E377" s="282" t="s">
        <v>1295</v>
      </c>
      <c r="F377" s="283" t="s">
        <v>1296</v>
      </c>
      <c r="G377" s="284" t="s">
        <v>211</v>
      </c>
      <c r="H377" s="285">
        <v>62.399999999999999</v>
      </c>
      <c r="I377" s="286"/>
      <c r="J377" s="287">
        <f>ROUND(I377*H377,2)</f>
        <v>0</v>
      </c>
      <c r="K377" s="288"/>
      <c r="L377" s="289"/>
      <c r="M377" s="290" t="s">
        <v>1</v>
      </c>
      <c r="N377" s="291" t="s">
        <v>42</v>
      </c>
      <c r="O377" s="98"/>
      <c r="P377" s="249">
        <f>O377*H377</f>
        <v>0</v>
      </c>
      <c r="Q377" s="249">
        <v>0.012500000000000001</v>
      </c>
      <c r="R377" s="249">
        <f>Q377*H377</f>
        <v>0.78000000000000003</v>
      </c>
      <c r="S377" s="249">
        <v>0</v>
      </c>
      <c r="T377" s="25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51" t="s">
        <v>224</v>
      </c>
      <c r="AT377" s="251" t="s">
        <v>243</v>
      </c>
      <c r="AU377" s="251" t="s">
        <v>92</v>
      </c>
      <c r="AY377" s="18" t="s">
        <v>149</v>
      </c>
      <c r="BE377" s="252">
        <f>IF(N377="základná",J377,0)</f>
        <v>0</v>
      </c>
      <c r="BF377" s="252">
        <f>IF(N377="znížená",J377,0)</f>
        <v>0</v>
      </c>
      <c r="BG377" s="252">
        <f>IF(N377="zákl. prenesená",J377,0)</f>
        <v>0</v>
      </c>
      <c r="BH377" s="252">
        <f>IF(N377="zníž. prenesená",J377,0)</f>
        <v>0</v>
      </c>
      <c r="BI377" s="252">
        <f>IF(N377="nulová",J377,0)</f>
        <v>0</v>
      </c>
      <c r="BJ377" s="18" t="s">
        <v>92</v>
      </c>
      <c r="BK377" s="252">
        <f>ROUND(I377*H377,2)</f>
        <v>0</v>
      </c>
      <c r="BL377" s="18" t="s">
        <v>166</v>
      </c>
      <c r="BM377" s="251" t="s">
        <v>1297</v>
      </c>
    </row>
    <row r="378" s="13" customFormat="1">
      <c r="A378" s="13"/>
      <c r="B378" s="258"/>
      <c r="C378" s="259"/>
      <c r="D378" s="260" t="s">
        <v>190</v>
      </c>
      <c r="E378" s="261" t="s">
        <v>1</v>
      </c>
      <c r="F378" s="262" t="s">
        <v>1298</v>
      </c>
      <c r="G378" s="259"/>
      <c r="H378" s="263">
        <v>62.399999999999999</v>
      </c>
      <c r="I378" s="264"/>
      <c r="J378" s="259"/>
      <c r="K378" s="259"/>
      <c r="L378" s="265"/>
      <c r="M378" s="266"/>
      <c r="N378" s="267"/>
      <c r="O378" s="267"/>
      <c r="P378" s="267"/>
      <c r="Q378" s="267"/>
      <c r="R378" s="267"/>
      <c r="S378" s="267"/>
      <c r="T378" s="26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69" t="s">
        <v>190</v>
      </c>
      <c r="AU378" s="269" t="s">
        <v>92</v>
      </c>
      <c r="AV378" s="13" t="s">
        <v>92</v>
      </c>
      <c r="AW378" s="13" t="s">
        <v>32</v>
      </c>
      <c r="AX378" s="13" t="s">
        <v>84</v>
      </c>
      <c r="AY378" s="269" t="s">
        <v>149</v>
      </c>
    </row>
    <row r="379" s="2" customFormat="1" ht="23.4566" customHeight="1">
      <c r="A379" s="39"/>
      <c r="B379" s="40"/>
      <c r="C379" s="239" t="s">
        <v>1299</v>
      </c>
      <c r="D379" s="239" t="s">
        <v>152</v>
      </c>
      <c r="E379" s="240" t="s">
        <v>1300</v>
      </c>
      <c r="F379" s="241" t="s">
        <v>1301</v>
      </c>
      <c r="G379" s="242" t="s">
        <v>211</v>
      </c>
      <c r="H379" s="243">
        <v>20</v>
      </c>
      <c r="I379" s="244"/>
      <c r="J379" s="245">
        <f>ROUND(I379*H379,2)</f>
        <v>0</v>
      </c>
      <c r="K379" s="246"/>
      <c r="L379" s="45"/>
      <c r="M379" s="247" t="s">
        <v>1</v>
      </c>
      <c r="N379" s="248" t="s">
        <v>42</v>
      </c>
      <c r="O379" s="98"/>
      <c r="P379" s="249">
        <f>O379*H379</f>
        <v>0</v>
      </c>
      <c r="Q379" s="249">
        <v>0.070499999999999993</v>
      </c>
      <c r="R379" s="249">
        <f>Q379*H379</f>
        <v>1.4099999999999999</v>
      </c>
      <c r="S379" s="249">
        <v>0</v>
      </c>
      <c r="T379" s="250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51" t="s">
        <v>166</v>
      </c>
      <c r="AT379" s="251" t="s">
        <v>152</v>
      </c>
      <c r="AU379" s="251" t="s">
        <v>92</v>
      </c>
      <c r="AY379" s="18" t="s">
        <v>149</v>
      </c>
      <c r="BE379" s="252">
        <f>IF(N379="základná",J379,0)</f>
        <v>0</v>
      </c>
      <c r="BF379" s="252">
        <f>IF(N379="znížená",J379,0)</f>
        <v>0</v>
      </c>
      <c r="BG379" s="252">
        <f>IF(N379="zákl. prenesená",J379,0)</f>
        <v>0</v>
      </c>
      <c r="BH379" s="252">
        <f>IF(N379="zníž. prenesená",J379,0)</f>
        <v>0</v>
      </c>
      <c r="BI379" s="252">
        <f>IF(N379="nulová",J379,0)</f>
        <v>0</v>
      </c>
      <c r="BJ379" s="18" t="s">
        <v>92</v>
      </c>
      <c r="BK379" s="252">
        <f>ROUND(I379*H379,2)</f>
        <v>0</v>
      </c>
      <c r="BL379" s="18" t="s">
        <v>166</v>
      </c>
      <c r="BM379" s="251" t="s">
        <v>1302</v>
      </c>
    </row>
    <row r="380" s="13" customFormat="1">
      <c r="A380" s="13"/>
      <c r="B380" s="258"/>
      <c r="C380" s="259"/>
      <c r="D380" s="260" t="s">
        <v>190</v>
      </c>
      <c r="E380" s="261" t="s">
        <v>1</v>
      </c>
      <c r="F380" s="262" t="s">
        <v>1303</v>
      </c>
      <c r="G380" s="259"/>
      <c r="H380" s="263">
        <v>20</v>
      </c>
      <c r="I380" s="264"/>
      <c r="J380" s="259"/>
      <c r="K380" s="259"/>
      <c r="L380" s="265"/>
      <c r="M380" s="266"/>
      <c r="N380" s="267"/>
      <c r="O380" s="267"/>
      <c r="P380" s="267"/>
      <c r="Q380" s="267"/>
      <c r="R380" s="267"/>
      <c r="S380" s="267"/>
      <c r="T380" s="26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69" t="s">
        <v>190</v>
      </c>
      <c r="AU380" s="269" t="s">
        <v>92</v>
      </c>
      <c r="AV380" s="13" t="s">
        <v>92</v>
      </c>
      <c r="AW380" s="13" t="s">
        <v>32</v>
      </c>
      <c r="AX380" s="13" t="s">
        <v>84</v>
      </c>
      <c r="AY380" s="269" t="s">
        <v>149</v>
      </c>
    </row>
    <row r="381" s="2" customFormat="1" ht="23.4566" customHeight="1">
      <c r="A381" s="39"/>
      <c r="B381" s="40"/>
      <c r="C381" s="239" t="s">
        <v>1304</v>
      </c>
      <c r="D381" s="239" t="s">
        <v>152</v>
      </c>
      <c r="E381" s="240" t="s">
        <v>1305</v>
      </c>
      <c r="F381" s="241" t="s">
        <v>1306</v>
      </c>
      <c r="G381" s="242" t="s">
        <v>250</v>
      </c>
      <c r="H381" s="243">
        <v>1</v>
      </c>
      <c r="I381" s="244"/>
      <c r="J381" s="245">
        <f>ROUND(I381*H381,2)</f>
        <v>0</v>
      </c>
      <c r="K381" s="246"/>
      <c r="L381" s="45"/>
      <c r="M381" s="247" t="s">
        <v>1</v>
      </c>
      <c r="N381" s="248" t="s">
        <v>42</v>
      </c>
      <c r="O381" s="98"/>
      <c r="P381" s="249">
        <f>O381*H381</f>
        <v>0</v>
      </c>
      <c r="Q381" s="249">
        <v>0.15756000000000001</v>
      </c>
      <c r="R381" s="249">
        <f>Q381*H381</f>
        <v>0.15756000000000001</v>
      </c>
      <c r="S381" s="249">
        <v>0</v>
      </c>
      <c r="T381" s="25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51" t="s">
        <v>166</v>
      </c>
      <c r="AT381" s="251" t="s">
        <v>152</v>
      </c>
      <c r="AU381" s="251" t="s">
        <v>92</v>
      </c>
      <c r="AY381" s="18" t="s">
        <v>149</v>
      </c>
      <c r="BE381" s="252">
        <f>IF(N381="základná",J381,0)</f>
        <v>0</v>
      </c>
      <c r="BF381" s="252">
        <f>IF(N381="znížená",J381,0)</f>
        <v>0</v>
      </c>
      <c r="BG381" s="252">
        <f>IF(N381="zákl. prenesená",J381,0)</f>
        <v>0</v>
      </c>
      <c r="BH381" s="252">
        <f>IF(N381="zníž. prenesená",J381,0)</f>
        <v>0</v>
      </c>
      <c r="BI381" s="252">
        <f>IF(N381="nulová",J381,0)</f>
        <v>0</v>
      </c>
      <c r="BJ381" s="18" t="s">
        <v>92</v>
      </c>
      <c r="BK381" s="252">
        <f>ROUND(I381*H381,2)</f>
        <v>0</v>
      </c>
      <c r="BL381" s="18" t="s">
        <v>166</v>
      </c>
      <c r="BM381" s="251" t="s">
        <v>1307</v>
      </c>
    </row>
    <row r="382" s="2" customFormat="1" ht="16.30189" customHeight="1">
      <c r="A382" s="39"/>
      <c r="B382" s="40"/>
      <c r="C382" s="239" t="s">
        <v>1308</v>
      </c>
      <c r="D382" s="239" t="s">
        <v>152</v>
      </c>
      <c r="E382" s="240" t="s">
        <v>278</v>
      </c>
      <c r="F382" s="241" t="s">
        <v>1309</v>
      </c>
      <c r="G382" s="242" t="s">
        <v>1310</v>
      </c>
      <c r="H382" s="243">
        <v>1</v>
      </c>
      <c r="I382" s="244"/>
      <c r="J382" s="245">
        <f>ROUND(I382*H382,2)</f>
        <v>0</v>
      </c>
      <c r="K382" s="246"/>
      <c r="L382" s="45"/>
      <c r="M382" s="247" t="s">
        <v>1</v>
      </c>
      <c r="N382" s="248" t="s">
        <v>42</v>
      </c>
      <c r="O382" s="98"/>
      <c r="P382" s="249">
        <f>O382*H382</f>
        <v>0</v>
      </c>
      <c r="Q382" s="249">
        <v>0.22684000000000001</v>
      </c>
      <c r="R382" s="249">
        <f>Q382*H382</f>
        <v>0.22684000000000001</v>
      </c>
      <c r="S382" s="249">
        <v>0</v>
      </c>
      <c r="T382" s="250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51" t="s">
        <v>166</v>
      </c>
      <c r="AT382" s="251" t="s">
        <v>152</v>
      </c>
      <c r="AU382" s="251" t="s">
        <v>92</v>
      </c>
      <c r="AY382" s="18" t="s">
        <v>149</v>
      </c>
      <c r="BE382" s="252">
        <f>IF(N382="základná",J382,0)</f>
        <v>0</v>
      </c>
      <c r="BF382" s="252">
        <f>IF(N382="znížená",J382,0)</f>
        <v>0</v>
      </c>
      <c r="BG382" s="252">
        <f>IF(N382="zákl. prenesená",J382,0)</f>
        <v>0</v>
      </c>
      <c r="BH382" s="252">
        <f>IF(N382="zníž. prenesená",J382,0)</f>
        <v>0</v>
      </c>
      <c r="BI382" s="252">
        <f>IF(N382="nulová",J382,0)</f>
        <v>0</v>
      </c>
      <c r="BJ382" s="18" t="s">
        <v>92</v>
      </c>
      <c r="BK382" s="252">
        <f>ROUND(I382*H382,2)</f>
        <v>0</v>
      </c>
      <c r="BL382" s="18" t="s">
        <v>166</v>
      </c>
      <c r="BM382" s="251" t="s">
        <v>1311</v>
      </c>
    </row>
    <row r="383" s="13" customFormat="1">
      <c r="A383" s="13"/>
      <c r="B383" s="258"/>
      <c r="C383" s="259"/>
      <c r="D383" s="260" t="s">
        <v>190</v>
      </c>
      <c r="E383" s="261" t="s">
        <v>1</v>
      </c>
      <c r="F383" s="262" t="s">
        <v>1312</v>
      </c>
      <c r="G383" s="259"/>
      <c r="H383" s="263">
        <v>1</v>
      </c>
      <c r="I383" s="264"/>
      <c r="J383" s="259"/>
      <c r="K383" s="259"/>
      <c r="L383" s="265"/>
      <c r="M383" s="266"/>
      <c r="N383" s="267"/>
      <c r="O383" s="267"/>
      <c r="P383" s="267"/>
      <c r="Q383" s="267"/>
      <c r="R383" s="267"/>
      <c r="S383" s="267"/>
      <c r="T383" s="26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69" t="s">
        <v>190</v>
      </c>
      <c r="AU383" s="269" t="s">
        <v>92</v>
      </c>
      <c r="AV383" s="13" t="s">
        <v>92</v>
      </c>
      <c r="AW383" s="13" t="s">
        <v>32</v>
      </c>
      <c r="AX383" s="13" t="s">
        <v>84</v>
      </c>
      <c r="AY383" s="269" t="s">
        <v>149</v>
      </c>
    </row>
    <row r="384" s="2" customFormat="1" ht="16.30189" customHeight="1">
      <c r="A384" s="39"/>
      <c r="B384" s="40"/>
      <c r="C384" s="239" t="s">
        <v>1313</v>
      </c>
      <c r="D384" s="239" t="s">
        <v>152</v>
      </c>
      <c r="E384" s="240" t="s">
        <v>546</v>
      </c>
      <c r="F384" s="241" t="s">
        <v>547</v>
      </c>
      <c r="G384" s="242" t="s">
        <v>250</v>
      </c>
      <c r="H384" s="243">
        <v>2</v>
      </c>
      <c r="I384" s="244"/>
      <c r="J384" s="245">
        <f>ROUND(I384*H384,2)</f>
        <v>0</v>
      </c>
      <c r="K384" s="246"/>
      <c r="L384" s="45"/>
      <c r="M384" s="247" t="s">
        <v>1</v>
      </c>
      <c r="N384" s="248" t="s">
        <v>42</v>
      </c>
      <c r="O384" s="98"/>
      <c r="P384" s="249">
        <f>O384*H384</f>
        <v>0</v>
      </c>
      <c r="Q384" s="249">
        <v>0.077673000000000006</v>
      </c>
      <c r="R384" s="249">
        <f>Q384*H384</f>
        <v>0.15534600000000001</v>
      </c>
      <c r="S384" s="249">
        <v>0</v>
      </c>
      <c r="T384" s="25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51" t="s">
        <v>166</v>
      </c>
      <c r="AT384" s="251" t="s">
        <v>152</v>
      </c>
      <c r="AU384" s="251" t="s">
        <v>92</v>
      </c>
      <c r="AY384" s="18" t="s">
        <v>149</v>
      </c>
      <c r="BE384" s="252">
        <f>IF(N384="základná",J384,0)</f>
        <v>0</v>
      </c>
      <c r="BF384" s="252">
        <f>IF(N384="znížená",J384,0)</f>
        <v>0</v>
      </c>
      <c r="BG384" s="252">
        <f>IF(N384="zákl. prenesená",J384,0)</f>
        <v>0</v>
      </c>
      <c r="BH384" s="252">
        <f>IF(N384="zníž. prenesená",J384,0)</f>
        <v>0</v>
      </c>
      <c r="BI384" s="252">
        <f>IF(N384="nulová",J384,0)</f>
        <v>0</v>
      </c>
      <c r="BJ384" s="18" t="s">
        <v>92</v>
      </c>
      <c r="BK384" s="252">
        <f>ROUND(I384*H384,2)</f>
        <v>0</v>
      </c>
      <c r="BL384" s="18" t="s">
        <v>166</v>
      </c>
      <c r="BM384" s="251" t="s">
        <v>1314</v>
      </c>
    </row>
    <row r="385" s="2" customFormat="1" ht="31.92453" customHeight="1">
      <c r="A385" s="39"/>
      <c r="B385" s="40"/>
      <c r="C385" s="239" t="s">
        <v>1315</v>
      </c>
      <c r="D385" s="239" t="s">
        <v>152</v>
      </c>
      <c r="E385" s="240" t="s">
        <v>1316</v>
      </c>
      <c r="F385" s="241" t="s">
        <v>1317</v>
      </c>
      <c r="G385" s="242" t="s">
        <v>211</v>
      </c>
      <c r="H385" s="243">
        <v>6</v>
      </c>
      <c r="I385" s="244"/>
      <c r="J385" s="245">
        <f>ROUND(I385*H385,2)</f>
        <v>0</v>
      </c>
      <c r="K385" s="246"/>
      <c r="L385" s="45"/>
      <c r="M385" s="247" t="s">
        <v>1</v>
      </c>
      <c r="N385" s="248" t="s">
        <v>42</v>
      </c>
      <c r="O385" s="98"/>
      <c r="P385" s="249">
        <f>O385*H385</f>
        <v>0</v>
      </c>
      <c r="Q385" s="249">
        <v>0.151130352</v>
      </c>
      <c r="R385" s="249">
        <f>Q385*H385</f>
        <v>0.90678211199999992</v>
      </c>
      <c r="S385" s="249">
        <v>0</v>
      </c>
      <c r="T385" s="250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51" t="s">
        <v>166</v>
      </c>
      <c r="AT385" s="251" t="s">
        <v>152</v>
      </c>
      <c r="AU385" s="251" t="s">
        <v>92</v>
      </c>
      <c r="AY385" s="18" t="s">
        <v>149</v>
      </c>
      <c r="BE385" s="252">
        <f>IF(N385="základná",J385,0)</f>
        <v>0</v>
      </c>
      <c r="BF385" s="252">
        <f>IF(N385="znížená",J385,0)</f>
        <v>0</v>
      </c>
      <c r="BG385" s="252">
        <f>IF(N385="zákl. prenesená",J385,0)</f>
        <v>0</v>
      </c>
      <c r="BH385" s="252">
        <f>IF(N385="zníž. prenesená",J385,0)</f>
        <v>0</v>
      </c>
      <c r="BI385" s="252">
        <f>IF(N385="nulová",J385,0)</f>
        <v>0</v>
      </c>
      <c r="BJ385" s="18" t="s">
        <v>92</v>
      </c>
      <c r="BK385" s="252">
        <f>ROUND(I385*H385,2)</f>
        <v>0</v>
      </c>
      <c r="BL385" s="18" t="s">
        <v>166</v>
      </c>
      <c r="BM385" s="251" t="s">
        <v>1318</v>
      </c>
    </row>
    <row r="386" s="13" customFormat="1">
      <c r="A386" s="13"/>
      <c r="B386" s="258"/>
      <c r="C386" s="259"/>
      <c r="D386" s="260" t="s">
        <v>190</v>
      </c>
      <c r="E386" s="261" t="s">
        <v>1</v>
      </c>
      <c r="F386" s="262" t="s">
        <v>1319</v>
      </c>
      <c r="G386" s="259"/>
      <c r="H386" s="263">
        <v>6</v>
      </c>
      <c r="I386" s="264"/>
      <c r="J386" s="259"/>
      <c r="K386" s="259"/>
      <c r="L386" s="265"/>
      <c r="M386" s="266"/>
      <c r="N386" s="267"/>
      <c r="O386" s="267"/>
      <c r="P386" s="267"/>
      <c r="Q386" s="267"/>
      <c r="R386" s="267"/>
      <c r="S386" s="267"/>
      <c r="T386" s="26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69" t="s">
        <v>190</v>
      </c>
      <c r="AU386" s="269" t="s">
        <v>92</v>
      </c>
      <c r="AV386" s="13" t="s">
        <v>92</v>
      </c>
      <c r="AW386" s="13" t="s">
        <v>32</v>
      </c>
      <c r="AX386" s="13" t="s">
        <v>84</v>
      </c>
      <c r="AY386" s="269" t="s">
        <v>149</v>
      </c>
    </row>
    <row r="387" s="2" customFormat="1" ht="23.4566" customHeight="1">
      <c r="A387" s="39"/>
      <c r="B387" s="40"/>
      <c r="C387" s="281" t="s">
        <v>1320</v>
      </c>
      <c r="D387" s="281" t="s">
        <v>243</v>
      </c>
      <c r="E387" s="282" t="s">
        <v>1321</v>
      </c>
      <c r="F387" s="283" t="s">
        <v>1322</v>
      </c>
      <c r="G387" s="284" t="s">
        <v>250</v>
      </c>
      <c r="H387" s="285">
        <v>6.0599999999999996</v>
      </c>
      <c r="I387" s="286"/>
      <c r="J387" s="287">
        <f>ROUND(I387*H387,2)</f>
        <v>0</v>
      </c>
      <c r="K387" s="288"/>
      <c r="L387" s="289"/>
      <c r="M387" s="290" t="s">
        <v>1</v>
      </c>
      <c r="N387" s="291" t="s">
        <v>42</v>
      </c>
      <c r="O387" s="98"/>
      <c r="P387" s="249">
        <f>O387*H387</f>
        <v>0</v>
      </c>
      <c r="Q387" s="249">
        <v>0.085000000000000006</v>
      </c>
      <c r="R387" s="249">
        <f>Q387*H387</f>
        <v>0.5151</v>
      </c>
      <c r="S387" s="249">
        <v>0</v>
      </c>
      <c r="T387" s="25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51" t="s">
        <v>224</v>
      </c>
      <c r="AT387" s="251" t="s">
        <v>243</v>
      </c>
      <c r="AU387" s="251" t="s">
        <v>92</v>
      </c>
      <c r="AY387" s="18" t="s">
        <v>149</v>
      </c>
      <c r="BE387" s="252">
        <f>IF(N387="základná",J387,0)</f>
        <v>0</v>
      </c>
      <c r="BF387" s="252">
        <f>IF(N387="znížená",J387,0)</f>
        <v>0</v>
      </c>
      <c r="BG387" s="252">
        <f>IF(N387="zákl. prenesená",J387,0)</f>
        <v>0</v>
      </c>
      <c r="BH387" s="252">
        <f>IF(N387="zníž. prenesená",J387,0)</f>
        <v>0</v>
      </c>
      <c r="BI387" s="252">
        <f>IF(N387="nulová",J387,0)</f>
        <v>0</v>
      </c>
      <c r="BJ387" s="18" t="s">
        <v>92</v>
      </c>
      <c r="BK387" s="252">
        <f>ROUND(I387*H387,2)</f>
        <v>0</v>
      </c>
      <c r="BL387" s="18" t="s">
        <v>166</v>
      </c>
      <c r="BM387" s="251" t="s">
        <v>1323</v>
      </c>
    </row>
    <row r="388" s="13" customFormat="1">
      <c r="A388" s="13"/>
      <c r="B388" s="258"/>
      <c r="C388" s="259"/>
      <c r="D388" s="260" t="s">
        <v>190</v>
      </c>
      <c r="E388" s="261" t="s">
        <v>1</v>
      </c>
      <c r="F388" s="262" t="s">
        <v>214</v>
      </c>
      <c r="G388" s="259"/>
      <c r="H388" s="263">
        <v>6</v>
      </c>
      <c r="I388" s="264"/>
      <c r="J388" s="259"/>
      <c r="K388" s="259"/>
      <c r="L388" s="265"/>
      <c r="M388" s="266"/>
      <c r="N388" s="267"/>
      <c r="O388" s="267"/>
      <c r="P388" s="267"/>
      <c r="Q388" s="267"/>
      <c r="R388" s="267"/>
      <c r="S388" s="267"/>
      <c r="T388" s="26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69" t="s">
        <v>190</v>
      </c>
      <c r="AU388" s="269" t="s">
        <v>92</v>
      </c>
      <c r="AV388" s="13" t="s">
        <v>92</v>
      </c>
      <c r="AW388" s="13" t="s">
        <v>32</v>
      </c>
      <c r="AX388" s="13" t="s">
        <v>84</v>
      </c>
      <c r="AY388" s="269" t="s">
        <v>149</v>
      </c>
    </row>
    <row r="389" s="13" customFormat="1">
      <c r="A389" s="13"/>
      <c r="B389" s="258"/>
      <c r="C389" s="259"/>
      <c r="D389" s="260" t="s">
        <v>190</v>
      </c>
      <c r="E389" s="259"/>
      <c r="F389" s="262" t="s">
        <v>1324</v>
      </c>
      <c r="G389" s="259"/>
      <c r="H389" s="263">
        <v>6.0599999999999996</v>
      </c>
      <c r="I389" s="264"/>
      <c r="J389" s="259"/>
      <c r="K389" s="259"/>
      <c r="L389" s="265"/>
      <c r="M389" s="266"/>
      <c r="N389" s="267"/>
      <c r="O389" s="267"/>
      <c r="P389" s="267"/>
      <c r="Q389" s="267"/>
      <c r="R389" s="267"/>
      <c r="S389" s="267"/>
      <c r="T389" s="26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69" t="s">
        <v>190</v>
      </c>
      <c r="AU389" s="269" t="s">
        <v>92</v>
      </c>
      <c r="AV389" s="13" t="s">
        <v>92</v>
      </c>
      <c r="AW389" s="13" t="s">
        <v>4</v>
      </c>
      <c r="AX389" s="13" t="s">
        <v>84</v>
      </c>
      <c r="AY389" s="269" t="s">
        <v>149</v>
      </c>
    </row>
    <row r="390" s="2" customFormat="1" ht="31.92453" customHeight="1">
      <c r="A390" s="39"/>
      <c r="B390" s="40"/>
      <c r="C390" s="239" t="s">
        <v>1325</v>
      </c>
      <c r="D390" s="239" t="s">
        <v>152</v>
      </c>
      <c r="E390" s="240" t="s">
        <v>1326</v>
      </c>
      <c r="F390" s="241" t="s">
        <v>1327</v>
      </c>
      <c r="G390" s="242" t="s">
        <v>211</v>
      </c>
      <c r="H390" s="243">
        <v>32.799999999999997</v>
      </c>
      <c r="I390" s="244"/>
      <c r="J390" s="245">
        <f>ROUND(I390*H390,2)</f>
        <v>0</v>
      </c>
      <c r="K390" s="246"/>
      <c r="L390" s="45"/>
      <c r="M390" s="247" t="s">
        <v>1</v>
      </c>
      <c r="N390" s="248" t="s">
        <v>42</v>
      </c>
      <c r="O390" s="98"/>
      <c r="P390" s="249">
        <f>O390*H390</f>
        <v>0</v>
      </c>
      <c r="Q390" s="249">
        <v>0.12662000000000001</v>
      </c>
      <c r="R390" s="249">
        <f>Q390*H390</f>
        <v>4.1531359999999999</v>
      </c>
      <c r="S390" s="249">
        <v>0</v>
      </c>
      <c r="T390" s="25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51" t="s">
        <v>166</v>
      </c>
      <c r="AT390" s="251" t="s">
        <v>152</v>
      </c>
      <c r="AU390" s="251" t="s">
        <v>92</v>
      </c>
      <c r="AY390" s="18" t="s">
        <v>149</v>
      </c>
      <c r="BE390" s="252">
        <f>IF(N390="základná",J390,0)</f>
        <v>0</v>
      </c>
      <c r="BF390" s="252">
        <f>IF(N390="znížená",J390,0)</f>
        <v>0</v>
      </c>
      <c r="BG390" s="252">
        <f>IF(N390="zákl. prenesená",J390,0)</f>
        <v>0</v>
      </c>
      <c r="BH390" s="252">
        <f>IF(N390="zníž. prenesená",J390,0)</f>
        <v>0</v>
      </c>
      <c r="BI390" s="252">
        <f>IF(N390="nulová",J390,0)</f>
        <v>0</v>
      </c>
      <c r="BJ390" s="18" t="s">
        <v>92</v>
      </c>
      <c r="BK390" s="252">
        <f>ROUND(I390*H390,2)</f>
        <v>0</v>
      </c>
      <c r="BL390" s="18" t="s">
        <v>166</v>
      </c>
      <c r="BM390" s="251" t="s">
        <v>1328</v>
      </c>
    </row>
    <row r="391" s="13" customFormat="1">
      <c r="A391" s="13"/>
      <c r="B391" s="258"/>
      <c r="C391" s="259"/>
      <c r="D391" s="260" t="s">
        <v>190</v>
      </c>
      <c r="E391" s="261" t="s">
        <v>1</v>
      </c>
      <c r="F391" s="262" t="s">
        <v>1329</v>
      </c>
      <c r="G391" s="259"/>
      <c r="H391" s="263">
        <v>11</v>
      </c>
      <c r="I391" s="264"/>
      <c r="J391" s="259"/>
      <c r="K391" s="259"/>
      <c r="L391" s="265"/>
      <c r="M391" s="266"/>
      <c r="N391" s="267"/>
      <c r="O391" s="267"/>
      <c r="P391" s="267"/>
      <c r="Q391" s="267"/>
      <c r="R391" s="267"/>
      <c r="S391" s="267"/>
      <c r="T391" s="26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69" t="s">
        <v>190</v>
      </c>
      <c r="AU391" s="269" t="s">
        <v>92</v>
      </c>
      <c r="AV391" s="13" t="s">
        <v>92</v>
      </c>
      <c r="AW391" s="13" t="s">
        <v>32</v>
      </c>
      <c r="AX391" s="13" t="s">
        <v>76</v>
      </c>
      <c r="AY391" s="269" t="s">
        <v>149</v>
      </c>
    </row>
    <row r="392" s="13" customFormat="1">
      <c r="A392" s="13"/>
      <c r="B392" s="258"/>
      <c r="C392" s="259"/>
      <c r="D392" s="260" t="s">
        <v>190</v>
      </c>
      <c r="E392" s="261" t="s">
        <v>1</v>
      </c>
      <c r="F392" s="262" t="s">
        <v>1330</v>
      </c>
      <c r="G392" s="259"/>
      <c r="H392" s="263">
        <v>12.5</v>
      </c>
      <c r="I392" s="264"/>
      <c r="J392" s="259"/>
      <c r="K392" s="259"/>
      <c r="L392" s="265"/>
      <c r="M392" s="266"/>
      <c r="N392" s="267"/>
      <c r="O392" s="267"/>
      <c r="P392" s="267"/>
      <c r="Q392" s="267"/>
      <c r="R392" s="267"/>
      <c r="S392" s="267"/>
      <c r="T392" s="26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69" t="s">
        <v>190</v>
      </c>
      <c r="AU392" s="269" t="s">
        <v>92</v>
      </c>
      <c r="AV392" s="13" t="s">
        <v>92</v>
      </c>
      <c r="AW392" s="13" t="s">
        <v>32</v>
      </c>
      <c r="AX392" s="13" t="s">
        <v>76</v>
      </c>
      <c r="AY392" s="269" t="s">
        <v>149</v>
      </c>
    </row>
    <row r="393" s="13" customFormat="1">
      <c r="A393" s="13"/>
      <c r="B393" s="258"/>
      <c r="C393" s="259"/>
      <c r="D393" s="260" t="s">
        <v>190</v>
      </c>
      <c r="E393" s="261" t="s">
        <v>1</v>
      </c>
      <c r="F393" s="262" t="s">
        <v>1331</v>
      </c>
      <c r="G393" s="259"/>
      <c r="H393" s="263">
        <v>9.3000000000000007</v>
      </c>
      <c r="I393" s="264"/>
      <c r="J393" s="259"/>
      <c r="K393" s="259"/>
      <c r="L393" s="265"/>
      <c r="M393" s="266"/>
      <c r="N393" s="267"/>
      <c r="O393" s="267"/>
      <c r="P393" s="267"/>
      <c r="Q393" s="267"/>
      <c r="R393" s="267"/>
      <c r="S393" s="267"/>
      <c r="T393" s="26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69" t="s">
        <v>190</v>
      </c>
      <c r="AU393" s="269" t="s">
        <v>92</v>
      </c>
      <c r="AV393" s="13" t="s">
        <v>92</v>
      </c>
      <c r="AW393" s="13" t="s">
        <v>32</v>
      </c>
      <c r="AX393" s="13" t="s">
        <v>76</v>
      </c>
      <c r="AY393" s="269" t="s">
        <v>149</v>
      </c>
    </row>
    <row r="394" s="14" customFormat="1">
      <c r="A394" s="14"/>
      <c r="B394" s="270"/>
      <c r="C394" s="271"/>
      <c r="D394" s="260" t="s">
        <v>190</v>
      </c>
      <c r="E394" s="272" t="s">
        <v>1</v>
      </c>
      <c r="F394" s="273" t="s">
        <v>203</v>
      </c>
      <c r="G394" s="271"/>
      <c r="H394" s="274">
        <v>32.799999999999997</v>
      </c>
      <c r="I394" s="275"/>
      <c r="J394" s="271"/>
      <c r="K394" s="271"/>
      <c r="L394" s="276"/>
      <c r="M394" s="277"/>
      <c r="N394" s="278"/>
      <c r="O394" s="278"/>
      <c r="P394" s="278"/>
      <c r="Q394" s="278"/>
      <c r="R394" s="278"/>
      <c r="S394" s="278"/>
      <c r="T394" s="27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80" t="s">
        <v>190</v>
      </c>
      <c r="AU394" s="280" t="s">
        <v>92</v>
      </c>
      <c r="AV394" s="14" t="s">
        <v>166</v>
      </c>
      <c r="AW394" s="14" t="s">
        <v>32</v>
      </c>
      <c r="AX394" s="14" t="s">
        <v>84</v>
      </c>
      <c r="AY394" s="280" t="s">
        <v>149</v>
      </c>
    </row>
    <row r="395" s="2" customFormat="1" ht="21.0566" customHeight="1">
      <c r="A395" s="39"/>
      <c r="B395" s="40"/>
      <c r="C395" s="281" t="s">
        <v>1332</v>
      </c>
      <c r="D395" s="281" t="s">
        <v>243</v>
      </c>
      <c r="E395" s="282" t="s">
        <v>1333</v>
      </c>
      <c r="F395" s="283" t="s">
        <v>1334</v>
      </c>
      <c r="G395" s="284" t="s">
        <v>250</v>
      </c>
      <c r="H395" s="285">
        <v>33.128</v>
      </c>
      <c r="I395" s="286"/>
      <c r="J395" s="287">
        <f>ROUND(I395*H395,2)</f>
        <v>0</v>
      </c>
      <c r="K395" s="288"/>
      <c r="L395" s="289"/>
      <c r="M395" s="290" t="s">
        <v>1</v>
      </c>
      <c r="N395" s="291" t="s">
        <v>42</v>
      </c>
      <c r="O395" s="98"/>
      <c r="P395" s="249">
        <f>O395*H395</f>
        <v>0</v>
      </c>
      <c r="Q395" s="249">
        <v>0.023</v>
      </c>
      <c r="R395" s="249">
        <f>Q395*H395</f>
        <v>0.76194399999999995</v>
      </c>
      <c r="S395" s="249">
        <v>0</v>
      </c>
      <c r="T395" s="250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51" t="s">
        <v>224</v>
      </c>
      <c r="AT395" s="251" t="s">
        <v>243</v>
      </c>
      <c r="AU395" s="251" t="s">
        <v>92</v>
      </c>
      <c r="AY395" s="18" t="s">
        <v>149</v>
      </c>
      <c r="BE395" s="252">
        <f>IF(N395="základná",J395,0)</f>
        <v>0</v>
      </c>
      <c r="BF395" s="252">
        <f>IF(N395="znížená",J395,0)</f>
        <v>0</v>
      </c>
      <c r="BG395" s="252">
        <f>IF(N395="zákl. prenesená",J395,0)</f>
        <v>0</v>
      </c>
      <c r="BH395" s="252">
        <f>IF(N395="zníž. prenesená",J395,0)</f>
        <v>0</v>
      </c>
      <c r="BI395" s="252">
        <f>IF(N395="nulová",J395,0)</f>
        <v>0</v>
      </c>
      <c r="BJ395" s="18" t="s">
        <v>92</v>
      </c>
      <c r="BK395" s="252">
        <f>ROUND(I395*H395,2)</f>
        <v>0</v>
      </c>
      <c r="BL395" s="18" t="s">
        <v>166</v>
      </c>
      <c r="BM395" s="251" t="s">
        <v>1335</v>
      </c>
    </row>
    <row r="396" s="13" customFormat="1">
      <c r="A396" s="13"/>
      <c r="B396" s="258"/>
      <c r="C396" s="259"/>
      <c r="D396" s="260" t="s">
        <v>190</v>
      </c>
      <c r="E396" s="259"/>
      <c r="F396" s="262" t="s">
        <v>1336</v>
      </c>
      <c r="G396" s="259"/>
      <c r="H396" s="263">
        <v>33.128</v>
      </c>
      <c r="I396" s="264"/>
      <c r="J396" s="259"/>
      <c r="K396" s="259"/>
      <c r="L396" s="265"/>
      <c r="M396" s="266"/>
      <c r="N396" s="267"/>
      <c r="O396" s="267"/>
      <c r="P396" s="267"/>
      <c r="Q396" s="267"/>
      <c r="R396" s="267"/>
      <c r="S396" s="267"/>
      <c r="T396" s="26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69" t="s">
        <v>190</v>
      </c>
      <c r="AU396" s="269" t="s">
        <v>92</v>
      </c>
      <c r="AV396" s="13" t="s">
        <v>92</v>
      </c>
      <c r="AW396" s="13" t="s">
        <v>4</v>
      </c>
      <c r="AX396" s="13" t="s">
        <v>84</v>
      </c>
      <c r="AY396" s="269" t="s">
        <v>149</v>
      </c>
    </row>
    <row r="397" s="2" customFormat="1" ht="16.30189" customHeight="1">
      <c r="A397" s="39"/>
      <c r="B397" s="40"/>
      <c r="C397" s="239" t="s">
        <v>1337</v>
      </c>
      <c r="D397" s="239" t="s">
        <v>152</v>
      </c>
      <c r="E397" s="240" t="s">
        <v>1338</v>
      </c>
      <c r="F397" s="241" t="s">
        <v>1339</v>
      </c>
      <c r="G397" s="242" t="s">
        <v>211</v>
      </c>
      <c r="H397" s="243">
        <v>35.899999999999999</v>
      </c>
      <c r="I397" s="244"/>
      <c r="J397" s="245">
        <f>ROUND(I397*H397,2)</f>
        <v>0</v>
      </c>
      <c r="K397" s="246"/>
      <c r="L397" s="45"/>
      <c r="M397" s="247" t="s">
        <v>1</v>
      </c>
      <c r="N397" s="248" t="s">
        <v>42</v>
      </c>
      <c r="O397" s="98"/>
      <c r="P397" s="249">
        <f>O397*H397</f>
        <v>0</v>
      </c>
      <c r="Q397" s="249">
        <v>2.0000000000000002E-05</v>
      </c>
      <c r="R397" s="249">
        <f>Q397*H397</f>
        <v>0.000718</v>
      </c>
      <c r="S397" s="249">
        <v>0</v>
      </c>
      <c r="T397" s="250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51" t="s">
        <v>166</v>
      </c>
      <c r="AT397" s="251" t="s">
        <v>152</v>
      </c>
      <c r="AU397" s="251" t="s">
        <v>92</v>
      </c>
      <c r="AY397" s="18" t="s">
        <v>149</v>
      </c>
      <c r="BE397" s="252">
        <f>IF(N397="základná",J397,0)</f>
        <v>0</v>
      </c>
      <c r="BF397" s="252">
        <f>IF(N397="znížená",J397,0)</f>
        <v>0</v>
      </c>
      <c r="BG397" s="252">
        <f>IF(N397="zákl. prenesená",J397,0)</f>
        <v>0</v>
      </c>
      <c r="BH397" s="252">
        <f>IF(N397="zníž. prenesená",J397,0)</f>
        <v>0</v>
      </c>
      <c r="BI397" s="252">
        <f>IF(N397="nulová",J397,0)</f>
        <v>0</v>
      </c>
      <c r="BJ397" s="18" t="s">
        <v>92</v>
      </c>
      <c r="BK397" s="252">
        <f>ROUND(I397*H397,2)</f>
        <v>0</v>
      </c>
      <c r="BL397" s="18" t="s">
        <v>166</v>
      </c>
      <c r="BM397" s="251" t="s">
        <v>1340</v>
      </c>
    </row>
    <row r="398" s="13" customFormat="1">
      <c r="A398" s="13"/>
      <c r="B398" s="258"/>
      <c r="C398" s="259"/>
      <c r="D398" s="260" t="s">
        <v>190</v>
      </c>
      <c r="E398" s="261" t="s">
        <v>1</v>
      </c>
      <c r="F398" s="262" t="s">
        <v>1341</v>
      </c>
      <c r="G398" s="259"/>
      <c r="H398" s="263">
        <v>22.600000000000001</v>
      </c>
      <c r="I398" s="264"/>
      <c r="J398" s="259"/>
      <c r="K398" s="259"/>
      <c r="L398" s="265"/>
      <c r="M398" s="266"/>
      <c r="N398" s="267"/>
      <c r="O398" s="267"/>
      <c r="P398" s="267"/>
      <c r="Q398" s="267"/>
      <c r="R398" s="267"/>
      <c r="S398" s="267"/>
      <c r="T398" s="26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69" t="s">
        <v>190</v>
      </c>
      <c r="AU398" s="269" t="s">
        <v>92</v>
      </c>
      <c r="AV398" s="13" t="s">
        <v>92</v>
      </c>
      <c r="AW398" s="13" t="s">
        <v>32</v>
      </c>
      <c r="AX398" s="13" t="s">
        <v>76</v>
      </c>
      <c r="AY398" s="269" t="s">
        <v>149</v>
      </c>
    </row>
    <row r="399" s="13" customFormat="1">
      <c r="A399" s="13"/>
      <c r="B399" s="258"/>
      <c r="C399" s="259"/>
      <c r="D399" s="260" t="s">
        <v>190</v>
      </c>
      <c r="E399" s="261" t="s">
        <v>1</v>
      </c>
      <c r="F399" s="262" t="s">
        <v>1342</v>
      </c>
      <c r="G399" s="259"/>
      <c r="H399" s="263">
        <v>13.300000000000001</v>
      </c>
      <c r="I399" s="264"/>
      <c r="J399" s="259"/>
      <c r="K399" s="259"/>
      <c r="L399" s="265"/>
      <c r="M399" s="266"/>
      <c r="N399" s="267"/>
      <c r="O399" s="267"/>
      <c r="P399" s="267"/>
      <c r="Q399" s="267"/>
      <c r="R399" s="267"/>
      <c r="S399" s="267"/>
      <c r="T399" s="26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69" t="s">
        <v>190</v>
      </c>
      <c r="AU399" s="269" t="s">
        <v>92</v>
      </c>
      <c r="AV399" s="13" t="s">
        <v>92</v>
      </c>
      <c r="AW399" s="13" t="s">
        <v>32</v>
      </c>
      <c r="AX399" s="13" t="s">
        <v>76</v>
      </c>
      <c r="AY399" s="269" t="s">
        <v>149</v>
      </c>
    </row>
    <row r="400" s="14" customFormat="1">
      <c r="A400" s="14"/>
      <c r="B400" s="270"/>
      <c r="C400" s="271"/>
      <c r="D400" s="260" t="s">
        <v>190</v>
      </c>
      <c r="E400" s="272" t="s">
        <v>1</v>
      </c>
      <c r="F400" s="273" t="s">
        <v>203</v>
      </c>
      <c r="G400" s="271"/>
      <c r="H400" s="274">
        <v>35.899999999999999</v>
      </c>
      <c r="I400" s="275"/>
      <c r="J400" s="271"/>
      <c r="K400" s="271"/>
      <c r="L400" s="276"/>
      <c r="M400" s="277"/>
      <c r="N400" s="278"/>
      <c r="O400" s="278"/>
      <c r="P400" s="278"/>
      <c r="Q400" s="278"/>
      <c r="R400" s="278"/>
      <c r="S400" s="278"/>
      <c r="T400" s="279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80" t="s">
        <v>190</v>
      </c>
      <c r="AU400" s="280" t="s">
        <v>92</v>
      </c>
      <c r="AV400" s="14" t="s">
        <v>166</v>
      </c>
      <c r="AW400" s="14" t="s">
        <v>32</v>
      </c>
      <c r="AX400" s="14" t="s">
        <v>84</v>
      </c>
      <c r="AY400" s="280" t="s">
        <v>149</v>
      </c>
    </row>
    <row r="401" s="2" customFormat="1" ht="23.4566" customHeight="1">
      <c r="A401" s="39"/>
      <c r="B401" s="40"/>
      <c r="C401" s="239" t="s">
        <v>1343</v>
      </c>
      <c r="D401" s="239" t="s">
        <v>152</v>
      </c>
      <c r="E401" s="240" t="s">
        <v>1344</v>
      </c>
      <c r="F401" s="241" t="s">
        <v>1345</v>
      </c>
      <c r="G401" s="242" t="s">
        <v>211</v>
      </c>
      <c r="H401" s="243">
        <v>13.300000000000001</v>
      </c>
      <c r="I401" s="244"/>
      <c r="J401" s="245">
        <f>ROUND(I401*H401,2)</f>
        <v>0</v>
      </c>
      <c r="K401" s="246"/>
      <c r="L401" s="45"/>
      <c r="M401" s="247" t="s">
        <v>1</v>
      </c>
      <c r="N401" s="248" t="s">
        <v>42</v>
      </c>
      <c r="O401" s="98"/>
      <c r="P401" s="249">
        <f>O401*H401</f>
        <v>0</v>
      </c>
      <c r="Q401" s="249">
        <v>0.0028565999999999999</v>
      </c>
      <c r="R401" s="249">
        <f>Q401*H401</f>
        <v>0.037992780000000004</v>
      </c>
      <c r="S401" s="249">
        <v>0</v>
      </c>
      <c r="T401" s="250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51" t="s">
        <v>166</v>
      </c>
      <c r="AT401" s="251" t="s">
        <v>152</v>
      </c>
      <c r="AU401" s="251" t="s">
        <v>92</v>
      </c>
      <c r="AY401" s="18" t="s">
        <v>149</v>
      </c>
      <c r="BE401" s="252">
        <f>IF(N401="základná",J401,0)</f>
        <v>0</v>
      </c>
      <c r="BF401" s="252">
        <f>IF(N401="znížená",J401,0)</f>
        <v>0</v>
      </c>
      <c r="BG401" s="252">
        <f>IF(N401="zákl. prenesená",J401,0)</f>
        <v>0</v>
      </c>
      <c r="BH401" s="252">
        <f>IF(N401="zníž. prenesená",J401,0)</f>
        <v>0</v>
      </c>
      <c r="BI401" s="252">
        <f>IF(N401="nulová",J401,0)</f>
        <v>0</v>
      </c>
      <c r="BJ401" s="18" t="s">
        <v>92</v>
      </c>
      <c r="BK401" s="252">
        <f>ROUND(I401*H401,2)</f>
        <v>0</v>
      </c>
      <c r="BL401" s="18" t="s">
        <v>166</v>
      </c>
      <c r="BM401" s="251" t="s">
        <v>1346</v>
      </c>
    </row>
    <row r="402" s="13" customFormat="1">
      <c r="A402" s="13"/>
      <c r="B402" s="258"/>
      <c r="C402" s="259"/>
      <c r="D402" s="260" t="s">
        <v>190</v>
      </c>
      <c r="E402" s="261" t="s">
        <v>1</v>
      </c>
      <c r="F402" s="262" t="s">
        <v>1347</v>
      </c>
      <c r="G402" s="259"/>
      <c r="H402" s="263">
        <v>13.300000000000001</v>
      </c>
      <c r="I402" s="264"/>
      <c r="J402" s="259"/>
      <c r="K402" s="259"/>
      <c r="L402" s="265"/>
      <c r="M402" s="266"/>
      <c r="N402" s="267"/>
      <c r="O402" s="267"/>
      <c r="P402" s="267"/>
      <c r="Q402" s="267"/>
      <c r="R402" s="267"/>
      <c r="S402" s="267"/>
      <c r="T402" s="26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69" t="s">
        <v>190</v>
      </c>
      <c r="AU402" s="269" t="s">
        <v>92</v>
      </c>
      <c r="AV402" s="13" t="s">
        <v>92</v>
      </c>
      <c r="AW402" s="13" t="s">
        <v>32</v>
      </c>
      <c r="AX402" s="13" t="s">
        <v>84</v>
      </c>
      <c r="AY402" s="269" t="s">
        <v>149</v>
      </c>
    </row>
    <row r="403" s="2" customFormat="1" ht="16.30189" customHeight="1">
      <c r="A403" s="39"/>
      <c r="B403" s="40"/>
      <c r="C403" s="281" t="s">
        <v>1348</v>
      </c>
      <c r="D403" s="281" t="s">
        <v>243</v>
      </c>
      <c r="E403" s="282" t="s">
        <v>1349</v>
      </c>
      <c r="F403" s="283" t="s">
        <v>1350</v>
      </c>
      <c r="G403" s="284" t="s">
        <v>198</v>
      </c>
      <c r="H403" s="285">
        <v>0.23499999999999999</v>
      </c>
      <c r="I403" s="286"/>
      <c r="J403" s="287">
        <f>ROUND(I403*H403,2)</f>
        <v>0</v>
      </c>
      <c r="K403" s="288"/>
      <c r="L403" s="289"/>
      <c r="M403" s="290" t="s">
        <v>1</v>
      </c>
      <c r="N403" s="291" t="s">
        <v>42</v>
      </c>
      <c r="O403" s="98"/>
      <c r="P403" s="249">
        <f>O403*H403</f>
        <v>0</v>
      </c>
      <c r="Q403" s="249">
        <v>1</v>
      </c>
      <c r="R403" s="249">
        <f>Q403*H403</f>
        <v>0.23499999999999999</v>
      </c>
      <c r="S403" s="249">
        <v>0</v>
      </c>
      <c r="T403" s="250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51" t="s">
        <v>224</v>
      </c>
      <c r="AT403" s="251" t="s">
        <v>243</v>
      </c>
      <c r="AU403" s="251" t="s">
        <v>92</v>
      </c>
      <c r="AY403" s="18" t="s">
        <v>149</v>
      </c>
      <c r="BE403" s="252">
        <f>IF(N403="základná",J403,0)</f>
        <v>0</v>
      </c>
      <c r="BF403" s="252">
        <f>IF(N403="znížená",J403,0)</f>
        <v>0</v>
      </c>
      <c r="BG403" s="252">
        <f>IF(N403="zákl. prenesená",J403,0)</f>
        <v>0</v>
      </c>
      <c r="BH403" s="252">
        <f>IF(N403="zníž. prenesená",J403,0)</f>
        <v>0</v>
      </c>
      <c r="BI403" s="252">
        <f>IF(N403="nulová",J403,0)</f>
        <v>0</v>
      </c>
      <c r="BJ403" s="18" t="s">
        <v>92</v>
      </c>
      <c r="BK403" s="252">
        <f>ROUND(I403*H403,2)</f>
        <v>0</v>
      </c>
      <c r="BL403" s="18" t="s">
        <v>166</v>
      </c>
      <c r="BM403" s="251" t="s">
        <v>1351</v>
      </c>
    </row>
    <row r="404" s="13" customFormat="1">
      <c r="A404" s="13"/>
      <c r="B404" s="258"/>
      <c r="C404" s="259"/>
      <c r="D404" s="260" t="s">
        <v>190</v>
      </c>
      <c r="E404" s="261" t="s">
        <v>1</v>
      </c>
      <c r="F404" s="262" t="s">
        <v>1352</v>
      </c>
      <c r="G404" s="259"/>
      <c r="H404" s="263">
        <v>0.23499999999999999</v>
      </c>
      <c r="I404" s="264"/>
      <c r="J404" s="259"/>
      <c r="K404" s="259"/>
      <c r="L404" s="265"/>
      <c r="M404" s="266"/>
      <c r="N404" s="267"/>
      <c r="O404" s="267"/>
      <c r="P404" s="267"/>
      <c r="Q404" s="267"/>
      <c r="R404" s="267"/>
      <c r="S404" s="267"/>
      <c r="T404" s="26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69" t="s">
        <v>190</v>
      </c>
      <c r="AU404" s="269" t="s">
        <v>92</v>
      </c>
      <c r="AV404" s="13" t="s">
        <v>92</v>
      </c>
      <c r="AW404" s="13" t="s">
        <v>32</v>
      </c>
      <c r="AX404" s="13" t="s">
        <v>84</v>
      </c>
      <c r="AY404" s="269" t="s">
        <v>149</v>
      </c>
    </row>
    <row r="405" s="2" customFormat="1" ht="23.4566" customHeight="1">
      <c r="A405" s="39"/>
      <c r="B405" s="40"/>
      <c r="C405" s="239" t="s">
        <v>1353</v>
      </c>
      <c r="D405" s="239" t="s">
        <v>152</v>
      </c>
      <c r="E405" s="240" t="s">
        <v>1354</v>
      </c>
      <c r="F405" s="241" t="s">
        <v>1355</v>
      </c>
      <c r="G405" s="242" t="s">
        <v>188</v>
      </c>
      <c r="H405" s="243">
        <v>20.196999999999999</v>
      </c>
      <c r="I405" s="244"/>
      <c r="J405" s="245">
        <f>ROUND(I405*H405,2)</f>
        <v>0</v>
      </c>
      <c r="K405" s="246"/>
      <c r="L405" s="45"/>
      <c r="M405" s="247" t="s">
        <v>1</v>
      </c>
      <c r="N405" s="248" t="s">
        <v>42</v>
      </c>
      <c r="O405" s="98"/>
      <c r="P405" s="249">
        <f>O405*H405</f>
        <v>0</v>
      </c>
      <c r="Q405" s="249">
        <v>0.00063000000000000003</v>
      </c>
      <c r="R405" s="249">
        <f>Q405*H405</f>
        <v>0.01272411</v>
      </c>
      <c r="S405" s="249">
        <v>0</v>
      </c>
      <c r="T405" s="250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51" t="s">
        <v>166</v>
      </c>
      <c r="AT405" s="251" t="s">
        <v>152</v>
      </c>
      <c r="AU405" s="251" t="s">
        <v>92</v>
      </c>
      <c r="AY405" s="18" t="s">
        <v>149</v>
      </c>
      <c r="BE405" s="252">
        <f>IF(N405="základná",J405,0)</f>
        <v>0</v>
      </c>
      <c r="BF405" s="252">
        <f>IF(N405="znížená",J405,0)</f>
        <v>0</v>
      </c>
      <c r="BG405" s="252">
        <f>IF(N405="zákl. prenesená",J405,0)</f>
        <v>0</v>
      </c>
      <c r="BH405" s="252">
        <f>IF(N405="zníž. prenesená",J405,0)</f>
        <v>0</v>
      </c>
      <c r="BI405" s="252">
        <f>IF(N405="nulová",J405,0)</f>
        <v>0</v>
      </c>
      <c r="BJ405" s="18" t="s">
        <v>92</v>
      </c>
      <c r="BK405" s="252">
        <f>ROUND(I405*H405,2)</f>
        <v>0</v>
      </c>
      <c r="BL405" s="18" t="s">
        <v>166</v>
      </c>
      <c r="BM405" s="251" t="s">
        <v>1356</v>
      </c>
    </row>
    <row r="406" s="15" customFormat="1">
      <c r="A406" s="15"/>
      <c r="B406" s="293"/>
      <c r="C406" s="294"/>
      <c r="D406" s="260" t="s">
        <v>190</v>
      </c>
      <c r="E406" s="295" t="s">
        <v>1</v>
      </c>
      <c r="F406" s="296" t="s">
        <v>1357</v>
      </c>
      <c r="G406" s="294"/>
      <c r="H406" s="295" t="s">
        <v>1</v>
      </c>
      <c r="I406" s="297"/>
      <c r="J406" s="294"/>
      <c r="K406" s="294"/>
      <c r="L406" s="298"/>
      <c r="M406" s="299"/>
      <c r="N406" s="300"/>
      <c r="O406" s="300"/>
      <c r="P406" s="300"/>
      <c r="Q406" s="300"/>
      <c r="R406" s="300"/>
      <c r="S406" s="300"/>
      <c r="T406" s="301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302" t="s">
        <v>190</v>
      </c>
      <c r="AU406" s="302" t="s">
        <v>92</v>
      </c>
      <c r="AV406" s="15" t="s">
        <v>84</v>
      </c>
      <c r="AW406" s="15" t="s">
        <v>32</v>
      </c>
      <c r="AX406" s="15" t="s">
        <v>76</v>
      </c>
      <c r="AY406" s="302" t="s">
        <v>149</v>
      </c>
    </row>
    <row r="407" s="13" customFormat="1">
      <c r="A407" s="13"/>
      <c r="B407" s="258"/>
      <c r="C407" s="259"/>
      <c r="D407" s="260" t="s">
        <v>190</v>
      </c>
      <c r="E407" s="261" t="s">
        <v>1</v>
      </c>
      <c r="F407" s="262" t="s">
        <v>1358</v>
      </c>
      <c r="G407" s="259"/>
      <c r="H407" s="263">
        <v>0.73599999999999999</v>
      </c>
      <c r="I407" s="264"/>
      <c r="J407" s="259"/>
      <c r="K407" s="259"/>
      <c r="L407" s="265"/>
      <c r="M407" s="266"/>
      <c r="N407" s="267"/>
      <c r="O407" s="267"/>
      <c r="P407" s="267"/>
      <c r="Q407" s="267"/>
      <c r="R407" s="267"/>
      <c r="S407" s="267"/>
      <c r="T407" s="26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69" t="s">
        <v>190</v>
      </c>
      <c r="AU407" s="269" t="s">
        <v>92</v>
      </c>
      <c r="AV407" s="13" t="s">
        <v>92</v>
      </c>
      <c r="AW407" s="13" t="s">
        <v>32</v>
      </c>
      <c r="AX407" s="13" t="s">
        <v>76</v>
      </c>
      <c r="AY407" s="269" t="s">
        <v>149</v>
      </c>
    </row>
    <row r="408" s="13" customFormat="1">
      <c r="A408" s="13"/>
      <c r="B408" s="258"/>
      <c r="C408" s="259"/>
      <c r="D408" s="260" t="s">
        <v>190</v>
      </c>
      <c r="E408" s="261" t="s">
        <v>1</v>
      </c>
      <c r="F408" s="262" t="s">
        <v>1359</v>
      </c>
      <c r="G408" s="259"/>
      <c r="H408" s="263">
        <v>1.9650000000000001</v>
      </c>
      <c r="I408" s="264"/>
      <c r="J408" s="259"/>
      <c r="K408" s="259"/>
      <c r="L408" s="265"/>
      <c r="M408" s="266"/>
      <c r="N408" s="267"/>
      <c r="O408" s="267"/>
      <c r="P408" s="267"/>
      <c r="Q408" s="267"/>
      <c r="R408" s="267"/>
      <c r="S408" s="267"/>
      <c r="T408" s="26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69" t="s">
        <v>190</v>
      </c>
      <c r="AU408" s="269" t="s">
        <v>92</v>
      </c>
      <c r="AV408" s="13" t="s">
        <v>92</v>
      </c>
      <c r="AW408" s="13" t="s">
        <v>32</v>
      </c>
      <c r="AX408" s="13" t="s">
        <v>76</v>
      </c>
      <c r="AY408" s="269" t="s">
        <v>149</v>
      </c>
    </row>
    <row r="409" s="15" customFormat="1">
      <c r="A409" s="15"/>
      <c r="B409" s="293"/>
      <c r="C409" s="294"/>
      <c r="D409" s="260" t="s">
        <v>190</v>
      </c>
      <c r="E409" s="295" t="s">
        <v>1</v>
      </c>
      <c r="F409" s="296" t="s">
        <v>1360</v>
      </c>
      <c r="G409" s="294"/>
      <c r="H409" s="295" t="s">
        <v>1</v>
      </c>
      <c r="I409" s="297"/>
      <c r="J409" s="294"/>
      <c r="K409" s="294"/>
      <c r="L409" s="298"/>
      <c r="M409" s="299"/>
      <c r="N409" s="300"/>
      <c r="O409" s="300"/>
      <c r="P409" s="300"/>
      <c r="Q409" s="300"/>
      <c r="R409" s="300"/>
      <c r="S409" s="300"/>
      <c r="T409" s="301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302" t="s">
        <v>190</v>
      </c>
      <c r="AU409" s="302" t="s">
        <v>92</v>
      </c>
      <c r="AV409" s="15" t="s">
        <v>84</v>
      </c>
      <c r="AW409" s="15" t="s">
        <v>32</v>
      </c>
      <c r="AX409" s="15" t="s">
        <v>76</v>
      </c>
      <c r="AY409" s="302" t="s">
        <v>149</v>
      </c>
    </row>
    <row r="410" s="13" customFormat="1">
      <c r="A410" s="13"/>
      <c r="B410" s="258"/>
      <c r="C410" s="259"/>
      <c r="D410" s="260" t="s">
        <v>190</v>
      </c>
      <c r="E410" s="261" t="s">
        <v>1</v>
      </c>
      <c r="F410" s="262" t="s">
        <v>1361</v>
      </c>
      <c r="G410" s="259"/>
      <c r="H410" s="263">
        <v>1.776</v>
      </c>
      <c r="I410" s="264"/>
      <c r="J410" s="259"/>
      <c r="K410" s="259"/>
      <c r="L410" s="265"/>
      <c r="M410" s="266"/>
      <c r="N410" s="267"/>
      <c r="O410" s="267"/>
      <c r="P410" s="267"/>
      <c r="Q410" s="267"/>
      <c r="R410" s="267"/>
      <c r="S410" s="267"/>
      <c r="T410" s="26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69" t="s">
        <v>190</v>
      </c>
      <c r="AU410" s="269" t="s">
        <v>92</v>
      </c>
      <c r="AV410" s="13" t="s">
        <v>92</v>
      </c>
      <c r="AW410" s="13" t="s">
        <v>32</v>
      </c>
      <c r="AX410" s="13" t="s">
        <v>76</v>
      </c>
      <c r="AY410" s="269" t="s">
        <v>149</v>
      </c>
    </row>
    <row r="411" s="15" customFormat="1">
      <c r="A411" s="15"/>
      <c r="B411" s="293"/>
      <c r="C411" s="294"/>
      <c r="D411" s="260" t="s">
        <v>190</v>
      </c>
      <c r="E411" s="295" t="s">
        <v>1</v>
      </c>
      <c r="F411" s="296" t="s">
        <v>1362</v>
      </c>
      <c r="G411" s="294"/>
      <c r="H411" s="295" t="s">
        <v>1</v>
      </c>
      <c r="I411" s="297"/>
      <c r="J411" s="294"/>
      <c r="K411" s="294"/>
      <c r="L411" s="298"/>
      <c r="M411" s="299"/>
      <c r="N411" s="300"/>
      <c r="O411" s="300"/>
      <c r="P411" s="300"/>
      <c r="Q411" s="300"/>
      <c r="R411" s="300"/>
      <c r="S411" s="300"/>
      <c r="T411" s="301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302" t="s">
        <v>190</v>
      </c>
      <c r="AU411" s="302" t="s">
        <v>92</v>
      </c>
      <c r="AV411" s="15" t="s">
        <v>84</v>
      </c>
      <c r="AW411" s="15" t="s">
        <v>32</v>
      </c>
      <c r="AX411" s="15" t="s">
        <v>76</v>
      </c>
      <c r="AY411" s="302" t="s">
        <v>149</v>
      </c>
    </row>
    <row r="412" s="13" customFormat="1">
      <c r="A412" s="13"/>
      <c r="B412" s="258"/>
      <c r="C412" s="259"/>
      <c r="D412" s="260" t="s">
        <v>190</v>
      </c>
      <c r="E412" s="261" t="s">
        <v>1</v>
      </c>
      <c r="F412" s="262" t="s">
        <v>1363</v>
      </c>
      <c r="G412" s="259"/>
      <c r="H412" s="263">
        <v>15.720000000000001</v>
      </c>
      <c r="I412" s="264"/>
      <c r="J412" s="259"/>
      <c r="K412" s="259"/>
      <c r="L412" s="265"/>
      <c r="M412" s="266"/>
      <c r="N412" s="267"/>
      <c r="O412" s="267"/>
      <c r="P412" s="267"/>
      <c r="Q412" s="267"/>
      <c r="R412" s="267"/>
      <c r="S412" s="267"/>
      <c r="T412" s="26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69" t="s">
        <v>190</v>
      </c>
      <c r="AU412" s="269" t="s">
        <v>92</v>
      </c>
      <c r="AV412" s="13" t="s">
        <v>92</v>
      </c>
      <c r="AW412" s="13" t="s">
        <v>32</v>
      </c>
      <c r="AX412" s="13" t="s">
        <v>76</v>
      </c>
      <c r="AY412" s="269" t="s">
        <v>149</v>
      </c>
    </row>
    <row r="413" s="14" customFormat="1">
      <c r="A413" s="14"/>
      <c r="B413" s="270"/>
      <c r="C413" s="271"/>
      <c r="D413" s="260" t="s">
        <v>190</v>
      </c>
      <c r="E413" s="272" t="s">
        <v>1</v>
      </c>
      <c r="F413" s="273" t="s">
        <v>203</v>
      </c>
      <c r="G413" s="271"/>
      <c r="H413" s="274">
        <v>20.196999999999999</v>
      </c>
      <c r="I413" s="275"/>
      <c r="J413" s="271"/>
      <c r="K413" s="271"/>
      <c r="L413" s="276"/>
      <c r="M413" s="277"/>
      <c r="N413" s="278"/>
      <c r="O413" s="278"/>
      <c r="P413" s="278"/>
      <c r="Q413" s="278"/>
      <c r="R413" s="278"/>
      <c r="S413" s="278"/>
      <c r="T413" s="279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80" t="s">
        <v>190</v>
      </c>
      <c r="AU413" s="280" t="s">
        <v>92</v>
      </c>
      <c r="AV413" s="14" t="s">
        <v>166</v>
      </c>
      <c r="AW413" s="14" t="s">
        <v>32</v>
      </c>
      <c r="AX413" s="14" t="s">
        <v>84</v>
      </c>
      <c r="AY413" s="280" t="s">
        <v>149</v>
      </c>
    </row>
    <row r="414" s="2" customFormat="1" ht="23.4566" customHeight="1">
      <c r="A414" s="39"/>
      <c r="B414" s="40"/>
      <c r="C414" s="239" t="s">
        <v>1364</v>
      </c>
      <c r="D414" s="239" t="s">
        <v>152</v>
      </c>
      <c r="E414" s="240" t="s">
        <v>1365</v>
      </c>
      <c r="F414" s="241" t="s">
        <v>1366</v>
      </c>
      <c r="G414" s="242" t="s">
        <v>211</v>
      </c>
      <c r="H414" s="243">
        <v>2.7999999999999998</v>
      </c>
      <c r="I414" s="244"/>
      <c r="J414" s="245">
        <f>ROUND(I414*H414,2)</f>
        <v>0</v>
      </c>
      <c r="K414" s="246"/>
      <c r="L414" s="45"/>
      <c r="M414" s="247" t="s">
        <v>1</v>
      </c>
      <c r="N414" s="248" t="s">
        <v>42</v>
      </c>
      <c r="O414" s="98"/>
      <c r="P414" s="249">
        <f>O414*H414</f>
        <v>0</v>
      </c>
      <c r="Q414" s="249">
        <v>0.000464</v>
      </c>
      <c r="R414" s="249">
        <f>Q414*H414</f>
        <v>0.0012991999999999999</v>
      </c>
      <c r="S414" s="249">
        <v>0</v>
      </c>
      <c r="T414" s="25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51" t="s">
        <v>166</v>
      </c>
      <c r="AT414" s="251" t="s">
        <v>152</v>
      </c>
      <c r="AU414" s="251" t="s">
        <v>92</v>
      </c>
      <c r="AY414" s="18" t="s">
        <v>149</v>
      </c>
      <c r="BE414" s="252">
        <f>IF(N414="základná",J414,0)</f>
        <v>0</v>
      </c>
      <c r="BF414" s="252">
        <f>IF(N414="znížená",J414,0)</f>
        <v>0</v>
      </c>
      <c r="BG414" s="252">
        <f>IF(N414="zákl. prenesená",J414,0)</f>
        <v>0</v>
      </c>
      <c r="BH414" s="252">
        <f>IF(N414="zníž. prenesená",J414,0)</f>
        <v>0</v>
      </c>
      <c r="BI414" s="252">
        <f>IF(N414="nulová",J414,0)</f>
        <v>0</v>
      </c>
      <c r="BJ414" s="18" t="s">
        <v>92</v>
      </c>
      <c r="BK414" s="252">
        <f>ROUND(I414*H414,2)</f>
        <v>0</v>
      </c>
      <c r="BL414" s="18" t="s">
        <v>166</v>
      </c>
      <c r="BM414" s="251" t="s">
        <v>1367</v>
      </c>
    </row>
    <row r="415" s="13" customFormat="1">
      <c r="A415" s="13"/>
      <c r="B415" s="258"/>
      <c r="C415" s="259"/>
      <c r="D415" s="260" t="s">
        <v>190</v>
      </c>
      <c r="E415" s="261" t="s">
        <v>1</v>
      </c>
      <c r="F415" s="262" t="s">
        <v>1368</v>
      </c>
      <c r="G415" s="259"/>
      <c r="H415" s="263">
        <v>2.7999999999999998</v>
      </c>
      <c r="I415" s="264"/>
      <c r="J415" s="259"/>
      <c r="K415" s="259"/>
      <c r="L415" s="265"/>
      <c r="M415" s="266"/>
      <c r="N415" s="267"/>
      <c r="O415" s="267"/>
      <c r="P415" s="267"/>
      <c r="Q415" s="267"/>
      <c r="R415" s="267"/>
      <c r="S415" s="267"/>
      <c r="T415" s="26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69" t="s">
        <v>190</v>
      </c>
      <c r="AU415" s="269" t="s">
        <v>92</v>
      </c>
      <c r="AV415" s="13" t="s">
        <v>92</v>
      </c>
      <c r="AW415" s="13" t="s">
        <v>32</v>
      </c>
      <c r="AX415" s="13" t="s">
        <v>76</v>
      </c>
      <c r="AY415" s="269" t="s">
        <v>149</v>
      </c>
    </row>
    <row r="416" s="14" customFormat="1">
      <c r="A416" s="14"/>
      <c r="B416" s="270"/>
      <c r="C416" s="271"/>
      <c r="D416" s="260" t="s">
        <v>190</v>
      </c>
      <c r="E416" s="272" t="s">
        <v>1</v>
      </c>
      <c r="F416" s="273" t="s">
        <v>203</v>
      </c>
      <c r="G416" s="271"/>
      <c r="H416" s="274">
        <v>2.7999999999999998</v>
      </c>
      <c r="I416" s="275"/>
      <c r="J416" s="271"/>
      <c r="K416" s="271"/>
      <c r="L416" s="276"/>
      <c r="M416" s="277"/>
      <c r="N416" s="278"/>
      <c r="O416" s="278"/>
      <c r="P416" s="278"/>
      <c r="Q416" s="278"/>
      <c r="R416" s="278"/>
      <c r="S416" s="278"/>
      <c r="T416" s="27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80" t="s">
        <v>190</v>
      </c>
      <c r="AU416" s="280" t="s">
        <v>92</v>
      </c>
      <c r="AV416" s="14" t="s">
        <v>166</v>
      </c>
      <c r="AW416" s="14" t="s">
        <v>32</v>
      </c>
      <c r="AX416" s="14" t="s">
        <v>84</v>
      </c>
      <c r="AY416" s="280" t="s">
        <v>149</v>
      </c>
    </row>
    <row r="417" s="2" customFormat="1" ht="23.4566" customHeight="1">
      <c r="A417" s="39"/>
      <c r="B417" s="40"/>
      <c r="C417" s="239" t="s">
        <v>1369</v>
      </c>
      <c r="D417" s="239" t="s">
        <v>152</v>
      </c>
      <c r="E417" s="240" t="s">
        <v>1370</v>
      </c>
      <c r="F417" s="241" t="s">
        <v>1371</v>
      </c>
      <c r="G417" s="242" t="s">
        <v>211</v>
      </c>
      <c r="H417" s="243">
        <v>25.399999999999999</v>
      </c>
      <c r="I417" s="244"/>
      <c r="J417" s="245">
        <f>ROUND(I417*H417,2)</f>
        <v>0</v>
      </c>
      <c r="K417" s="246"/>
      <c r="L417" s="45"/>
      <c r="M417" s="247" t="s">
        <v>1</v>
      </c>
      <c r="N417" s="248" t="s">
        <v>42</v>
      </c>
      <c r="O417" s="98"/>
      <c r="P417" s="249">
        <f>O417*H417</f>
        <v>0</v>
      </c>
      <c r="Q417" s="249">
        <v>1.1E-05</v>
      </c>
      <c r="R417" s="249">
        <f>Q417*H417</f>
        <v>0.00027939999999999996</v>
      </c>
      <c r="S417" s="249">
        <v>0</v>
      </c>
      <c r="T417" s="250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51" t="s">
        <v>166</v>
      </c>
      <c r="AT417" s="251" t="s">
        <v>152</v>
      </c>
      <c r="AU417" s="251" t="s">
        <v>92</v>
      </c>
      <c r="AY417" s="18" t="s">
        <v>149</v>
      </c>
      <c r="BE417" s="252">
        <f>IF(N417="základná",J417,0)</f>
        <v>0</v>
      </c>
      <c r="BF417" s="252">
        <f>IF(N417="znížená",J417,0)</f>
        <v>0</v>
      </c>
      <c r="BG417" s="252">
        <f>IF(N417="zákl. prenesená",J417,0)</f>
        <v>0</v>
      </c>
      <c r="BH417" s="252">
        <f>IF(N417="zníž. prenesená",J417,0)</f>
        <v>0</v>
      </c>
      <c r="BI417" s="252">
        <f>IF(N417="nulová",J417,0)</f>
        <v>0</v>
      </c>
      <c r="BJ417" s="18" t="s">
        <v>92</v>
      </c>
      <c r="BK417" s="252">
        <f>ROUND(I417*H417,2)</f>
        <v>0</v>
      </c>
      <c r="BL417" s="18" t="s">
        <v>166</v>
      </c>
      <c r="BM417" s="251" t="s">
        <v>1372</v>
      </c>
    </row>
    <row r="418" s="13" customFormat="1">
      <c r="A418" s="13"/>
      <c r="B418" s="258"/>
      <c r="C418" s="259"/>
      <c r="D418" s="260" t="s">
        <v>190</v>
      </c>
      <c r="E418" s="261" t="s">
        <v>1</v>
      </c>
      <c r="F418" s="262" t="s">
        <v>1373</v>
      </c>
      <c r="G418" s="259"/>
      <c r="H418" s="263">
        <v>22.600000000000001</v>
      </c>
      <c r="I418" s="264"/>
      <c r="J418" s="259"/>
      <c r="K418" s="259"/>
      <c r="L418" s="265"/>
      <c r="M418" s="266"/>
      <c r="N418" s="267"/>
      <c r="O418" s="267"/>
      <c r="P418" s="267"/>
      <c r="Q418" s="267"/>
      <c r="R418" s="267"/>
      <c r="S418" s="267"/>
      <c r="T418" s="268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69" t="s">
        <v>190</v>
      </c>
      <c r="AU418" s="269" t="s">
        <v>92</v>
      </c>
      <c r="AV418" s="13" t="s">
        <v>92</v>
      </c>
      <c r="AW418" s="13" t="s">
        <v>32</v>
      </c>
      <c r="AX418" s="13" t="s">
        <v>76</v>
      </c>
      <c r="AY418" s="269" t="s">
        <v>149</v>
      </c>
    </row>
    <row r="419" s="13" customFormat="1">
      <c r="A419" s="13"/>
      <c r="B419" s="258"/>
      <c r="C419" s="259"/>
      <c r="D419" s="260" t="s">
        <v>190</v>
      </c>
      <c r="E419" s="261" t="s">
        <v>1</v>
      </c>
      <c r="F419" s="262" t="s">
        <v>1368</v>
      </c>
      <c r="G419" s="259"/>
      <c r="H419" s="263">
        <v>2.7999999999999998</v>
      </c>
      <c r="I419" s="264"/>
      <c r="J419" s="259"/>
      <c r="K419" s="259"/>
      <c r="L419" s="265"/>
      <c r="M419" s="266"/>
      <c r="N419" s="267"/>
      <c r="O419" s="267"/>
      <c r="P419" s="267"/>
      <c r="Q419" s="267"/>
      <c r="R419" s="267"/>
      <c r="S419" s="267"/>
      <c r="T419" s="268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69" t="s">
        <v>190</v>
      </c>
      <c r="AU419" s="269" t="s">
        <v>92</v>
      </c>
      <c r="AV419" s="13" t="s">
        <v>92</v>
      </c>
      <c r="AW419" s="13" t="s">
        <v>32</v>
      </c>
      <c r="AX419" s="13" t="s">
        <v>76</v>
      </c>
      <c r="AY419" s="269" t="s">
        <v>149</v>
      </c>
    </row>
    <row r="420" s="14" customFormat="1">
      <c r="A420" s="14"/>
      <c r="B420" s="270"/>
      <c r="C420" s="271"/>
      <c r="D420" s="260" t="s">
        <v>190</v>
      </c>
      <c r="E420" s="272" t="s">
        <v>1</v>
      </c>
      <c r="F420" s="273" t="s">
        <v>203</v>
      </c>
      <c r="G420" s="271"/>
      <c r="H420" s="274">
        <v>25.399999999999999</v>
      </c>
      <c r="I420" s="275"/>
      <c r="J420" s="271"/>
      <c r="K420" s="271"/>
      <c r="L420" s="276"/>
      <c r="M420" s="277"/>
      <c r="N420" s="278"/>
      <c r="O420" s="278"/>
      <c r="P420" s="278"/>
      <c r="Q420" s="278"/>
      <c r="R420" s="278"/>
      <c r="S420" s="278"/>
      <c r="T420" s="27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80" t="s">
        <v>190</v>
      </c>
      <c r="AU420" s="280" t="s">
        <v>92</v>
      </c>
      <c r="AV420" s="14" t="s">
        <v>166</v>
      </c>
      <c r="AW420" s="14" t="s">
        <v>32</v>
      </c>
      <c r="AX420" s="14" t="s">
        <v>84</v>
      </c>
      <c r="AY420" s="280" t="s">
        <v>149</v>
      </c>
    </row>
    <row r="421" s="2" customFormat="1" ht="23.4566" customHeight="1">
      <c r="A421" s="39"/>
      <c r="B421" s="40"/>
      <c r="C421" s="239" t="s">
        <v>1374</v>
      </c>
      <c r="D421" s="239" t="s">
        <v>152</v>
      </c>
      <c r="E421" s="240" t="s">
        <v>1375</v>
      </c>
      <c r="F421" s="241" t="s">
        <v>1376</v>
      </c>
      <c r="G421" s="242" t="s">
        <v>188</v>
      </c>
      <c r="H421" s="243">
        <v>31.5</v>
      </c>
      <c r="I421" s="244"/>
      <c r="J421" s="245">
        <f>ROUND(I421*H421,2)</f>
        <v>0</v>
      </c>
      <c r="K421" s="246"/>
      <c r="L421" s="45"/>
      <c r="M421" s="247" t="s">
        <v>1</v>
      </c>
      <c r="N421" s="248" t="s">
        <v>42</v>
      </c>
      <c r="O421" s="98"/>
      <c r="P421" s="249">
        <f>O421*H421</f>
        <v>0</v>
      </c>
      <c r="Q421" s="249">
        <v>0</v>
      </c>
      <c r="R421" s="249">
        <f>Q421*H421</f>
        <v>0</v>
      </c>
      <c r="S421" s="249">
        <v>0.021999999999999999</v>
      </c>
      <c r="T421" s="250">
        <f>S421*H421</f>
        <v>0.69299999999999995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51" t="s">
        <v>166</v>
      </c>
      <c r="AT421" s="251" t="s">
        <v>152</v>
      </c>
      <c r="AU421" s="251" t="s">
        <v>92</v>
      </c>
      <c r="AY421" s="18" t="s">
        <v>149</v>
      </c>
      <c r="BE421" s="252">
        <f>IF(N421="základná",J421,0)</f>
        <v>0</v>
      </c>
      <c r="BF421" s="252">
        <f>IF(N421="znížená",J421,0)</f>
        <v>0</v>
      </c>
      <c r="BG421" s="252">
        <f>IF(N421="zákl. prenesená",J421,0)</f>
        <v>0</v>
      </c>
      <c r="BH421" s="252">
        <f>IF(N421="zníž. prenesená",J421,0)</f>
        <v>0</v>
      </c>
      <c r="BI421" s="252">
        <f>IF(N421="nulová",J421,0)</f>
        <v>0</v>
      </c>
      <c r="BJ421" s="18" t="s">
        <v>92</v>
      </c>
      <c r="BK421" s="252">
        <f>ROUND(I421*H421,2)</f>
        <v>0</v>
      </c>
      <c r="BL421" s="18" t="s">
        <v>166</v>
      </c>
      <c r="BM421" s="251" t="s">
        <v>1377</v>
      </c>
    </row>
    <row r="422" s="13" customFormat="1">
      <c r="A422" s="13"/>
      <c r="B422" s="258"/>
      <c r="C422" s="259"/>
      <c r="D422" s="260" t="s">
        <v>190</v>
      </c>
      <c r="E422" s="261" t="s">
        <v>1</v>
      </c>
      <c r="F422" s="262" t="s">
        <v>1241</v>
      </c>
      <c r="G422" s="259"/>
      <c r="H422" s="263">
        <v>16.379999999999999</v>
      </c>
      <c r="I422" s="264"/>
      <c r="J422" s="259"/>
      <c r="K422" s="259"/>
      <c r="L422" s="265"/>
      <c r="M422" s="266"/>
      <c r="N422" s="267"/>
      <c r="O422" s="267"/>
      <c r="P422" s="267"/>
      <c r="Q422" s="267"/>
      <c r="R422" s="267"/>
      <c r="S422" s="267"/>
      <c r="T422" s="26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69" t="s">
        <v>190</v>
      </c>
      <c r="AU422" s="269" t="s">
        <v>92</v>
      </c>
      <c r="AV422" s="13" t="s">
        <v>92</v>
      </c>
      <c r="AW422" s="13" t="s">
        <v>32</v>
      </c>
      <c r="AX422" s="13" t="s">
        <v>76</v>
      </c>
      <c r="AY422" s="269" t="s">
        <v>149</v>
      </c>
    </row>
    <row r="423" s="15" customFormat="1">
      <c r="A423" s="15"/>
      <c r="B423" s="293"/>
      <c r="C423" s="294"/>
      <c r="D423" s="260" t="s">
        <v>190</v>
      </c>
      <c r="E423" s="295" t="s">
        <v>1</v>
      </c>
      <c r="F423" s="296" t="s">
        <v>1213</v>
      </c>
      <c r="G423" s="294"/>
      <c r="H423" s="295" t="s">
        <v>1</v>
      </c>
      <c r="I423" s="297"/>
      <c r="J423" s="294"/>
      <c r="K423" s="294"/>
      <c r="L423" s="298"/>
      <c r="M423" s="299"/>
      <c r="N423" s="300"/>
      <c r="O423" s="300"/>
      <c r="P423" s="300"/>
      <c r="Q423" s="300"/>
      <c r="R423" s="300"/>
      <c r="S423" s="300"/>
      <c r="T423" s="30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302" t="s">
        <v>190</v>
      </c>
      <c r="AU423" s="302" t="s">
        <v>92</v>
      </c>
      <c r="AV423" s="15" t="s">
        <v>84</v>
      </c>
      <c r="AW423" s="15" t="s">
        <v>32</v>
      </c>
      <c r="AX423" s="15" t="s">
        <v>76</v>
      </c>
      <c r="AY423" s="302" t="s">
        <v>149</v>
      </c>
    </row>
    <row r="424" s="15" customFormat="1">
      <c r="A424" s="15"/>
      <c r="B424" s="293"/>
      <c r="C424" s="294"/>
      <c r="D424" s="260" t="s">
        <v>190</v>
      </c>
      <c r="E424" s="295" t="s">
        <v>1</v>
      </c>
      <c r="F424" s="296" t="s">
        <v>1214</v>
      </c>
      <c r="G424" s="294"/>
      <c r="H424" s="295" t="s">
        <v>1</v>
      </c>
      <c r="I424" s="297"/>
      <c r="J424" s="294"/>
      <c r="K424" s="294"/>
      <c r="L424" s="298"/>
      <c r="M424" s="299"/>
      <c r="N424" s="300"/>
      <c r="O424" s="300"/>
      <c r="P424" s="300"/>
      <c r="Q424" s="300"/>
      <c r="R424" s="300"/>
      <c r="S424" s="300"/>
      <c r="T424" s="301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302" t="s">
        <v>190</v>
      </c>
      <c r="AU424" s="302" t="s">
        <v>92</v>
      </c>
      <c r="AV424" s="15" t="s">
        <v>84</v>
      </c>
      <c r="AW424" s="15" t="s">
        <v>32</v>
      </c>
      <c r="AX424" s="15" t="s">
        <v>76</v>
      </c>
      <c r="AY424" s="302" t="s">
        <v>149</v>
      </c>
    </row>
    <row r="425" s="13" customFormat="1">
      <c r="A425" s="13"/>
      <c r="B425" s="258"/>
      <c r="C425" s="259"/>
      <c r="D425" s="260" t="s">
        <v>190</v>
      </c>
      <c r="E425" s="261" t="s">
        <v>1</v>
      </c>
      <c r="F425" s="262" t="s">
        <v>1249</v>
      </c>
      <c r="G425" s="259"/>
      <c r="H425" s="263">
        <v>10.92</v>
      </c>
      <c r="I425" s="264"/>
      <c r="J425" s="259"/>
      <c r="K425" s="259"/>
      <c r="L425" s="265"/>
      <c r="M425" s="266"/>
      <c r="N425" s="267"/>
      <c r="O425" s="267"/>
      <c r="P425" s="267"/>
      <c r="Q425" s="267"/>
      <c r="R425" s="267"/>
      <c r="S425" s="267"/>
      <c r="T425" s="26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69" t="s">
        <v>190</v>
      </c>
      <c r="AU425" s="269" t="s">
        <v>92</v>
      </c>
      <c r="AV425" s="13" t="s">
        <v>92</v>
      </c>
      <c r="AW425" s="13" t="s">
        <v>32</v>
      </c>
      <c r="AX425" s="13" t="s">
        <v>76</v>
      </c>
      <c r="AY425" s="269" t="s">
        <v>149</v>
      </c>
    </row>
    <row r="426" s="15" customFormat="1">
      <c r="A426" s="15"/>
      <c r="B426" s="293"/>
      <c r="C426" s="294"/>
      <c r="D426" s="260" t="s">
        <v>190</v>
      </c>
      <c r="E426" s="295" t="s">
        <v>1</v>
      </c>
      <c r="F426" s="296" t="s">
        <v>1216</v>
      </c>
      <c r="G426" s="294"/>
      <c r="H426" s="295" t="s">
        <v>1</v>
      </c>
      <c r="I426" s="297"/>
      <c r="J426" s="294"/>
      <c r="K426" s="294"/>
      <c r="L426" s="298"/>
      <c r="M426" s="299"/>
      <c r="N426" s="300"/>
      <c r="O426" s="300"/>
      <c r="P426" s="300"/>
      <c r="Q426" s="300"/>
      <c r="R426" s="300"/>
      <c r="S426" s="300"/>
      <c r="T426" s="301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302" t="s">
        <v>190</v>
      </c>
      <c r="AU426" s="302" t="s">
        <v>92</v>
      </c>
      <c r="AV426" s="15" t="s">
        <v>84</v>
      </c>
      <c r="AW426" s="15" t="s">
        <v>32</v>
      </c>
      <c r="AX426" s="15" t="s">
        <v>76</v>
      </c>
      <c r="AY426" s="302" t="s">
        <v>149</v>
      </c>
    </row>
    <row r="427" s="13" customFormat="1">
      <c r="A427" s="13"/>
      <c r="B427" s="258"/>
      <c r="C427" s="259"/>
      <c r="D427" s="260" t="s">
        <v>190</v>
      </c>
      <c r="E427" s="261" t="s">
        <v>1</v>
      </c>
      <c r="F427" s="262" t="s">
        <v>1250</v>
      </c>
      <c r="G427" s="259"/>
      <c r="H427" s="263">
        <v>4.2000000000000002</v>
      </c>
      <c r="I427" s="264"/>
      <c r="J427" s="259"/>
      <c r="K427" s="259"/>
      <c r="L427" s="265"/>
      <c r="M427" s="266"/>
      <c r="N427" s="267"/>
      <c r="O427" s="267"/>
      <c r="P427" s="267"/>
      <c r="Q427" s="267"/>
      <c r="R427" s="267"/>
      <c r="S427" s="267"/>
      <c r="T427" s="26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69" t="s">
        <v>190</v>
      </c>
      <c r="AU427" s="269" t="s">
        <v>92</v>
      </c>
      <c r="AV427" s="13" t="s">
        <v>92</v>
      </c>
      <c r="AW427" s="13" t="s">
        <v>32</v>
      </c>
      <c r="AX427" s="13" t="s">
        <v>76</v>
      </c>
      <c r="AY427" s="269" t="s">
        <v>149</v>
      </c>
    </row>
    <row r="428" s="14" customFormat="1">
      <c r="A428" s="14"/>
      <c r="B428" s="270"/>
      <c r="C428" s="271"/>
      <c r="D428" s="260" t="s">
        <v>190</v>
      </c>
      <c r="E428" s="272" t="s">
        <v>1</v>
      </c>
      <c r="F428" s="273" t="s">
        <v>203</v>
      </c>
      <c r="G428" s="271"/>
      <c r="H428" s="274">
        <v>31.5</v>
      </c>
      <c r="I428" s="275"/>
      <c r="J428" s="271"/>
      <c r="K428" s="271"/>
      <c r="L428" s="276"/>
      <c r="M428" s="277"/>
      <c r="N428" s="278"/>
      <c r="O428" s="278"/>
      <c r="P428" s="278"/>
      <c r="Q428" s="278"/>
      <c r="R428" s="278"/>
      <c r="S428" s="278"/>
      <c r="T428" s="27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80" t="s">
        <v>190</v>
      </c>
      <c r="AU428" s="280" t="s">
        <v>92</v>
      </c>
      <c r="AV428" s="14" t="s">
        <v>166</v>
      </c>
      <c r="AW428" s="14" t="s">
        <v>32</v>
      </c>
      <c r="AX428" s="14" t="s">
        <v>84</v>
      </c>
      <c r="AY428" s="280" t="s">
        <v>149</v>
      </c>
    </row>
    <row r="429" s="2" customFormat="1" ht="23.4566" customHeight="1">
      <c r="A429" s="39"/>
      <c r="B429" s="40"/>
      <c r="C429" s="239" t="s">
        <v>1378</v>
      </c>
      <c r="D429" s="239" t="s">
        <v>152</v>
      </c>
      <c r="E429" s="240" t="s">
        <v>1379</v>
      </c>
      <c r="F429" s="241" t="s">
        <v>1380</v>
      </c>
      <c r="G429" s="242" t="s">
        <v>188</v>
      </c>
      <c r="H429" s="243">
        <v>13.5</v>
      </c>
      <c r="I429" s="244"/>
      <c r="J429" s="245">
        <f>ROUND(I429*H429,2)</f>
        <v>0</v>
      </c>
      <c r="K429" s="246"/>
      <c r="L429" s="45"/>
      <c r="M429" s="247" t="s">
        <v>1</v>
      </c>
      <c r="N429" s="248" t="s">
        <v>42</v>
      </c>
      <c r="O429" s="98"/>
      <c r="P429" s="249">
        <f>O429*H429</f>
        <v>0</v>
      </c>
      <c r="Q429" s="249">
        <v>0</v>
      </c>
      <c r="R429" s="249">
        <f>Q429*H429</f>
        <v>0</v>
      </c>
      <c r="S429" s="249">
        <v>0.055</v>
      </c>
      <c r="T429" s="250">
        <f>S429*H429</f>
        <v>0.74250000000000005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51" t="s">
        <v>166</v>
      </c>
      <c r="AT429" s="251" t="s">
        <v>152</v>
      </c>
      <c r="AU429" s="251" t="s">
        <v>92</v>
      </c>
      <c r="AY429" s="18" t="s">
        <v>149</v>
      </c>
      <c r="BE429" s="252">
        <f>IF(N429="základná",J429,0)</f>
        <v>0</v>
      </c>
      <c r="BF429" s="252">
        <f>IF(N429="znížená",J429,0)</f>
        <v>0</v>
      </c>
      <c r="BG429" s="252">
        <f>IF(N429="zákl. prenesená",J429,0)</f>
        <v>0</v>
      </c>
      <c r="BH429" s="252">
        <f>IF(N429="zníž. prenesená",J429,0)</f>
        <v>0</v>
      </c>
      <c r="BI429" s="252">
        <f>IF(N429="nulová",J429,0)</f>
        <v>0</v>
      </c>
      <c r="BJ429" s="18" t="s">
        <v>92</v>
      </c>
      <c r="BK429" s="252">
        <f>ROUND(I429*H429,2)</f>
        <v>0</v>
      </c>
      <c r="BL429" s="18" t="s">
        <v>166</v>
      </c>
      <c r="BM429" s="251" t="s">
        <v>1381</v>
      </c>
    </row>
    <row r="430" s="13" customFormat="1">
      <c r="A430" s="13"/>
      <c r="B430" s="258"/>
      <c r="C430" s="259"/>
      <c r="D430" s="260" t="s">
        <v>190</v>
      </c>
      <c r="E430" s="261" t="s">
        <v>1</v>
      </c>
      <c r="F430" s="262" t="s">
        <v>1246</v>
      </c>
      <c r="G430" s="259"/>
      <c r="H430" s="263">
        <v>7.0199999999999996</v>
      </c>
      <c r="I430" s="264"/>
      <c r="J430" s="259"/>
      <c r="K430" s="259"/>
      <c r="L430" s="265"/>
      <c r="M430" s="266"/>
      <c r="N430" s="267"/>
      <c r="O430" s="267"/>
      <c r="P430" s="267"/>
      <c r="Q430" s="267"/>
      <c r="R430" s="267"/>
      <c r="S430" s="267"/>
      <c r="T430" s="26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69" t="s">
        <v>190</v>
      </c>
      <c r="AU430" s="269" t="s">
        <v>92</v>
      </c>
      <c r="AV430" s="13" t="s">
        <v>92</v>
      </c>
      <c r="AW430" s="13" t="s">
        <v>32</v>
      </c>
      <c r="AX430" s="13" t="s">
        <v>76</v>
      </c>
      <c r="AY430" s="269" t="s">
        <v>149</v>
      </c>
    </row>
    <row r="431" s="15" customFormat="1">
      <c r="A431" s="15"/>
      <c r="B431" s="293"/>
      <c r="C431" s="294"/>
      <c r="D431" s="260" t="s">
        <v>190</v>
      </c>
      <c r="E431" s="295" t="s">
        <v>1</v>
      </c>
      <c r="F431" s="296" t="s">
        <v>1213</v>
      </c>
      <c r="G431" s="294"/>
      <c r="H431" s="295" t="s">
        <v>1</v>
      </c>
      <c r="I431" s="297"/>
      <c r="J431" s="294"/>
      <c r="K431" s="294"/>
      <c r="L431" s="298"/>
      <c r="M431" s="299"/>
      <c r="N431" s="300"/>
      <c r="O431" s="300"/>
      <c r="P431" s="300"/>
      <c r="Q431" s="300"/>
      <c r="R431" s="300"/>
      <c r="S431" s="300"/>
      <c r="T431" s="301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302" t="s">
        <v>190</v>
      </c>
      <c r="AU431" s="302" t="s">
        <v>92</v>
      </c>
      <c r="AV431" s="15" t="s">
        <v>84</v>
      </c>
      <c r="AW431" s="15" t="s">
        <v>32</v>
      </c>
      <c r="AX431" s="15" t="s">
        <v>76</v>
      </c>
      <c r="AY431" s="302" t="s">
        <v>149</v>
      </c>
    </row>
    <row r="432" s="15" customFormat="1">
      <c r="A432" s="15"/>
      <c r="B432" s="293"/>
      <c r="C432" s="294"/>
      <c r="D432" s="260" t="s">
        <v>190</v>
      </c>
      <c r="E432" s="295" t="s">
        <v>1</v>
      </c>
      <c r="F432" s="296" t="s">
        <v>1214</v>
      </c>
      <c r="G432" s="294"/>
      <c r="H432" s="295" t="s">
        <v>1</v>
      </c>
      <c r="I432" s="297"/>
      <c r="J432" s="294"/>
      <c r="K432" s="294"/>
      <c r="L432" s="298"/>
      <c r="M432" s="299"/>
      <c r="N432" s="300"/>
      <c r="O432" s="300"/>
      <c r="P432" s="300"/>
      <c r="Q432" s="300"/>
      <c r="R432" s="300"/>
      <c r="S432" s="300"/>
      <c r="T432" s="301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302" t="s">
        <v>190</v>
      </c>
      <c r="AU432" s="302" t="s">
        <v>92</v>
      </c>
      <c r="AV432" s="15" t="s">
        <v>84</v>
      </c>
      <c r="AW432" s="15" t="s">
        <v>32</v>
      </c>
      <c r="AX432" s="15" t="s">
        <v>76</v>
      </c>
      <c r="AY432" s="302" t="s">
        <v>149</v>
      </c>
    </row>
    <row r="433" s="13" customFormat="1">
      <c r="A433" s="13"/>
      <c r="B433" s="258"/>
      <c r="C433" s="259"/>
      <c r="D433" s="260" t="s">
        <v>190</v>
      </c>
      <c r="E433" s="261" t="s">
        <v>1</v>
      </c>
      <c r="F433" s="262" t="s">
        <v>1255</v>
      </c>
      <c r="G433" s="259"/>
      <c r="H433" s="263">
        <v>4.6799999999999997</v>
      </c>
      <c r="I433" s="264"/>
      <c r="J433" s="259"/>
      <c r="K433" s="259"/>
      <c r="L433" s="265"/>
      <c r="M433" s="266"/>
      <c r="N433" s="267"/>
      <c r="O433" s="267"/>
      <c r="P433" s="267"/>
      <c r="Q433" s="267"/>
      <c r="R433" s="267"/>
      <c r="S433" s="267"/>
      <c r="T433" s="26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69" t="s">
        <v>190</v>
      </c>
      <c r="AU433" s="269" t="s">
        <v>92</v>
      </c>
      <c r="AV433" s="13" t="s">
        <v>92</v>
      </c>
      <c r="AW433" s="13" t="s">
        <v>32</v>
      </c>
      <c r="AX433" s="13" t="s">
        <v>76</v>
      </c>
      <c r="AY433" s="269" t="s">
        <v>149</v>
      </c>
    </row>
    <row r="434" s="15" customFormat="1">
      <c r="A434" s="15"/>
      <c r="B434" s="293"/>
      <c r="C434" s="294"/>
      <c r="D434" s="260" t="s">
        <v>190</v>
      </c>
      <c r="E434" s="295" t="s">
        <v>1</v>
      </c>
      <c r="F434" s="296" t="s">
        <v>1216</v>
      </c>
      <c r="G434" s="294"/>
      <c r="H434" s="295" t="s">
        <v>1</v>
      </c>
      <c r="I434" s="297"/>
      <c r="J434" s="294"/>
      <c r="K434" s="294"/>
      <c r="L434" s="298"/>
      <c r="M434" s="299"/>
      <c r="N434" s="300"/>
      <c r="O434" s="300"/>
      <c r="P434" s="300"/>
      <c r="Q434" s="300"/>
      <c r="R434" s="300"/>
      <c r="S434" s="300"/>
      <c r="T434" s="301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302" t="s">
        <v>190</v>
      </c>
      <c r="AU434" s="302" t="s">
        <v>92</v>
      </c>
      <c r="AV434" s="15" t="s">
        <v>84</v>
      </c>
      <c r="AW434" s="15" t="s">
        <v>32</v>
      </c>
      <c r="AX434" s="15" t="s">
        <v>76</v>
      </c>
      <c r="AY434" s="302" t="s">
        <v>149</v>
      </c>
    </row>
    <row r="435" s="13" customFormat="1">
      <c r="A435" s="13"/>
      <c r="B435" s="258"/>
      <c r="C435" s="259"/>
      <c r="D435" s="260" t="s">
        <v>190</v>
      </c>
      <c r="E435" s="261" t="s">
        <v>1</v>
      </c>
      <c r="F435" s="262" t="s">
        <v>1256</v>
      </c>
      <c r="G435" s="259"/>
      <c r="H435" s="263">
        <v>1.8</v>
      </c>
      <c r="I435" s="264"/>
      <c r="J435" s="259"/>
      <c r="K435" s="259"/>
      <c r="L435" s="265"/>
      <c r="M435" s="266"/>
      <c r="N435" s="267"/>
      <c r="O435" s="267"/>
      <c r="P435" s="267"/>
      <c r="Q435" s="267"/>
      <c r="R435" s="267"/>
      <c r="S435" s="267"/>
      <c r="T435" s="26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69" t="s">
        <v>190</v>
      </c>
      <c r="AU435" s="269" t="s">
        <v>92</v>
      </c>
      <c r="AV435" s="13" t="s">
        <v>92</v>
      </c>
      <c r="AW435" s="13" t="s">
        <v>32</v>
      </c>
      <c r="AX435" s="13" t="s">
        <v>76</v>
      </c>
      <c r="AY435" s="269" t="s">
        <v>149</v>
      </c>
    </row>
    <row r="436" s="14" customFormat="1">
      <c r="A436" s="14"/>
      <c r="B436" s="270"/>
      <c r="C436" s="271"/>
      <c r="D436" s="260" t="s">
        <v>190</v>
      </c>
      <c r="E436" s="272" t="s">
        <v>1</v>
      </c>
      <c r="F436" s="273" t="s">
        <v>203</v>
      </c>
      <c r="G436" s="271"/>
      <c r="H436" s="274">
        <v>13.5</v>
      </c>
      <c r="I436" s="275"/>
      <c r="J436" s="271"/>
      <c r="K436" s="271"/>
      <c r="L436" s="276"/>
      <c r="M436" s="277"/>
      <c r="N436" s="278"/>
      <c r="O436" s="278"/>
      <c r="P436" s="278"/>
      <c r="Q436" s="278"/>
      <c r="R436" s="278"/>
      <c r="S436" s="278"/>
      <c r="T436" s="27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80" t="s">
        <v>190</v>
      </c>
      <c r="AU436" s="280" t="s">
        <v>92</v>
      </c>
      <c r="AV436" s="14" t="s">
        <v>166</v>
      </c>
      <c r="AW436" s="14" t="s">
        <v>32</v>
      </c>
      <c r="AX436" s="14" t="s">
        <v>84</v>
      </c>
      <c r="AY436" s="280" t="s">
        <v>149</v>
      </c>
    </row>
    <row r="437" s="2" customFormat="1" ht="23.4566" customHeight="1">
      <c r="A437" s="39"/>
      <c r="B437" s="40"/>
      <c r="C437" s="239" t="s">
        <v>1382</v>
      </c>
      <c r="D437" s="239" t="s">
        <v>152</v>
      </c>
      <c r="E437" s="240" t="s">
        <v>1383</v>
      </c>
      <c r="F437" s="241" t="s">
        <v>1384</v>
      </c>
      <c r="G437" s="242" t="s">
        <v>188</v>
      </c>
      <c r="H437" s="243">
        <v>50.643999999999998</v>
      </c>
      <c r="I437" s="244"/>
      <c r="J437" s="245">
        <f>ROUND(I437*H437,2)</f>
        <v>0</v>
      </c>
      <c r="K437" s="246"/>
      <c r="L437" s="45"/>
      <c r="M437" s="247" t="s">
        <v>1</v>
      </c>
      <c r="N437" s="248" t="s">
        <v>42</v>
      </c>
      <c r="O437" s="98"/>
      <c r="P437" s="249">
        <f>O437*H437</f>
        <v>0</v>
      </c>
      <c r="Q437" s="249">
        <v>0</v>
      </c>
      <c r="R437" s="249">
        <f>Q437*H437</f>
        <v>0</v>
      </c>
      <c r="S437" s="249">
        <v>0</v>
      </c>
      <c r="T437" s="250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51" t="s">
        <v>166</v>
      </c>
      <c r="AT437" s="251" t="s">
        <v>152</v>
      </c>
      <c r="AU437" s="251" t="s">
        <v>92</v>
      </c>
      <c r="AY437" s="18" t="s">
        <v>149</v>
      </c>
      <c r="BE437" s="252">
        <f>IF(N437="základná",J437,0)</f>
        <v>0</v>
      </c>
      <c r="BF437" s="252">
        <f>IF(N437="znížená",J437,0)</f>
        <v>0</v>
      </c>
      <c r="BG437" s="252">
        <f>IF(N437="zákl. prenesená",J437,0)</f>
        <v>0</v>
      </c>
      <c r="BH437" s="252">
        <f>IF(N437="zníž. prenesená",J437,0)</f>
        <v>0</v>
      </c>
      <c r="BI437" s="252">
        <f>IF(N437="nulová",J437,0)</f>
        <v>0</v>
      </c>
      <c r="BJ437" s="18" t="s">
        <v>92</v>
      </c>
      <c r="BK437" s="252">
        <f>ROUND(I437*H437,2)</f>
        <v>0</v>
      </c>
      <c r="BL437" s="18" t="s">
        <v>166</v>
      </c>
      <c r="BM437" s="251" t="s">
        <v>1385</v>
      </c>
    </row>
    <row r="438" s="13" customFormat="1">
      <c r="A438" s="13"/>
      <c r="B438" s="258"/>
      <c r="C438" s="259"/>
      <c r="D438" s="260" t="s">
        <v>190</v>
      </c>
      <c r="E438" s="261" t="s">
        <v>1</v>
      </c>
      <c r="F438" s="262" t="s">
        <v>1386</v>
      </c>
      <c r="G438" s="259"/>
      <c r="H438" s="263">
        <v>37.674999999999997</v>
      </c>
      <c r="I438" s="264"/>
      <c r="J438" s="259"/>
      <c r="K438" s="259"/>
      <c r="L438" s="265"/>
      <c r="M438" s="266"/>
      <c r="N438" s="267"/>
      <c r="O438" s="267"/>
      <c r="P438" s="267"/>
      <c r="Q438" s="267"/>
      <c r="R438" s="267"/>
      <c r="S438" s="267"/>
      <c r="T438" s="268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69" t="s">
        <v>190</v>
      </c>
      <c r="AU438" s="269" t="s">
        <v>92</v>
      </c>
      <c r="AV438" s="13" t="s">
        <v>92</v>
      </c>
      <c r="AW438" s="13" t="s">
        <v>32</v>
      </c>
      <c r="AX438" s="13" t="s">
        <v>76</v>
      </c>
      <c r="AY438" s="269" t="s">
        <v>149</v>
      </c>
    </row>
    <row r="439" s="13" customFormat="1">
      <c r="A439" s="13"/>
      <c r="B439" s="258"/>
      <c r="C439" s="259"/>
      <c r="D439" s="260" t="s">
        <v>190</v>
      </c>
      <c r="E439" s="261" t="s">
        <v>1</v>
      </c>
      <c r="F439" s="262" t="s">
        <v>1387</v>
      </c>
      <c r="G439" s="259"/>
      <c r="H439" s="263">
        <v>12.968999999999999</v>
      </c>
      <c r="I439" s="264"/>
      <c r="J439" s="259"/>
      <c r="K439" s="259"/>
      <c r="L439" s="265"/>
      <c r="M439" s="266"/>
      <c r="N439" s="267"/>
      <c r="O439" s="267"/>
      <c r="P439" s="267"/>
      <c r="Q439" s="267"/>
      <c r="R439" s="267"/>
      <c r="S439" s="267"/>
      <c r="T439" s="26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69" t="s">
        <v>190</v>
      </c>
      <c r="AU439" s="269" t="s">
        <v>92</v>
      </c>
      <c r="AV439" s="13" t="s">
        <v>92</v>
      </c>
      <c r="AW439" s="13" t="s">
        <v>32</v>
      </c>
      <c r="AX439" s="13" t="s">
        <v>76</v>
      </c>
      <c r="AY439" s="269" t="s">
        <v>149</v>
      </c>
    </row>
    <row r="440" s="14" customFormat="1">
      <c r="A440" s="14"/>
      <c r="B440" s="270"/>
      <c r="C440" s="271"/>
      <c r="D440" s="260" t="s">
        <v>190</v>
      </c>
      <c r="E440" s="272" t="s">
        <v>1</v>
      </c>
      <c r="F440" s="273" t="s">
        <v>203</v>
      </c>
      <c r="G440" s="271"/>
      <c r="H440" s="274">
        <v>50.643999999999998</v>
      </c>
      <c r="I440" s="275"/>
      <c r="J440" s="271"/>
      <c r="K440" s="271"/>
      <c r="L440" s="276"/>
      <c r="M440" s="277"/>
      <c r="N440" s="278"/>
      <c r="O440" s="278"/>
      <c r="P440" s="278"/>
      <c r="Q440" s="278"/>
      <c r="R440" s="278"/>
      <c r="S440" s="278"/>
      <c r="T440" s="279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80" t="s">
        <v>190</v>
      </c>
      <c r="AU440" s="280" t="s">
        <v>92</v>
      </c>
      <c r="AV440" s="14" t="s">
        <v>166</v>
      </c>
      <c r="AW440" s="14" t="s">
        <v>4</v>
      </c>
      <c r="AX440" s="14" t="s">
        <v>84</v>
      </c>
      <c r="AY440" s="280" t="s">
        <v>149</v>
      </c>
    </row>
    <row r="441" s="2" customFormat="1" ht="23.4566" customHeight="1">
      <c r="A441" s="39"/>
      <c r="B441" s="40"/>
      <c r="C441" s="239" t="s">
        <v>1388</v>
      </c>
      <c r="D441" s="239" t="s">
        <v>152</v>
      </c>
      <c r="E441" s="240" t="s">
        <v>1389</v>
      </c>
      <c r="F441" s="241" t="s">
        <v>1390</v>
      </c>
      <c r="G441" s="242" t="s">
        <v>188</v>
      </c>
      <c r="H441" s="243">
        <v>23.399999999999999</v>
      </c>
      <c r="I441" s="244"/>
      <c r="J441" s="245">
        <f>ROUND(I441*H441,2)</f>
        <v>0</v>
      </c>
      <c r="K441" s="246"/>
      <c r="L441" s="45"/>
      <c r="M441" s="247" t="s">
        <v>1</v>
      </c>
      <c r="N441" s="248" t="s">
        <v>42</v>
      </c>
      <c r="O441" s="98"/>
      <c r="P441" s="249">
        <f>O441*H441</f>
        <v>0</v>
      </c>
      <c r="Q441" s="249">
        <v>0</v>
      </c>
      <c r="R441" s="249">
        <f>Q441*H441</f>
        <v>0</v>
      </c>
      <c r="S441" s="249">
        <v>0</v>
      </c>
      <c r="T441" s="250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51" t="s">
        <v>166</v>
      </c>
      <c r="AT441" s="251" t="s">
        <v>152</v>
      </c>
      <c r="AU441" s="251" t="s">
        <v>92</v>
      </c>
      <c r="AY441" s="18" t="s">
        <v>149</v>
      </c>
      <c r="BE441" s="252">
        <f>IF(N441="základná",J441,0)</f>
        <v>0</v>
      </c>
      <c r="BF441" s="252">
        <f>IF(N441="znížená",J441,0)</f>
        <v>0</v>
      </c>
      <c r="BG441" s="252">
        <f>IF(N441="zákl. prenesená",J441,0)</f>
        <v>0</v>
      </c>
      <c r="BH441" s="252">
        <f>IF(N441="zníž. prenesená",J441,0)</f>
        <v>0</v>
      </c>
      <c r="BI441" s="252">
        <f>IF(N441="nulová",J441,0)</f>
        <v>0</v>
      </c>
      <c r="BJ441" s="18" t="s">
        <v>92</v>
      </c>
      <c r="BK441" s="252">
        <f>ROUND(I441*H441,2)</f>
        <v>0</v>
      </c>
      <c r="BL441" s="18" t="s">
        <v>166</v>
      </c>
      <c r="BM441" s="251" t="s">
        <v>1391</v>
      </c>
    </row>
    <row r="442" s="13" customFormat="1">
      <c r="A442" s="13"/>
      <c r="B442" s="258"/>
      <c r="C442" s="259"/>
      <c r="D442" s="260" t="s">
        <v>190</v>
      </c>
      <c r="E442" s="261" t="s">
        <v>1</v>
      </c>
      <c r="F442" s="262" t="s">
        <v>1218</v>
      </c>
      <c r="G442" s="259"/>
      <c r="H442" s="263">
        <v>23.399999999999999</v>
      </c>
      <c r="I442" s="264"/>
      <c r="J442" s="259"/>
      <c r="K442" s="259"/>
      <c r="L442" s="265"/>
      <c r="M442" s="266"/>
      <c r="N442" s="267"/>
      <c r="O442" s="267"/>
      <c r="P442" s="267"/>
      <c r="Q442" s="267"/>
      <c r="R442" s="267"/>
      <c r="S442" s="267"/>
      <c r="T442" s="26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69" t="s">
        <v>190</v>
      </c>
      <c r="AU442" s="269" t="s">
        <v>92</v>
      </c>
      <c r="AV442" s="13" t="s">
        <v>92</v>
      </c>
      <c r="AW442" s="13" t="s">
        <v>32</v>
      </c>
      <c r="AX442" s="13" t="s">
        <v>84</v>
      </c>
      <c r="AY442" s="269" t="s">
        <v>149</v>
      </c>
    </row>
    <row r="443" s="2" customFormat="1" ht="23.4566" customHeight="1">
      <c r="A443" s="39"/>
      <c r="B443" s="40"/>
      <c r="C443" s="239" t="s">
        <v>422</v>
      </c>
      <c r="D443" s="239" t="s">
        <v>152</v>
      </c>
      <c r="E443" s="240" t="s">
        <v>1392</v>
      </c>
      <c r="F443" s="241" t="s">
        <v>1393</v>
      </c>
      <c r="G443" s="242" t="s">
        <v>188</v>
      </c>
      <c r="H443" s="243">
        <v>26.225000000000001</v>
      </c>
      <c r="I443" s="244"/>
      <c r="J443" s="245">
        <f>ROUND(I443*H443,2)</f>
        <v>0</v>
      </c>
      <c r="K443" s="246"/>
      <c r="L443" s="45"/>
      <c r="M443" s="247" t="s">
        <v>1</v>
      </c>
      <c r="N443" s="248" t="s">
        <v>42</v>
      </c>
      <c r="O443" s="98"/>
      <c r="P443" s="249">
        <f>O443*H443</f>
        <v>0</v>
      </c>
      <c r="Q443" s="249">
        <v>0</v>
      </c>
      <c r="R443" s="249">
        <f>Q443*H443</f>
        <v>0</v>
      </c>
      <c r="S443" s="249">
        <v>0</v>
      </c>
      <c r="T443" s="250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51" t="s">
        <v>166</v>
      </c>
      <c r="AT443" s="251" t="s">
        <v>152</v>
      </c>
      <c r="AU443" s="251" t="s">
        <v>92</v>
      </c>
      <c r="AY443" s="18" t="s">
        <v>149</v>
      </c>
      <c r="BE443" s="252">
        <f>IF(N443="základná",J443,0)</f>
        <v>0</v>
      </c>
      <c r="BF443" s="252">
        <f>IF(N443="znížená",J443,0)</f>
        <v>0</v>
      </c>
      <c r="BG443" s="252">
        <f>IF(N443="zákl. prenesená",J443,0)</f>
        <v>0</v>
      </c>
      <c r="BH443" s="252">
        <f>IF(N443="zníž. prenesená",J443,0)</f>
        <v>0</v>
      </c>
      <c r="BI443" s="252">
        <f>IF(N443="nulová",J443,0)</f>
        <v>0</v>
      </c>
      <c r="BJ443" s="18" t="s">
        <v>92</v>
      </c>
      <c r="BK443" s="252">
        <f>ROUND(I443*H443,2)</f>
        <v>0</v>
      </c>
      <c r="BL443" s="18" t="s">
        <v>166</v>
      </c>
      <c r="BM443" s="251" t="s">
        <v>1394</v>
      </c>
    </row>
    <row r="444" s="15" customFormat="1">
      <c r="A444" s="15"/>
      <c r="B444" s="293"/>
      <c r="C444" s="294"/>
      <c r="D444" s="260" t="s">
        <v>190</v>
      </c>
      <c r="E444" s="295" t="s">
        <v>1</v>
      </c>
      <c r="F444" s="296" t="s">
        <v>1228</v>
      </c>
      <c r="G444" s="294"/>
      <c r="H444" s="295" t="s">
        <v>1</v>
      </c>
      <c r="I444" s="297"/>
      <c r="J444" s="294"/>
      <c r="K444" s="294"/>
      <c r="L444" s="298"/>
      <c r="M444" s="299"/>
      <c r="N444" s="300"/>
      <c r="O444" s="300"/>
      <c r="P444" s="300"/>
      <c r="Q444" s="300"/>
      <c r="R444" s="300"/>
      <c r="S444" s="300"/>
      <c r="T444" s="301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302" t="s">
        <v>190</v>
      </c>
      <c r="AU444" s="302" t="s">
        <v>92</v>
      </c>
      <c r="AV444" s="15" t="s">
        <v>84</v>
      </c>
      <c r="AW444" s="15" t="s">
        <v>32</v>
      </c>
      <c r="AX444" s="15" t="s">
        <v>76</v>
      </c>
      <c r="AY444" s="302" t="s">
        <v>149</v>
      </c>
    </row>
    <row r="445" s="13" customFormat="1">
      <c r="A445" s="13"/>
      <c r="B445" s="258"/>
      <c r="C445" s="259"/>
      <c r="D445" s="260" t="s">
        <v>190</v>
      </c>
      <c r="E445" s="261" t="s">
        <v>1</v>
      </c>
      <c r="F445" s="262" t="s">
        <v>1229</v>
      </c>
      <c r="G445" s="259"/>
      <c r="H445" s="263">
        <v>5.625</v>
      </c>
      <c r="I445" s="264"/>
      <c r="J445" s="259"/>
      <c r="K445" s="259"/>
      <c r="L445" s="265"/>
      <c r="M445" s="266"/>
      <c r="N445" s="267"/>
      <c r="O445" s="267"/>
      <c r="P445" s="267"/>
      <c r="Q445" s="267"/>
      <c r="R445" s="267"/>
      <c r="S445" s="267"/>
      <c r="T445" s="26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69" t="s">
        <v>190</v>
      </c>
      <c r="AU445" s="269" t="s">
        <v>92</v>
      </c>
      <c r="AV445" s="13" t="s">
        <v>92</v>
      </c>
      <c r="AW445" s="13" t="s">
        <v>32</v>
      </c>
      <c r="AX445" s="13" t="s">
        <v>76</v>
      </c>
      <c r="AY445" s="269" t="s">
        <v>149</v>
      </c>
    </row>
    <row r="446" s="15" customFormat="1">
      <c r="A446" s="15"/>
      <c r="B446" s="293"/>
      <c r="C446" s="294"/>
      <c r="D446" s="260" t="s">
        <v>190</v>
      </c>
      <c r="E446" s="295" t="s">
        <v>1</v>
      </c>
      <c r="F446" s="296" t="s">
        <v>1214</v>
      </c>
      <c r="G446" s="294"/>
      <c r="H446" s="295" t="s">
        <v>1</v>
      </c>
      <c r="I446" s="297"/>
      <c r="J446" s="294"/>
      <c r="K446" s="294"/>
      <c r="L446" s="298"/>
      <c r="M446" s="299"/>
      <c r="N446" s="300"/>
      <c r="O446" s="300"/>
      <c r="P446" s="300"/>
      <c r="Q446" s="300"/>
      <c r="R446" s="300"/>
      <c r="S446" s="300"/>
      <c r="T446" s="301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302" t="s">
        <v>190</v>
      </c>
      <c r="AU446" s="302" t="s">
        <v>92</v>
      </c>
      <c r="AV446" s="15" t="s">
        <v>84</v>
      </c>
      <c r="AW446" s="15" t="s">
        <v>32</v>
      </c>
      <c r="AX446" s="15" t="s">
        <v>76</v>
      </c>
      <c r="AY446" s="302" t="s">
        <v>149</v>
      </c>
    </row>
    <row r="447" s="13" customFormat="1">
      <c r="A447" s="13"/>
      <c r="B447" s="258"/>
      <c r="C447" s="259"/>
      <c r="D447" s="260" t="s">
        <v>190</v>
      </c>
      <c r="E447" s="261" t="s">
        <v>1</v>
      </c>
      <c r="F447" s="262" t="s">
        <v>1230</v>
      </c>
      <c r="G447" s="259"/>
      <c r="H447" s="263">
        <v>15.6</v>
      </c>
      <c r="I447" s="264"/>
      <c r="J447" s="259"/>
      <c r="K447" s="259"/>
      <c r="L447" s="265"/>
      <c r="M447" s="266"/>
      <c r="N447" s="267"/>
      <c r="O447" s="267"/>
      <c r="P447" s="267"/>
      <c r="Q447" s="267"/>
      <c r="R447" s="267"/>
      <c r="S447" s="267"/>
      <c r="T447" s="26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69" t="s">
        <v>190</v>
      </c>
      <c r="AU447" s="269" t="s">
        <v>92</v>
      </c>
      <c r="AV447" s="13" t="s">
        <v>92</v>
      </c>
      <c r="AW447" s="13" t="s">
        <v>32</v>
      </c>
      <c r="AX447" s="13" t="s">
        <v>76</v>
      </c>
      <c r="AY447" s="269" t="s">
        <v>149</v>
      </c>
    </row>
    <row r="448" s="15" customFormat="1">
      <c r="A448" s="15"/>
      <c r="B448" s="293"/>
      <c r="C448" s="294"/>
      <c r="D448" s="260" t="s">
        <v>190</v>
      </c>
      <c r="E448" s="295" t="s">
        <v>1</v>
      </c>
      <c r="F448" s="296" t="s">
        <v>1216</v>
      </c>
      <c r="G448" s="294"/>
      <c r="H448" s="295" t="s">
        <v>1</v>
      </c>
      <c r="I448" s="297"/>
      <c r="J448" s="294"/>
      <c r="K448" s="294"/>
      <c r="L448" s="298"/>
      <c r="M448" s="299"/>
      <c r="N448" s="300"/>
      <c r="O448" s="300"/>
      <c r="P448" s="300"/>
      <c r="Q448" s="300"/>
      <c r="R448" s="300"/>
      <c r="S448" s="300"/>
      <c r="T448" s="301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302" t="s">
        <v>190</v>
      </c>
      <c r="AU448" s="302" t="s">
        <v>92</v>
      </c>
      <c r="AV448" s="15" t="s">
        <v>84</v>
      </c>
      <c r="AW448" s="15" t="s">
        <v>32</v>
      </c>
      <c r="AX448" s="15" t="s">
        <v>76</v>
      </c>
      <c r="AY448" s="302" t="s">
        <v>149</v>
      </c>
    </row>
    <row r="449" s="13" customFormat="1">
      <c r="A449" s="13"/>
      <c r="B449" s="258"/>
      <c r="C449" s="259"/>
      <c r="D449" s="260" t="s">
        <v>190</v>
      </c>
      <c r="E449" s="261" t="s">
        <v>1</v>
      </c>
      <c r="F449" s="262" t="s">
        <v>1231</v>
      </c>
      <c r="G449" s="259"/>
      <c r="H449" s="263">
        <v>5</v>
      </c>
      <c r="I449" s="264"/>
      <c r="J449" s="259"/>
      <c r="K449" s="259"/>
      <c r="L449" s="265"/>
      <c r="M449" s="266"/>
      <c r="N449" s="267"/>
      <c r="O449" s="267"/>
      <c r="P449" s="267"/>
      <c r="Q449" s="267"/>
      <c r="R449" s="267"/>
      <c r="S449" s="267"/>
      <c r="T449" s="26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69" t="s">
        <v>190</v>
      </c>
      <c r="AU449" s="269" t="s">
        <v>92</v>
      </c>
      <c r="AV449" s="13" t="s">
        <v>92</v>
      </c>
      <c r="AW449" s="13" t="s">
        <v>32</v>
      </c>
      <c r="AX449" s="13" t="s">
        <v>76</v>
      </c>
      <c r="AY449" s="269" t="s">
        <v>149</v>
      </c>
    </row>
    <row r="450" s="14" customFormat="1">
      <c r="A450" s="14"/>
      <c r="B450" s="270"/>
      <c r="C450" s="271"/>
      <c r="D450" s="260" t="s">
        <v>190</v>
      </c>
      <c r="E450" s="272" t="s">
        <v>1</v>
      </c>
      <c r="F450" s="273" t="s">
        <v>203</v>
      </c>
      <c r="G450" s="271"/>
      <c r="H450" s="274">
        <v>26.225000000000001</v>
      </c>
      <c r="I450" s="275"/>
      <c r="J450" s="271"/>
      <c r="K450" s="271"/>
      <c r="L450" s="276"/>
      <c r="M450" s="277"/>
      <c r="N450" s="278"/>
      <c r="O450" s="278"/>
      <c r="P450" s="278"/>
      <c r="Q450" s="278"/>
      <c r="R450" s="278"/>
      <c r="S450" s="278"/>
      <c r="T450" s="27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80" t="s">
        <v>190</v>
      </c>
      <c r="AU450" s="280" t="s">
        <v>92</v>
      </c>
      <c r="AV450" s="14" t="s">
        <v>166</v>
      </c>
      <c r="AW450" s="14" t="s">
        <v>32</v>
      </c>
      <c r="AX450" s="14" t="s">
        <v>84</v>
      </c>
      <c r="AY450" s="280" t="s">
        <v>149</v>
      </c>
    </row>
    <row r="451" s="2" customFormat="1" ht="23.4566" customHeight="1">
      <c r="A451" s="39"/>
      <c r="B451" s="40"/>
      <c r="C451" s="239" t="s">
        <v>1395</v>
      </c>
      <c r="D451" s="239" t="s">
        <v>152</v>
      </c>
      <c r="E451" s="240" t="s">
        <v>1396</v>
      </c>
      <c r="F451" s="241" t="s">
        <v>1397</v>
      </c>
      <c r="G451" s="242" t="s">
        <v>188</v>
      </c>
      <c r="H451" s="243">
        <v>43.911999999999999</v>
      </c>
      <c r="I451" s="244"/>
      <c r="J451" s="245">
        <f>ROUND(I451*H451,2)</f>
        <v>0</v>
      </c>
      <c r="K451" s="246"/>
      <c r="L451" s="45"/>
      <c r="M451" s="247" t="s">
        <v>1</v>
      </c>
      <c r="N451" s="248" t="s">
        <v>42</v>
      </c>
      <c r="O451" s="98"/>
      <c r="P451" s="249">
        <f>O451*H451</f>
        <v>0</v>
      </c>
      <c r="Q451" s="249">
        <v>0</v>
      </c>
      <c r="R451" s="249">
        <f>Q451*H451</f>
        <v>0</v>
      </c>
      <c r="S451" s="249">
        <v>0</v>
      </c>
      <c r="T451" s="25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51" t="s">
        <v>166</v>
      </c>
      <c r="AT451" s="251" t="s">
        <v>152</v>
      </c>
      <c r="AU451" s="251" t="s">
        <v>92</v>
      </c>
      <c r="AY451" s="18" t="s">
        <v>149</v>
      </c>
      <c r="BE451" s="252">
        <f>IF(N451="základná",J451,0)</f>
        <v>0</v>
      </c>
      <c r="BF451" s="252">
        <f>IF(N451="znížená",J451,0)</f>
        <v>0</v>
      </c>
      <c r="BG451" s="252">
        <f>IF(N451="zákl. prenesená",J451,0)</f>
        <v>0</v>
      </c>
      <c r="BH451" s="252">
        <f>IF(N451="zníž. prenesená",J451,0)</f>
        <v>0</v>
      </c>
      <c r="BI451" s="252">
        <f>IF(N451="nulová",J451,0)</f>
        <v>0</v>
      </c>
      <c r="BJ451" s="18" t="s">
        <v>92</v>
      </c>
      <c r="BK451" s="252">
        <f>ROUND(I451*H451,2)</f>
        <v>0</v>
      </c>
      <c r="BL451" s="18" t="s">
        <v>166</v>
      </c>
      <c r="BM451" s="251" t="s">
        <v>1398</v>
      </c>
    </row>
    <row r="452" s="15" customFormat="1">
      <c r="A452" s="15"/>
      <c r="B452" s="293"/>
      <c r="C452" s="294"/>
      <c r="D452" s="260" t="s">
        <v>190</v>
      </c>
      <c r="E452" s="295" t="s">
        <v>1</v>
      </c>
      <c r="F452" s="296" t="s">
        <v>1094</v>
      </c>
      <c r="G452" s="294"/>
      <c r="H452" s="295" t="s">
        <v>1</v>
      </c>
      <c r="I452" s="297"/>
      <c r="J452" s="294"/>
      <c r="K452" s="294"/>
      <c r="L452" s="298"/>
      <c r="M452" s="299"/>
      <c r="N452" s="300"/>
      <c r="O452" s="300"/>
      <c r="P452" s="300"/>
      <c r="Q452" s="300"/>
      <c r="R452" s="300"/>
      <c r="S452" s="300"/>
      <c r="T452" s="301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302" t="s">
        <v>190</v>
      </c>
      <c r="AU452" s="302" t="s">
        <v>92</v>
      </c>
      <c r="AV452" s="15" t="s">
        <v>84</v>
      </c>
      <c r="AW452" s="15" t="s">
        <v>32</v>
      </c>
      <c r="AX452" s="15" t="s">
        <v>76</v>
      </c>
      <c r="AY452" s="302" t="s">
        <v>149</v>
      </c>
    </row>
    <row r="453" s="13" customFormat="1">
      <c r="A453" s="13"/>
      <c r="B453" s="258"/>
      <c r="C453" s="259"/>
      <c r="D453" s="260" t="s">
        <v>190</v>
      </c>
      <c r="E453" s="261" t="s">
        <v>1</v>
      </c>
      <c r="F453" s="262" t="s">
        <v>1210</v>
      </c>
      <c r="G453" s="259"/>
      <c r="H453" s="263">
        <v>4.5999999999999996</v>
      </c>
      <c r="I453" s="264"/>
      <c r="J453" s="259"/>
      <c r="K453" s="259"/>
      <c r="L453" s="265"/>
      <c r="M453" s="266"/>
      <c r="N453" s="267"/>
      <c r="O453" s="267"/>
      <c r="P453" s="267"/>
      <c r="Q453" s="267"/>
      <c r="R453" s="267"/>
      <c r="S453" s="267"/>
      <c r="T453" s="26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69" t="s">
        <v>190</v>
      </c>
      <c r="AU453" s="269" t="s">
        <v>92</v>
      </c>
      <c r="AV453" s="13" t="s">
        <v>92</v>
      </c>
      <c r="AW453" s="13" t="s">
        <v>32</v>
      </c>
      <c r="AX453" s="13" t="s">
        <v>76</v>
      </c>
      <c r="AY453" s="269" t="s">
        <v>149</v>
      </c>
    </row>
    <row r="454" s="13" customFormat="1">
      <c r="A454" s="13"/>
      <c r="B454" s="258"/>
      <c r="C454" s="259"/>
      <c r="D454" s="260" t="s">
        <v>190</v>
      </c>
      <c r="E454" s="261" t="s">
        <v>1</v>
      </c>
      <c r="F454" s="262" t="s">
        <v>1399</v>
      </c>
      <c r="G454" s="259"/>
      <c r="H454" s="263">
        <v>35.490000000000002</v>
      </c>
      <c r="I454" s="264"/>
      <c r="J454" s="259"/>
      <c r="K454" s="259"/>
      <c r="L454" s="265"/>
      <c r="M454" s="266"/>
      <c r="N454" s="267"/>
      <c r="O454" s="267"/>
      <c r="P454" s="267"/>
      <c r="Q454" s="267"/>
      <c r="R454" s="267"/>
      <c r="S454" s="267"/>
      <c r="T454" s="26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69" t="s">
        <v>190</v>
      </c>
      <c r="AU454" s="269" t="s">
        <v>92</v>
      </c>
      <c r="AV454" s="13" t="s">
        <v>92</v>
      </c>
      <c r="AW454" s="13" t="s">
        <v>32</v>
      </c>
      <c r="AX454" s="13" t="s">
        <v>76</v>
      </c>
      <c r="AY454" s="269" t="s">
        <v>149</v>
      </c>
    </row>
    <row r="455" s="13" customFormat="1">
      <c r="A455" s="13"/>
      <c r="B455" s="258"/>
      <c r="C455" s="259"/>
      <c r="D455" s="260" t="s">
        <v>190</v>
      </c>
      <c r="E455" s="261" t="s">
        <v>1</v>
      </c>
      <c r="F455" s="262" t="s">
        <v>1400</v>
      </c>
      <c r="G455" s="259"/>
      <c r="H455" s="263">
        <v>3.8220000000000001</v>
      </c>
      <c r="I455" s="264"/>
      <c r="J455" s="259"/>
      <c r="K455" s="259"/>
      <c r="L455" s="265"/>
      <c r="M455" s="266"/>
      <c r="N455" s="267"/>
      <c r="O455" s="267"/>
      <c r="P455" s="267"/>
      <c r="Q455" s="267"/>
      <c r="R455" s="267"/>
      <c r="S455" s="267"/>
      <c r="T455" s="26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69" t="s">
        <v>190</v>
      </c>
      <c r="AU455" s="269" t="s">
        <v>92</v>
      </c>
      <c r="AV455" s="13" t="s">
        <v>92</v>
      </c>
      <c r="AW455" s="13" t="s">
        <v>32</v>
      </c>
      <c r="AX455" s="13" t="s">
        <v>76</v>
      </c>
      <c r="AY455" s="269" t="s">
        <v>149</v>
      </c>
    </row>
    <row r="456" s="14" customFormat="1">
      <c r="A456" s="14"/>
      <c r="B456" s="270"/>
      <c r="C456" s="271"/>
      <c r="D456" s="260" t="s">
        <v>190</v>
      </c>
      <c r="E456" s="272" t="s">
        <v>1</v>
      </c>
      <c r="F456" s="273" t="s">
        <v>203</v>
      </c>
      <c r="G456" s="271"/>
      <c r="H456" s="274">
        <v>43.911999999999999</v>
      </c>
      <c r="I456" s="275"/>
      <c r="J456" s="271"/>
      <c r="K456" s="271"/>
      <c r="L456" s="276"/>
      <c r="M456" s="277"/>
      <c r="N456" s="278"/>
      <c r="O456" s="278"/>
      <c r="P456" s="278"/>
      <c r="Q456" s="278"/>
      <c r="R456" s="278"/>
      <c r="S456" s="278"/>
      <c r="T456" s="279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80" t="s">
        <v>190</v>
      </c>
      <c r="AU456" s="280" t="s">
        <v>92</v>
      </c>
      <c r="AV456" s="14" t="s">
        <v>166</v>
      </c>
      <c r="AW456" s="14" t="s">
        <v>32</v>
      </c>
      <c r="AX456" s="14" t="s">
        <v>84</v>
      </c>
      <c r="AY456" s="280" t="s">
        <v>149</v>
      </c>
    </row>
    <row r="457" s="2" customFormat="1" ht="31.92453" customHeight="1">
      <c r="A457" s="39"/>
      <c r="B457" s="40"/>
      <c r="C457" s="239" t="s">
        <v>1401</v>
      </c>
      <c r="D457" s="239" t="s">
        <v>152</v>
      </c>
      <c r="E457" s="240" t="s">
        <v>1402</v>
      </c>
      <c r="F457" s="241" t="s">
        <v>1403</v>
      </c>
      <c r="G457" s="242" t="s">
        <v>211</v>
      </c>
      <c r="H457" s="243">
        <v>30</v>
      </c>
      <c r="I457" s="244"/>
      <c r="J457" s="245">
        <f>ROUND(I457*H457,2)</f>
        <v>0</v>
      </c>
      <c r="K457" s="246"/>
      <c r="L457" s="45"/>
      <c r="M457" s="247" t="s">
        <v>1</v>
      </c>
      <c r="N457" s="248" t="s">
        <v>42</v>
      </c>
      <c r="O457" s="98"/>
      <c r="P457" s="249">
        <f>O457*H457</f>
        <v>0</v>
      </c>
      <c r="Q457" s="249">
        <v>0.027144450000000001</v>
      </c>
      <c r="R457" s="249">
        <f>Q457*H457</f>
        <v>0.81433350000000004</v>
      </c>
      <c r="S457" s="249">
        <v>0</v>
      </c>
      <c r="T457" s="250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51" t="s">
        <v>166</v>
      </c>
      <c r="AT457" s="251" t="s">
        <v>152</v>
      </c>
      <c r="AU457" s="251" t="s">
        <v>92</v>
      </c>
      <c r="AY457" s="18" t="s">
        <v>149</v>
      </c>
      <c r="BE457" s="252">
        <f>IF(N457="základná",J457,0)</f>
        <v>0</v>
      </c>
      <c r="BF457" s="252">
        <f>IF(N457="znížená",J457,0)</f>
        <v>0</v>
      </c>
      <c r="BG457" s="252">
        <f>IF(N457="zákl. prenesená",J457,0)</f>
        <v>0</v>
      </c>
      <c r="BH457" s="252">
        <f>IF(N457="zníž. prenesená",J457,0)</f>
        <v>0</v>
      </c>
      <c r="BI457" s="252">
        <f>IF(N457="nulová",J457,0)</f>
        <v>0</v>
      </c>
      <c r="BJ457" s="18" t="s">
        <v>92</v>
      </c>
      <c r="BK457" s="252">
        <f>ROUND(I457*H457,2)</f>
        <v>0</v>
      </c>
      <c r="BL457" s="18" t="s">
        <v>166</v>
      </c>
      <c r="BM457" s="251" t="s">
        <v>1404</v>
      </c>
    </row>
    <row r="458" s="13" customFormat="1">
      <c r="A458" s="13"/>
      <c r="B458" s="258"/>
      <c r="C458" s="259"/>
      <c r="D458" s="260" t="s">
        <v>190</v>
      </c>
      <c r="E458" s="261" t="s">
        <v>1</v>
      </c>
      <c r="F458" s="262" t="s">
        <v>1405</v>
      </c>
      <c r="G458" s="259"/>
      <c r="H458" s="263">
        <v>30</v>
      </c>
      <c r="I458" s="264"/>
      <c r="J458" s="259"/>
      <c r="K458" s="259"/>
      <c r="L458" s="265"/>
      <c r="M458" s="266"/>
      <c r="N458" s="267"/>
      <c r="O458" s="267"/>
      <c r="P458" s="267"/>
      <c r="Q458" s="267"/>
      <c r="R458" s="267"/>
      <c r="S458" s="267"/>
      <c r="T458" s="26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69" t="s">
        <v>190</v>
      </c>
      <c r="AU458" s="269" t="s">
        <v>92</v>
      </c>
      <c r="AV458" s="13" t="s">
        <v>92</v>
      </c>
      <c r="AW458" s="13" t="s">
        <v>32</v>
      </c>
      <c r="AX458" s="13" t="s">
        <v>84</v>
      </c>
      <c r="AY458" s="269" t="s">
        <v>149</v>
      </c>
    </row>
    <row r="459" s="2" customFormat="1" ht="36.72453" customHeight="1">
      <c r="A459" s="39"/>
      <c r="B459" s="40"/>
      <c r="C459" s="239" t="s">
        <v>1406</v>
      </c>
      <c r="D459" s="239" t="s">
        <v>152</v>
      </c>
      <c r="E459" s="240" t="s">
        <v>1407</v>
      </c>
      <c r="F459" s="241" t="s">
        <v>1408</v>
      </c>
      <c r="G459" s="242" t="s">
        <v>250</v>
      </c>
      <c r="H459" s="243">
        <v>16</v>
      </c>
      <c r="I459" s="244"/>
      <c r="J459" s="245">
        <f>ROUND(I459*H459,2)</f>
        <v>0</v>
      </c>
      <c r="K459" s="246"/>
      <c r="L459" s="45"/>
      <c r="M459" s="247" t="s">
        <v>1</v>
      </c>
      <c r="N459" s="248" t="s">
        <v>42</v>
      </c>
      <c r="O459" s="98"/>
      <c r="P459" s="249">
        <f>O459*H459</f>
        <v>0</v>
      </c>
      <c r="Q459" s="249">
        <v>0.00032445500000000002</v>
      </c>
      <c r="R459" s="249">
        <f>Q459*H459</f>
        <v>0.0051912800000000004</v>
      </c>
      <c r="S459" s="249">
        <v>0</v>
      </c>
      <c r="T459" s="250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51" t="s">
        <v>166</v>
      </c>
      <c r="AT459" s="251" t="s">
        <v>152</v>
      </c>
      <c r="AU459" s="251" t="s">
        <v>92</v>
      </c>
      <c r="AY459" s="18" t="s">
        <v>149</v>
      </c>
      <c r="BE459" s="252">
        <f>IF(N459="základná",J459,0)</f>
        <v>0</v>
      </c>
      <c r="BF459" s="252">
        <f>IF(N459="znížená",J459,0)</f>
        <v>0</v>
      </c>
      <c r="BG459" s="252">
        <f>IF(N459="zákl. prenesená",J459,0)</f>
        <v>0</v>
      </c>
      <c r="BH459" s="252">
        <f>IF(N459="zníž. prenesená",J459,0)</f>
        <v>0</v>
      </c>
      <c r="BI459" s="252">
        <f>IF(N459="nulová",J459,0)</f>
        <v>0</v>
      </c>
      <c r="BJ459" s="18" t="s">
        <v>92</v>
      </c>
      <c r="BK459" s="252">
        <f>ROUND(I459*H459,2)</f>
        <v>0</v>
      </c>
      <c r="BL459" s="18" t="s">
        <v>166</v>
      </c>
      <c r="BM459" s="251" t="s">
        <v>1409</v>
      </c>
    </row>
    <row r="460" s="13" customFormat="1">
      <c r="A460" s="13"/>
      <c r="B460" s="258"/>
      <c r="C460" s="259"/>
      <c r="D460" s="260" t="s">
        <v>190</v>
      </c>
      <c r="E460" s="261" t="s">
        <v>1</v>
      </c>
      <c r="F460" s="262" t="s">
        <v>1410</v>
      </c>
      <c r="G460" s="259"/>
      <c r="H460" s="263">
        <v>16</v>
      </c>
      <c r="I460" s="264"/>
      <c r="J460" s="259"/>
      <c r="K460" s="259"/>
      <c r="L460" s="265"/>
      <c r="M460" s="266"/>
      <c r="N460" s="267"/>
      <c r="O460" s="267"/>
      <c r="P460" s="267"/>
      <c r="Q460" s="267"/>
      <c r="R460" s="267"/>
      <c r="S460" s="267"/>
      <c r="T460" s="268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69" t="s">
        <v>190</v>
      </c>
      <c r="AU460" s="269" t="s">
        <v>92</v>
      </c>
      <c r="AV460" s="13" t="s">
        <v>92</v>
      </c>
      <c r="AW460" s="13" t="s">
        <v>32</v>
      </c>
      <c r="AX460" s="13" t="s">
        <v>84</v>
      </c>
      <c r="AY460" s="269" t="s">
        <v>149</v>
      </c>
    </row>
    <row r="461" s="2" customFormat="1" ht="36.72453" customHeight="1">
      <c r="A461" s="39"/>
      <c r="B461" s="40"/>
      <c r="C461" s="239" t="s">
        <v>1411</v>
      </c>
      <c r="D461" s="239" t="s">
        <v>152</v>
      </c>
      <c r="E461" s="240" t="s">
        <v>1412</v>
      </c>
      <c r="F461" s="241" t="s">
        <v>1413</v>
      </c>
      <c r="G461" s="242" t="s">
        <v>250</v>
      </c>
      <c r="H461" s="243">
        <v>16</v>
      </c>
      <c r="I461" s="244"/>
      <c r="J461" s="245">
        <f>ROUND(I461*H461,2)</f>
        <v>0</v>
      </c>
      <c r="K461" s="246"/>
      <c r="L461" s="45"/>
      <c r="M461" s="247" t="s">
        <v>1</v>
      </c>
      <c r="N461" s="248" t="s">
        <v>42</v>
      </c>
      <c r="O461" s="98"/>
      <c r="P461" s="249">
        <f>O461*H461</f>
        <v>0</v>
      </c>
      <c r="Q461" s="249">
        <v>0.00034513000000000002</v>
      </c>
      <c r="R461" s="249">
        <f>Q461*H461</f>
        <v>0.0055220800000000004</v>
      </c>
      <c r="S461" s="249">
        <v>0</v>
      </c>
      <c r="T461" s="250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51" t="s">
        <v>166</v>
      </c>
      <c r="AT461" s="251" t="s">
        <v>152</v>
      </c>
      <c r="AU461" s="251" t="s">
        <v>92</v>
      </c>
      <c r="AY461" s="18" t="s">
        <v>149</v>
      </c>
      <c r="BE461" s="252">
        <f>IF(N461="základná",J461,0)</f>
        <v>0</v>
      </c>
      <c r="BF461" s="252">
        <f>IF(N461="znížená",J461,0)</f>
        <v>0</v>
      </c>
      <c r="BG461" s="252">
        <f>IF(N461="zákl. prenesená",J461,0)</f>
        <v>0</v>
      </c>
      <c r="BH461" s="252">
        <f>IF(N461="zníž. prenesená",J461,0)</f>
        <v>0</v>
      </c>
      <c r="BI461" s="252">
        <f>IF(N461="nulová",J461,0)</f>
        <v>0</v>
      </c>
      <c r="BJ461" s="18" t="s">
        <v>92</v>
      </c>
      <c r="BK461" s="252">
        <f>ROUND(I461*H461,2)</f>
        <v>0</v>
      </c>
      <c r="BL461" s="18" t="s">
        <v>166</v>
      </c>
      <c r="BM461" s="251" t="s">
        <v>1414</v>
      </c>
    </row>
    <row r="462" s="13" customFormat="1">
      <c r="A462" s="13"/>
      <c r="B462" s="258"/>
      <c r="C462" s="259"/>
      <c r="D462" s="260" t="s">
        <v>190</v>
      </c>
      <c r="E462" s="261" t="s">
        <v>1</v>
      </c>
      <c r="F462" s="262" t="s">
        <v>1410</v>
      </c>
      <c r="G462" s="259"/>
      <c r="H462" s="263">
        <v>16</v>
      </c>
      <c r="I462" s="264"/>
      <c r="J462" s="259"/>
      <c r="K462" s="259"/>
      <c r="L462" s="265"/>
      <c r="M462" s="266"/>
      <c r="N462" s="267"/>
      <c r="O462" s="267"/>
      <c r="P462" s="267"/>
      <c r="Q462" s="267"/>
      <c r="R462" s="267"/>
      <c r="S462" s="267"/>
      <c r="T462" s="26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69" t="s">
        <v>190</v>
      </c>
      <c r="AU462" s="269" t="s">
        <v>92</v>
      </c>
      <c r="AV462" s="13" t="s">
        <v>92</v>
      </c>
      <c r="AW462" s="13" t="s">
        <v>32</v>
      </c>
      <c r="AX462" s="13" t="s">
        <v>84</v>
      </c>
      <c r="AY462" s="269" t="s">
        <v>149</v>
      </c>
    </row>
    <row r="463" s="2" customFormat="1" ht="36.72453" customHeight="1">
      <c r="A463" s="39"/>
      <c r="B463" s="40"/>
      <c r="C463" s="239" t="s">
        <v>1415</v>
      </c>
      <c r="D463" s="239" t="s">
        <v>152</v>
      </c>
      <c r="E463" s="240" t="s">
        <v>571</v>
      </c>
      <c r="F463" s="241" t="s">
        <v>572</v>
      </c>
      <c r="G463" s="242" t="s">
        <v>250</v>
      </c>
      <c r="H463" s="243">
        <v>16</v>
      </c>
      <c r="I463" s="244"/>
      <c r="J463" s="245">
        <f>ROUND(I463*H463,2)</f>
        <v>0</v>
      </c>
      <c r="K463" s="246"/>
      <c r="L463" s="45"/>
      <c r="M463" s="247" t="s">
        <v>1</v>
      </c>
      <c r="N463" s="248" t="s">
        <v>42</v>
      </c>
      <c r="O463" s="98"/>
      <c r="P463" s="249">
        <f>O463*H463</f>
        <v>0</v>
      </c>
      <c r="Q463" s="249">
        <v>0.0011618976000000001</v>
      </c>
      <c r="R463" s="249">
        <f>Q463*H463</f>
        <v>0.018590361600000001</v>
      </c>
      <c r="S463" s="249">
        <v>0</v>
      </c>
      <c r="T463" s="250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51" t="s">
        <v>166</v>
      </c>
      <c r="AT463" s="251" t="s">
        <v>152</v>
      </c>
      <c r="AU463" s="251" t="s">
        <v>92</v>
      </c>
      <c r="AY463" s="18" t="s">
        <v>149</v>
      </c>
      <c r="BE463" s="252">
        <f>IF(N463="základná",J463,0)</f>
        <v>0</v>
      </c>
      <c r="BF463" s="252">
        <f>IF(N463="znížená",J463,0)</f>
        <v>0</v>
      </c>
      <c r="BG463" s="252">
        <f>IF(N463="zákl. prenesená",J463,0)</f>
        <v>0</v>
      </c>
      <c r="BH463" s="252">
        <f>IF(N463="zníž. prenesená",J463,0)</f>
        <v>0</v>
      </c>
      <c r="BI463" s="252">
        <f>IF(N463="nulová",J463,0)</f>
        <v>0</v>
      </c>
      <c r="BJ463" s="18" t="s">
        <v>92</v>
      </c>
      <c r="BK463" s="252">
        <f>ROUND(I463*H463,2)</f>
        <v>0</v>
      </c>
      <c r="BL463" s="18" t="s">
        <v>166</v>
      </c>
      <c r="BM463" s="251" t="s">
        <v>1416</v>
      </c>
    </row>
    <row r="464" s="13" customFormat="1">
      <c r="A464" s="13"/>
      <c r="B464" s="258"/>
      <c r="C464" s="259"/>
      <c r="D464" s="260" t="s">
        <v>190</v>
      </c>
      <c r="E464" s="261" t="s">
        <v>1</v>
      </c>
      <c r="F464" s="262" t="s">
        <v>1417</v>
      </c>
      <c r="G464" s="259"/>
      <c r="H464" s="263">
        <v>16</v>
      </c>
      <c r="I464" s="264"/>
      <c r="J464" s="259"/>
      <c r="K464" s="259"/>
      <c r="L464" s="265"/>
      <c r="M464" s="266"/>
      <c r="N464" s="267"/>
      <c r="O464" s="267"/>
      <c r="P464" s="267"/>
      <c r="Q464" s="267"/>
      <c r="R464" s="267"/>
      <c r="S464" s="267"/>
      <c r="T464" s="26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69" t="s">
        <v>190</v>
      </c>
      <c r="AU464" s="269" t="s">
        <v>92</v>
      </c>
      <c r="AV464" s="13" t="s">
        <v>92</v>
      </c>
      <c r="AW464" s="13" t="s">
        <v>32</v>
      </c>
      <c r="AX464" s="13" t="s">
        <v>84</v>
      </c>
      <c r="AY464" s="269" t="s">
        <v>149</v>
      </c>
    </row>
    <row r="465" s="2" customFormat="1" ht="31.92453" customHeight="1">
      <c r="A465" s="39"/>
      <c r="B465" s="40"/>
      <c r="C465" s="239" t="s">
        <v>1418</v>
      </c>
      <c r="D465" s="239" t="s">
        <v>152</v>
      </c>
      <c r="E465" s="240" t="s">
        <v>575</v>
      </c>
      <c r="F465" s="241" t="s">
        <v>576</v>
      </c>
      <c r="G465" s="242" t="s">
        <v>438</v>
      </c>
      <c r="H465" s="243">
        <v>25.099</v>
      </c>
      <c r="I465" s="244"/>
      <c r="J465" s="245">
        <f>ROUND(I465*H465,2)</f>
        <v>0</v>
      </c>
      <c r="K465" s="246"/>
      <c r="L465" s="45"/>
      <c r="M465" s="247" t="s">
        <v>1</v>
      </c>
      <c r="N465" s="248" t="s">
        <v>42</v>
      </c>
      <c r="O465" s="98"/>
      <c r="P465" s="249">
        <f>O465*H465</f>
        <v>0</v>
      </c>
      <c r="Q465" s="249">
        <v>0.0017262816000000001</v>
      </c>
      <c r="R465" s="249">
        <f>Q465*H465</f>
        <v>0.0433279418784</v>
      </c>
      <c r="S465" s="249">
        <v>2.3999999999999999</v>
      </c>
      <c r="T465" s="250">
        <f>S465*H465</f>
        <v>60.2376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51" t="s">
        <v>166</v>
      </c>
      <c r="AT465" s="251" t="s">
        <v>152</v>
      </c>
      <c r="AU465" s="251" t="s">
        <v>92</v>
      </c>
      <c r="AY465" s="18" t="s">
        <v>149</v>
      </c>
      <c r="BE465" s="252">
        <f>IF(N465="základná",J465,0)</f>
        <v>0</v>
      </c>
      <c r="BF465" s="252">
        <f>IF(N465="znížená",J465,0)</f>
        <v>0</v>
      </c>
      <c r="BG465" s="252">
        <f>IF(N465="zákl. prenesená",J465,0)</f>
        <v>0</v>
      </c>
      <c r="BH465" s="252">
        <f>IF(N465="zníž. prenesená",J465,0)</f>
        <v>0</v>
      </c>
      <c r="BI465" s="252">
        <f>IF(N465="nulová",J465,0)</f>
        <v>0</v>
      </c>
      <c r="BJ465" s="18" t="s">
        <v>92</v>
      </c>
      <c r="BK465" s="252">
        <f>ROUND(I465*H465,2)</f>
        <v>0</v>
      </c>
      <c r="BL465" s="18" t="s">
        <v>166</v>
      </c>
      <c r="BM465" s="251" t="s">
        <v>1419</v>
      </c>
    </row>
    <row r="466" s="13" customFormat="1">
      <c r="A466" s="13"/>
      <c r="B466" s="258"/>
      <c r="C466" s="259"/>
      <c r="D466" s="260" t="s">
        <v>190</v>
      </c>
      <c r="E466" s="261" t="s">
        <v>1</v>
      </c>
      <c r="F466" s="262" t="s">
        <v>1420</v>
      </c>
      <c r="G466" s="259"/>
      <c r="H466" s="263">
        <v>4.077</v>
      </c>
      <c r="I466" s="264"/>
      <c r="J466" s="259"/>
      <c r="K466" s="259"/>
      <c r="L466" s="265"/>
      <c r="M466" s="266"/>
      <c r="N466" s="267"/>
      <c r="O466" s="267"/>
      <c r="P466" s="267"/>
      <c r="Q466" s="267"/>
      <c r="R466" s="267"/>
      <c r="S466" s="267"/>
      <c r="T466" s="26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69" t="s">
        <v>190</v>
      </c>
      <c r="AU466" s="269" t="s">
        <v>92</v>
      </c>
      <c r="AV466" s="13" t="s">
        <v>92</v>
      </c>
      <c r="AW466" s="13" t="s">
        <v>32</v>
      </c>
      <c r="AX466" s="13" t="s">
        <v>76</v>
      </c>
      <c r="AY466" s="269" t="s">
        <v>149</v>
      </c>
    </row>
    <row r="467" s="13" customFormat="1">
      <c r="A467" s="13"/>
      <c r="B467" s="258"/>
      <c r="C467" s="259"/>
      <c r="D467" s="260" t="s">
        <v>190</v>
      </c>
      <c r="E467" s="261" t="s">
        <v>1</v>
      </c>
      <c r="F467" s="262" t="s">
        <v>1421</v>
      </c>
      <c r="G467" s="259"/>
      <c r="H467" s="263">
        <v>13.166</v>
      </c>
      <c r="I467" s="264"/>
      <c r="J467" s="259"/>
      <c r="K467" s="259"/>
      <c r="L467" s="265"/>
      <c r="M467" s="266"/>
      <c r="N467" s="267"/>
      <c r="O467" s="267"/>
      <c r="P467" s="267"/>
      <c r="Q467" s="267"/>
      <c r="R467" s="267"/>
      <c r="S467" s="267"/>
      <c r="T467" s="26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69" t="s">
        <v>190</v>
      </c>
      <c r="AU467" s="269" t="s">
        <v>92</v>
      </c>
      <c r="AV467" s="13" t="s">
        <v>92</v>
      </c>
      <c r="AW467" s="13" t="s">
        <v>32</v>
      </c>
      <c r="AX467" s="13" t="s">
        <v>76</v>
      </c>
      <c r="AY467" s="269" t="s">
        <v>149</v>
      </c>
    </row>
    <row r="468" s="13" customFormat="1">
      <c r="A468" s="13"/>
      <c r="B468" s="258"/>
      <c r="C468" s="259"/>
      <c r="D468" s="260" t="s">
        <v>190</v>
      </c>
      <c r="E468" s="261" t="s">
        <v>1</v>
      </c>
      <c r="F468" s="262" t="s">
        <v>1422</v>
      </c>
      <c r="G468" s="259"/>
      <c r="H468" s="263">
        <v>5.984</v>
      </c>
      <c r="I468" s="264"/>
      <c r="J468" s="259"/>
      <c r="K468" s="259"/>
      <c r="L468" s="265"/>
      <c r="M468" s="266"/>
      <c r="N468" s="267"/>
      <c r="O468" s="267"/>
      <c r="P468" s="267"/>
      <c r="Q468" s="267"/>
      <c r="R468" s="267"/>
      <c r="S468" s="267"/>
      <c r="T468" s="26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69" t="s">
        <v>190</v>
      </c>
      <c r="AU468" s="269" t="s">
        <v>92</v>
      </c>
      <c r="AV468" s="13" t="s">
        <v>92</v>
      </c>
      <c r="AW468" s="13" t="s">
        <v>32</v>
      </c>
      <c r="AX468" s="13" t="s">
        <v>76</v>
      </c>
      <c r="AY468" s="269" t="s">
        <v>149</v>
      </c>
    </row>
    <row r="469" s="13" customFormat="1">
      <c r="A469" s="13"/>
      <c r="B469" s="258"/>
      <c r="C469" s="259"/>
      <c r="D469" s="260" t="s">
        <v>190</v>
      </c>
      <c r="E469" s="261" t="s">
        <v>1</v>
      </c>
      <c r="F469" s="262" t="s">
        <v>1423</v>
      </c>
      <c r="G469" s="259"/>
      <c r="H469" s="263">
        <v>1.8720000000000001</v>
      </c>
      <c r="I469" s="264"/>
      <c r="J469" s="259"/>
      <c r="K469" s="259"/>
      <c r="L469" s="265"/>
      <c r="M469" s="266"/>
      <c r="N469" s="267"/>
      <c r="O469" s="267"/>
      <c r="P469" s="267"/>
      <c r="Q469" s="267"/>
      <c r="R469" s="267"/>
      <c r="S469" s="267"/>
      <c r="T469" s="26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69" t="s">
        <v>190</v>
      </c>
      <c r="AU469" s="269" t="s">
        <v>92</v>
      </c>
      <c r="AV469" s="13" t="s">
        <v>92</v>
      </c>
      <c r="AW469" s="13" t="s">
        <v>32</v>
      </c>
      <c r="AX469" s="13" t="s">
        <v>76</v>
      </c>
      <c r="AY469" s="269" t="s">
        <v>149</v>
      </c>
    </row>
    <row r="470" s="14" customFormat="1">
      <c r="A470" s="14"/>
      <c r="B470" s="270"/>
      <c r="C470" s="271"/>
      <c r="D470" s="260" t="s">
        <v>190</v>
      </c>
      <c r="E470" s="272" t="s">
        <v>1</v>
      </c>
      <c r="F470" s="273" t="s">
        <v>203</v>
      </c>
      <c r="G470" s="271"/>
      <c r="H470" s="274">
        <v>25.099</v>
      </c>
      <c r="I470" s="275"/>
      <c r="J470" s="271"/>
      <c r="K470" s="271"/>
      <c r="L470" s="276"/>
      <c r="M470" s="277"/>
      <c r="N470" s="278"/>
      <c r="O470" s="278"/>
      <c r="P470" s="278"/>
      <c r="Q470" s="278"/>
      <c r="R470" s="278"/>
      <c r="S470" s="278"/>
      <c r="T470" s="279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80" t="s">
        <v>190</v>
      </c>
      <c r="AU470" s="280" t="s">
        <v>92</v>
      </c>
      <c r="AV470" s="14" t="s">
        <v>166</v>
      </c>
      <c r="AW470" s="14" t="s">
        <v>32</v>
      </c>
      <c r="AX470" s="14" t="s">
        <v>84</v>
      </c>
      <c r="AY470" s="280" t="s">
        <v>149</v>
      </c>
    </row>
    <row r="471" s="2" customFormat="1" ht="23.4566" customHeight="1">
      <c r="A471" s="39"/>
      <c r="B471" s="40"/>
      <c r="C471" s="239" t="s">
        <v>1424</v>
      </c>
      <c r="D471" s="239" t="s">
        <v>152</v>
      </c>
      <c r="E471" s="240" t="s">
        <v>1425</v>
      </c>
      <c r="F471" s="241" t="s">
        <v>1426</v>
      </c>
      <c r="G471" s="242" t="s">
        <v>211</v>
      </c>
      <c r="H471" s="243">
        <v>18.5</v>
      </c>
      <c r="I471" s="244"/>
      <c r="J471" s="245">
        <f>ROUND(I471*H471,2)</f>
        <v>0</v>
      </c>
      <c r="K471" s="246"/>
      <c r="L471" s="45"/>
      <c r="M471" s="247" t="s">
        <v>1</v>
      </c>
      <c r="N471" s="248" t="s">
        <v>42</v>
      </c>
      <c r="O471" s="98"/>
      <c r="P471" s="249">
        <f>O471*H471</f>
        <v>0</v>
      </c>
      <c r="Q471" s="249">
        <v>0.00029999999999999997</v>
      </c>
      <c r="R471" s="249">
        <f>Q471*H471</f>
        <v>0.0055499999999999994</v>
      </c>
      <c r="S471" s="249">
        <v>0.053999999999999999</v>
      </c>
      <c r="T471" s="250">
        <f>S471*H471</f>
        <v>0.999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51" t="s">
        <v>166</v>
      </c>
      <c r="AT471" s="251" t="s">
        <v>152</v>
      </c>
      <c r="AU471" s="251" t="s">
        <v>92</v>
      </c>
      <c r="AY471" s="18" t="s">
        <v>149</v>
      </c>
      <c r="BE471" s="252">
        <f>IF(N471="základná",J471,0)</f>
        <v>0</v>
      </c>
      <c r="BF471" s="252">
        <f>IF(N471="znížená",J471,0)</f>
        <v>0</v>
      </c>
      <c r="BG471" s="252">
        <f>IF(N471="zákl. prenesená",J471,0)</f>
        <v>0</v>
      </c>
      <c r="BH471" s="252">
        <f>IF(N471="zníž. prenesená",J471,0)</f>
        <v>0</v>
      </c>
      <c r="BI471" s="252">
        <f>IF(N471="nulová",J471,0)</f>
        <v>0</v>
      </c>
      <c r="BJ471" s="18" t="s">
        <v>92</v>
      </c>
      <c r="BK471" s="252">
        <f>ROUND(I471*H471,2)</f>
        <v>0</v>
      </c>
      <c r="BL471" s="18" t="s">
        <v>166</v>
      </c>
      <c r="BM471" s="251" t="s">
        <v>1427</v>
      </c>
    </row>
    <row r="472" s="13" customFormat="1">
      <c r="A472" s="13"/>
      <c r="B472" s="258"/>
      <c r="C472" s="259"/>
      <c r="D472" s="260" t="s">
        <v>190</v>
      </c>
      <c r="E472" s="261" t="s">
        <v>1</v>
      </c>
      <c r="F472" s="262" t="s">
        <v>1428</v>
      </c>
      <c r="G472" s="259"/>
      <c r="H472" s="263">
        <v>18.5</v>
      </c>
      <c r="I472" s="264"/>
      <c r="J472" s="259"/>
      <c r="K472" s="259"/>
      <c r="L472" s="265"/>
      <c r="M472" s="266"/>
      <c r="N472" s="267"/>
      <c r="O472" s="267"/>
      <c r="P472" s="267"/>
      <c r="Q472" s="267"/>
      <c r="R472" s="267"/>
      <c r="S472" s="267"/>
      <c r="T472" s="26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69" t="s">
        <v>190</v>
      </c>
      <c r="AU472" s="269" t="s">
        <v>92</v>
      </c>
      <c r="AV472" s="13" t="s">
        <v>92</v>
      </c>
      <c r="AW472" s="13" t="s">
        <v>32</v>
      </c>
      <c r="AX472" s="13" t="s">
        <v>84</v>
      </c>
      <c r="AY472" s="269" t="s">
        <v>149</v>
      </c>
    </row>
    <row r="473" s="2" customFormat="1" ht="23.4566" customHeight="1">
      <c r="A473" s="39"/>
      <c r="B473" s="40"/>
      <c r="C473" s="239" t="s">
        <v>1429</v>
      </c>
      <c r="D473" s="239" t="s">
        <v>152</v>
      </c>
      <c r="E473" s="240" t="s">
        <v>1430</v>
      </c>
      <c r="F473" s="241" t="s">
        <v>1431</v>
      </c>
      <c r="G473" s="242" t="s">
        <v>651</v>
      </c>
      <c r="H473" s="243">
        <v>320</v>
      </c>
      <c r="I473" s="244"/>
      <c r="J473" s="245">
        <f>ROUND(I473*H473,2)</f>
        <v>0</v>
      </c>
      <c r="K473" s="246"/>
      <c r="L473" s="45"/>
      <c r="M473" s="247" t="s">
        <v>1</v>
      </c>
      <c r="N473" s="248" t="s">
        <v>42</v>
      </c>
      <c r="O473" s="98"/>
      <c r="P473" s="249">
        <f>O473*H473</f>
        <v>0</v>
      </c>
      <c r="Q473" s="249">
        <v>3.9507800000000001E-05</v>
      </c>
      <c r="R473" s="249">
        <f>Q473*H473</f>
        <v>0.012642496</v>
      </c>
      <c r="S473" s="249">
        <v>0.00095</v>
      </c>
      <c r="T473" s="250">
        <f>S473*H473</f>
        <v>0.30399999999999999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51" t="s">
        <v>166</v>
      </c>
      <c r="AT473" s="251" t="s">
        <v>152</v>
      </c>
      <c r="AU473" s="251" t="s">
        <v>92</v>
      </c>
      <c r="AY473" s="18" t="s">
        <v>149</v>
      </c>
      <c r="BE473" s="252">
        <f>IF(N473="základná",J473,0)</f>
        <v>0</v>
      </c>
      <c r="BF473" s="252">
        <f>IF(N473="znížená",J473,0)</f>
        <v>0</v>
      </c>
      <c r="BG473" s="252">
        <f>IF(N473="zákl. prenesená",J473,0)</f>
        <v>0</v>
      </c>
      <c r="BH473" s="252">
        <f>IF(N473="zníž. prenesená",J473,0)</f>
        <v>0</v>
      </c>
      <c r="BI473" s="252">
        <f>IF(N473="nulová",J473,0)</f>
        <v>0</v>
      </c>
      <c r="BJ473" s="18" t="s">
        <v>92</v>
      </c>
      <c r="BK473" s="252">
        <f>ROUND(I473*H473,2)</f>
        <v>0</v>
      </c>
      <c r="BL473" s="18" t="s">
        <v>166</v>
      </c>
      <c r="BM473" s="251" t="s">
        <v>1432</v>
      </c>
    </row>
    <row r="474" s="13" customFormat="1">
      <c r="A474" s="13"/>
      <c r="B474" s="258"/>
      <c r="C474" s="259"/>
      <c r="D474" s="260" t="s">
        <v>190</v>
      </c>
      <c r="E474" s="261" t="s">
        <v>1</v>
      </c>
      <c r="F474" s="262" t="s">
        <v>1433</v>
      </c>
      <c r="G474" s="259"/>
      <c r="H474" s="263">
        <v>320</v>
      </c>
      <c r="I474" s="264"/>
      <c r="J474" s="259"/>
      <c r="K474" s="259"/>
      <c r="L474" s="265"/>
      <c r="M474" s="266"/>
      <c r="N474" s="267"/>
      <c r="O474" s="267"/>
      <c r="P474" s="267"/>
      <c r="Q474" s="267"/>
      <c r="R474" s="267"/>
      <c r="S474" s="267"/>
      <c r="T474" s="26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69" t="s">
        <v>190</v>
      </c>
      <c r="AU474" s="269" t="s">
        <v>92</v>
      </c>
      <c r="AV474" s="13" t="s">
        <v>92</v>
      </c>
      <c r="AW474" s="13" t="s">
        <v>32</v>
      </c>
      <c r="AX474" s="13" t="s">
        <v>84</v>
      </c>
      <c r="AY474" s="269" t="s">
        <v>149</v>
      </c>
    </row>
    <row r="475" s="2" customFormat="1" ht="23.4566" customHeight="1">
      <c r="A475" s="39"/>
      <c r="B475" s="40"/>
      <c r="C475" s="239" t="s">
        <v>1434</v>
      </c>
      <c r="D475" s="239" t="s">
        <v>152</v>
      </c>
      <c r="E475" s="240" t="s">
        <v>1435</v>
      </c>
      <c r="F475" s="241" t="s">
        <v>580</v>
      </c>
      <c r="G475" s="242" t="s">
        <v>198</v>
      </c>
      <c r="H475" s="243">
        <v>144.99500000000001</v>
      </c>
      <c r="I475" s="244"/>
      <c r="J475" s="245">
        <f>ROUND(I475*H475,2)</f>
        <v>0</v>
      </c>
      <c r="K475" s="246"/>
      <c r="L475" s="45"/>
      <c r="M475" s="247" t="s">
        <v>1</v>
      </c>
      <c r="N475" s="248" t="s">
        <v>42</v>
      </c>
      <c r="O475" s="98"/>
      <c r="P475" s="249">
        <f>O475*H475</f>
        <v>0</v>
      </c>
      <c r="Q475" s="249">
        <v>0</v>
      </c>
      <c r="R475" s="249">
        <f>Q475*H475</f>
        <v>0</v>
      </c>
      <c r="S475" s="249">
        <v>0</v>
      </c>
      <c r="T475" s="25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51" t="s">
        <v>166</v>
      </c>
      <c r="AT475" s="251" t="s">
        <v>152</v>
      </c>
      <c r="AU475" s="251" t="s">
        <v>92</v>
      </c>
      <c r="AY475" s="18" t="s">
        <v>149</v>
      </c>
      <c r="BE475" s="252">
        <f>IF(N475="základná",J475,0)</f>
        <v>0</v>
      </c>
      <c r="BF475" s="252">
        <f>IF(N475="znížená",J475,0)</f>
        <v>0</v>
      </c>
      <c r="BG475" s="252">
        <f>IF(N475="zákl. prenesená",J475,0)</f>
        <v>0</v>
      </c>
      <c r="BH475" s="252">
        <f>IF(N475="zníž. prenesená",J475,0)</f>
        <v>0</v>
      </c>
      <c r="BI475" s="252">
        <f>IF(N475="nulová",J475,0)</f>
        <v>0</v>
      </c>
      <c r="BJ475" s="18" t="s">
        <v>92</v>
      </c>
      <c r="BK475" s="252">
        <f>ROUND(I475*H475,2)</f>
        <v>0</v>
      </c>
      <c r="BL475" s="18" t="s">
        <v>166</v>
      </c>
      <c r="BM475" s="251" t="s">
        <v>1436</v>
      </c>
    </row>
    <row r="476" s="15" customFormat="1">
      <c r="A476" s="15"/>
      <c r="B476" s="293"/>
      <c r="C476" s="294"/>
      <c r="D476" s="260" t="s">
        <v>190</v>
      </c>
      <c r="E476" s="295" t="s">
        <v>1</v>
      </c>
      <c r="F476" s="296" t="s">
        <v>1437</v>
      </c>
      <c r="G476" s="294"/>
      <c r="H476" s="295" t="s">
        <v>1</v>
      </c>
      <c r="I476" s="297"/>
      <c r="J476" s="294"/>
      <c r="K476" s="294"/>
      <c r="L476" s="298"/>
      <c r="M476" s="299"/>
      <c r="N476" s="300"/>
      <c r="O476" s="300"/>
      <c r="P476" s="300"/>
      <c r="Q476" s="300"/>
      <c r="R476" s="300"/>
      <c r="S476" s="300"/>
      <c r="T476" s="301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302" t="s">
        <v>190</v>
      </c>
      <c r="AU476" s="302" t="s">
        <v>92</v>
      </c>
      <c r="AV476" s="15" t="s">
        <v>84</v>
      </c>
      <c r="AW476" s="15" t="s">
        <v>32</v>
      </c>
      <c r="AX476" s="15" t="s">
        <v>76</v>
      </c>
      <c r="AY476" s="302" t="s">
        <v>149</v>
      </c>
    </row>
    <row r="477" s="15" customFormat="1">
      <c r="A477" s="15"/>
      <c r="B477" s="293"/>
      <c r="C477" s="294"/>
      <c r="D477" s="260" t="s">
        <v>190</v>
      </c>
      <c r="E477" s="295" t="s">
        <v>1</v>
      </c>
      <c r="F477" s="296" t="s">
        <v>1438</v>
      </c>
      <c r="G477" s="294"/>
      <c r="H477" s="295" t="s">
        <v>1</v>
      </c>
      <c r="I477" s="297"/>
      <c r="J477" s="294"/>
      <c r="K477" s="294"/>
      <c r="L477" s="298"/>
      <c r="M477" s="299"/>
      <c r="N477" s="300"/>
      <c r="O477" s="300"/>
      <c r="P477" s="300"/>
      <c r="Q477" s="300"/>
      <c r="R477" s="300"/>
      <c r="S477" s="300"/>
      <c r="T477" s="301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302" t="s">
        <v>190</v>
      </c>
      <c r="AU477" s="302" t="s">
        <v>92</v>
      </c>
      <c r="AV477" s="15" t="s">
        <v>84</v>
      </c>
      <c r="AW477" s="15" t="s">
        <v>32</v>
      </c>
      <c r="AX477" s="15" t="s">
        <v>76</v>
      </c>
      <c r="AY477" s="302" t="s">
        <v>149</v>
      </c>
    </row>
    <row r="478" s="13" customFormat="1">
      <c r="A478" s="13"/>
      <c r="B478" s="258"/>
      <c r="C478" s="259"/>
      <c r="D478" s="260" t="s">
        <v>190</v>
      </c>
      <c r="E478" s="261" t="s">
        <v>1</v>
      </c>
      <c r="F478" s="262" t="s">
        <v>1439</v>
      </c>
      <c r="G478" s="259"/>
      <c r="H478" s="263">
        <v>14.034000000000001</v>
      </c>
      <c r="I478" s="264"/>
      <c r="J478" s="259"/>
      <c r="K478" s="259"/>
      <c r="L478" s="265"/>
      <c r="M478" s="266"/>
      <c r="N478" s="267"/>
      <c r="O478" s="267"/>
      <c r="P478" s="267"/>
      <c r="Q478" s="267"/>
      <c r="R478" s="267"/>
      <c r="S478" s="267"/>
      <c r="T478" s="26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69" t="s">
        <v>190</v>
      </c>
      <c r="AU478" s="269" t="s">
        <v>92</v>
      </c>
      <c r="AV478" s="13" t="s">
        <v>92</v>
      </c>
      <c r="AW478" s="13" t="s">
        <v>32</v>
      </c>
      <c r="AX478" s="13" t="s">
        <v>76</v>
      </c>
      <c r="AY478" s="269" t="s">
        <v>149</v>
      </c>
    </row>
    <row r="479" s="13" customFormat="1">
      <c r="A479" s="13"/>
      <c r="B479" s="258"/>
      <c r="C479" s="259"/>
      <c r="D479" s="260" t="s">
        <v>190</v>
      </c>
      <c r="E479" s="261" t="s">
        <v>1</v>
      </c>
      <c r="F479" s="262" t="s">
        <v>1440</v>
      </c>
      <c r="G479" s="259"/>
      <c r="H479" s="263">
        <v>33.020000000000003</v>
      </c>
      <c r="I479" s="264"/>
      <c r="J479" s="259"/>
      <c r="K479" s="259"/>
      <c r="L479" s="265"/>
      <c r="M479" s="266"/>
      <c r="N479" s="267"/>
      <c r="O479" s="267"/>
      <c r="P479" s="267"/>
      <c r="Q479" s="267"/>
      <c r="R479" s="267"/>
      <c r="S479" s="267"/>
      <c r="T479" s="26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69" t="s">
        <v>190</v>
      </c>
      <c r="AU479" s="269" t="s">
        <v>92</v>
      </c>
      <c r="AV479" s="13" t="s">
        <v>92</v>
      </c>
      <c r="AW479" s="13" t="s">
        <v>32</v>
      </c>
      <c r="AX479" s="13" t="s">
        <v>76</v>
      </c>
      <c r="AY479" s="269" t="s">
        <v>149</v>
      </c>
    </row>
    <row r="480" s="13" customFormat="1">
      <c r="A480" s="13"/>
      <c r="B480" s="258"/>
      <c r="C480" s="259"/>
      <c r="D480" s="260" t="s">
        <v>190</v>
      </c>
      <c r="E480" s="261" t="s">
        <v>1</v>
      </c>
      <c r="F480" s="262" t="s">
        <v>1441</v>
      </c>
      <c r="G480" s="259"/>
      <c r="H480" s="263">
        <v>0.999</v>
      </c>
      <c r="I480" s="264"/>
      <c r="J480" s="259"/>
      <c r="K480" s="259"/>
      <c r="L480" s="265"/>
      <c r="M480" s="266"/>
      <c r="N480" s="267"/>
      <c r="O480" s="267"/>
      <c r="P480" s="267"/>
      <c r="Q480" s="267"/>
      <c r="R480" s="267"/>
      <c r="S480" s="267"/>
      <c r="T480" s="268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69" t="s">
        <v>190</v>
      </c>
      <c r="AU480" s="269" t="s">
        <v>92</v>
      </c>
      <c r="AV480" s="13" t="s">
        <v>92</v>
      </c>
      <c r="AW480" s="13" t="s">
        <v>32</v>
      </c>
      <c r="AX480" s="13" t="s">
        <v>76</v>
      </c>
      <c r="AY480" s="269" t="s">
        <v>149</v>
      </c>
    </row>
    <row r="481" s="16" customFormat="1">
      <c r="A481" s="16"/>
      <c r="B481" s="303"/>
      <c r="C481" s="304"/>
      <c r="D481" s="260" t="s">
        <v>190</v>
      </c>
      <c r="E481" s="305" t="s">
        <v>1</v>
      </c>
      <c r="F481" s="306" t="s">
        <v>1442</v>
      </c>
      <c r="G481" s="304"/>
      <c r="H481" s="307">
        <v>48.052999999999997</v>
      </c>
      <c r="I481" s="308"/>
      <c r="J481" s="304"/>
      <c r="K481" s="304"/>
      <c r="L481" s="309"/>
      <c r="M481" s="310"/>
      <c r="N481" s="311"/>
      <c r="O481" s="311"/>
      <c r="P481" s="311"/>
      <c r="Q481" s="311"/>
      <c r="R481" s="311"/>
      <c r="S481" s="311"/>
      <c r="T481" s="312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T481" s="313" t="s">
        <v>190</v>
      </c>
      <c r="AU481" s="313" t="s">
        <v>92</v>
      </c>
      <c r="AV481" s="16" t="s">
        <v>99</v>
      </c>
      <c r="AW481" s="16" t="s">
        <v>32</v>
      </c>
      <c r="AX481" s="16" t="s">
        <v>76</v>
      </c>
      <c r="AY481" s="313" t="s">
        <v>149</v>
      </c>
    </row>
    <row r="482" s="15" customFormat="1">
      <c r="A482" s="15"/>
      <c r="B482" s="293"/>
      <c r="C482" s="294"/>
      <c r="D482" s="260" t="s">
        <v>190</v>
      </c>
      <c r="E482" s="295" t="s">
        <v>1</v>
      </c>
      <c r="F482" s="296" t="s">
        <v>1443</v>
      </c>
      <c r="G482" s="294"/>
      <c r="H482" s="295" t="s">
        <v>1</v>
      </c>
      <c r="I482" s="297"/>
      <c r="J482" s="294"/>
      <c r="K482" s="294"/>
      <c r="L482" s="298"/>
      <c r="M482" s="299"/>
      <c r="N482" s="300"/>
      <c r="O482" s="300"/>
      <c r="P482" s="300"/>
      <c r="Q482" s="300"/>
      <c r="R482" s="300"/>
      <c r="S482" s="300"/>
      <c r="T482" s="301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302" t="s">
        <v>190</v>
      </c>
      <c r="AU482" s="302" t="s">
        <v>92</v>
      </c>
      <c r="AV482" s="15" t="s">
        <v>84</v>
      </c>
      <c r="AW482" s="15" t="s">
        <v>32</v>
      </c>
      <c r="AX482" s="15" t="s">
        <v>76</v>
      </c>
      <c r="AY482" s="302" t="s">
        <v>149</v>
      </c>
    </row>
    <row r="483" s="15" customFormat="1">
      <c r="A483" s="15"/>
      <c r="B483" s="293"/>
      <c r="C483" s="294"/>
      <c r="D483" s="260" t="s">
        <v>190</v>
      </c>
      <c r="E483" s="295" t="s">
        <v>1</v>
      </c>
      <c r="F483" s="296" t="s">
        <v>1444</v>
      </c>
      <c r="G483" s="294"/>
      <c r="H483" s="295" t="s">
        <v>1</v>
      </c>
      <c r="I483" s="297"/>
      <c r="J483" s="294"/>
      <c r="K483" s="294"/>
      <c r="L483" s="298"/>
      <c r="M483" s="299"/>
      <c r="N483" s="300"/>
      <c r="O483" s="300"/>
      <c r="P483" s="300"/>
      <c r="Q483" s="300"/>
      <c r="R483" s="300"/>
      <c r="S483" s="300"/>
      <c r="T483" s="301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302" t="s">
        <v>190</v>
      </c>
      <c r="AU483" s="302" t="s">
        <v>92</v>
      </c>
      <c r="AV483" s="15" t="s">
        <v>84</v>
      </c>
      <c r="AW483" s="15" t="s">
        <v>32</v>
      </c>
      <c r="AX483" s="15" t="s">
        <v>76</v>
      </c>
      <c r="AY483" s="302" t="s">
        <v>149</v>
      </c>
    </row>
    <row r="484" s="13" customFormat="1">
      <c r="A484" s="13"/>
      <c r="B484" s="258"/>
      <c r="C484" s="259"/>
      <c r="D484" s="260" t="s">
        <v>190</v>
      </c>
      <c r="E484" s="261" t="s">
        <v>1</v>
      </c>
      <c r="F484" s="262" t="s">
        <v>1445</v>
      </c>
      <c r="G484" s="259"/>
      <c r="H484" s="263">
        <v>36.399999999999999</v>
      </c>
      <c r="I484" s="264"/>
      <c r="J484" s="259"/>
      <c r="K484" s="259"/>
      <c r="L484" s="265"/>
      <c r="M484" s="266"/>
      <c r="N484" s="267"/>
      <c r="O484" s="267"/>
      <c r="P484" s="267"/>
      <c r="Q484" s="267"/>
      <c r="R484" s="267"/>
      <c r="S484" s="267"/>
      <c r="T484" s="26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69" t="s">
        <v>190</v>
      </c>
      <c r="AU484" s="269" t="s">
        <v>92</v>
      </c>
      <c r="AV484" s="13" t="s">
        <v>92</v>
      </c>
      <c r="AW484" s="13" t="s">
        <v>32</v>
      </c>
      <c r="AX484" s="13" t="s">
        <v>76</v>
      </c>
      <c r="AY484" s="269" t="s">
        <v>149</v>
      </c>
    </row>
    <row r="485" s="16" customFormat="1">
      <c r="A485" s="16"/>
      <c r="B485" s="303"/>
      <c r="C485" s="304"/>
      <c r="D485" s="260" t="s">
        <v>190</v>
      </c>
      <c r="E485" s="305" t="s">
        <v>1</v>
      </c>
      <c r="F485" s="306" t="s">
        <v>1442</v>
      </c>
      <c r="G485" s="304"/>
      <c r="H485" s="307">
        <v>36.399999999999999</v>
      </c>
      <c r="I485" s="308"/>
      <c r="J485" s="304"/>
      <c r="K485" s="304"/>
      <c r="L485" s="309"/>
      <c r="M485" s="310"/>
      <c r="N485" s="311"/>
      <c r="O485" s="311"/>
      <c r="P485" s="311"/>
      <c r="Q485" s="311"/>
      <c r="R485" s="311"/>
      <c r="S485" s="311"/>
      <c r="T485" s="312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T485" s="313" t="s">
        <v>190</v>
      </c>
      <c r="AU485" s="313" t="s">
        <v>92</v>
      </c>
      <c r="AV485" s="16" t="s">
        <v>99</v>
      </c>
      <c r="AW485" s="16" t="s">
        <v>32</v>
      </c>
      <c r="AX485" s="16" t="s">
        <v>76</v>
      </c>
      <c r="AY485" s="313" t="s">
        <v>149</v>
      </c>
    </row>
    <row r="486" s="13" customFormat="1">
      <c r="A486" s="13"/>
      <c r="B486" s="258"/>
      <c r="C486" s="259"/>
      <c r="D486" s="260" t="s">
        <v>190</v>
      </c>
      <c r="E486" s="261" t="s">
        <v>1</v>
      </c>
      <c r="F486" s="262" t="s">
        <v>1446</v>
      </c>
      <c r="G486" s="259"/>
      <c r="H486" s="263">
        <v>9.7850000000000001</v>
      </c>
      <c r="I486" s="264"/>
      <c r="J486" s="259"/>
      <c r="K486" s="259"/>
      <c r="L486" s="265"/>
      <c r="M486" s="266"/>
      <c r="N486" s="267"/>
      <c r="O486" s="267"/>
      <c r="P486" s="267"/>
      <c r="Q486" s="267"/>
      <c r="R486" s="267"/>
      <c r="S486" s="267"/>
      <c r="T486" s="26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69" t="s">
        <v>190</v>
      </c>
      <c r="AU486" s="269" t="s">
        <v>92</v>
      </c>
      <c r="AV486" s="13" t="s">
        <v>92</v>
      </c>
      <c r="AW486" s="13" t="s">
        <v>32</v>
      </c>
      <c r="AX486" s="13" t="s">
        <v>76</v>
      </c>
      <c r="AY486" s="269" t="s">
        <v>149</v>
      </c>
    </row>
    <row r="487" s="13" customFormat="1">
      <c r="A487" s="13"/>
      <c r="B487" s="258"/>
      <c r="C487" s="259"/>
      <c r="D487" s="260" t="s">
        <v>190</v>
      </c>
      <c r="E487" s="261" t="s">
        <v>1</v>
      </c>
      <c r="F487" s="262" t="s">
        <v>1447</v>
      </c>
      <c r="G487" s="259"/>
      <c r="H487" s="263">
        <v>31.599</v>
      </c>
      <c r="I487" s="264"/>
      <c r="J487" s="259"/>
      <c r="K487" s="259"/>
      <c r="L487" s="265"/>
      <c r="M487" s="266"/>
      <c r="N487" s="267"/>
      <c r="O487" s="267"/>
      <c r="P487" s="267"/>
      <c r="Q487" s="267"/>
      <c r="R487" s="267"/>
      <c r="S487" s="267"/>
      <c r="T487" s="26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69" t="s">
        <v>190</v>
      </c>
      <c r="AU487" s="269" t="s">
        <v>92</v>
      </c>
      <c r="AV487" s="13" t="s">
        <v>92</v>
      </c>
      <c r="AW487" s="13" t="s">
        <v>32</v>
      </c>
      <c r="AX487" s="13" t="s">
        <v>76</v>
      </c>
      <c r="AY487" s="269" t="s">
        <v>149</v>
      </c>
    </row>
    <row r="488" s="13" customFormat="1">
      <c r="A488" s="13"/>
      <c r="B488" s="258"/>
      <c r="C488" s="259"/>
      <c r="D488" s="260" t="s">
        <v>190</v>
      </c>
      <c r="E488" s="261" t="s">
        <v>1</v>
      </c>
      <c r="F488" s="262" t="s">
        <v>1448</v>
      </c>
      <c r="G488" s="259"/>
      <c r="H488" s="263">
        <v>14.361000000000001</v>
      </c>
      <c r="I488" s="264"/>
      <c r="J488" s="259"/>
      <c r="K488" s="259"/>
      <c r="L488" s="265"/>
      <c r="M488" s="266"/>
      <c r="N488" s="267"/>
      <c r="O488" s="267"/>
      <c r="P488" s="267"/>
      <c r="Q488" s="267"/>
      <c r="R488" s="267"/>
      <c r="S488" s="267"/>
      <c r="T488" s="268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69" t="s">
        <v>190</v>
      </c>
      <c r="AU488" s="269" t="s">
        <v>92</v>
      </c>
      <c r="AV488" s="13" t="s">
        <v>92</v>
      </c>
      <c r="AW488" s="13" t="s">
        <v>32</v>
      </c>
      <c r="AX488" s="13" t="s">
        <v>76</v>
      </c>
      <c r="AY488" s="269" t="s">
        <v>149</v>
      </c>
    </row>
    <row r="489" s="13" customFormat="1">
      <c r="A489" s="13"/>
      <c r="B489" s="258"/>
      <c r="C489" s="259"/>
      <c r="D489" s="260" t="s">
        <v>190</v>
      </c>
      <c r="E489" s="261" t="s">
        <v>1</v>
      </c>
      <c r="F489" s="262" t="s">
        <v>1449</v>
      </c>
      <c r="G489" s="259"/>
      <c r="H489" s="263">
        <v>4.4930000000000003</v>
      </c>
      <c r="I489" s="264"/>
      <c r="J489" s="259"/>
      <c r="K489" s="259"/>
      <c r="L489" s="265"/>
      <c r="M489" s="266"/>
      <c r="N489" s="267"/>
      <c r="O489" s="267"/>
      <c r="P489" s="267"/>
      <c r="Q489" s="267"/>
      <c r="R489" s="267"/>
      <c r="S489" s="267"/>
      <c r="T489" s="268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69" t="s">
        <v>190</v>
      </c>
      <c r="AU489" s="269" t="s">
        <v>92</v>
      </c>
      <c r="AV489" s="13" t="s">
        <v>92</v>
      </c>
      <c r="AW489" s="13" t="s">
        <v>32</v>
      </c>
      <c r="AX489" s="13" t="s">
        <v>76</v>
      </c>
      <c r="AY489" s="269" t="s">
        <v>149</v>
      </c>
    </row>
    <row r="490" s="13" customFormat="1">
      <c r="A490" s="13"/>
      <c r="B490" s="258"/>
      <c r="C490" s="259"/>
      <c r="D490" s="260" t="s">
        <v>190</v>
      </c>
      <c r="E490" s="261" t="s">
        <v>1</v>
      </c>
      <c r="F490" s="262" t="s">
        <v>1450</v>
      </c>
      <c r="G490" s="259"/>
      <c r="H490" s="263">
        <v>0.30399999999999999</v>
      </c>
      <c r="I490" s="264"/>
      <c r="J490" s="259"/>
      <c r="K490" s="259"/>
      <c r="L490" s="265"/>
      <c r="M490" s="266"/>
      <c r="N490" s="267"/>
      <c r="O490" s="267"/>
      <c r="P490" s="267"/>
      <c r="Q490" s="267"/>
      <c r="R490" s="267"/>
      <c r="S490" s="267"/>
      <c r="T490" s="26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69" t="s">
        <v>190</v>
      </c>
      <c r="AU490" s="269" t="s">
        <v>92</v>
      </c>
      <c r="AV490" s="13" t="s">
        <v>92</v>
      </c>
      <c r="AW490" s="13" t="s">
        <v>32</v>
      </c>
      <c r="AX490" s="13" t="s">
        <v>76</v>
      </c>
      <c r="AY490" s="269" t="s">
        <v>149</v>
      </c>
    </row>
    <row r="491" s="16" customFormat="1">
      <c r="A491" s="16"/>
      <c r="B491" s="303"/>
      <c r="C491" s="304"/>
      <c r="D491" s="260" t="s">
        <v>190</v>
      </c>
      <c r="E491" s="305" t="s">
        <v>1</v>
      </c>
      <c r="F491" s="306" t="s">
        <v>1442</v>
      </c>
      <c r="G491" s="304"/>
      <c r="H491" s="307">
        <v>60.542000000000002</v>
      </c>
      <c r="I491" s="308"/>
      <c r="J491" s="304"/>
      <c r="K491" s="304"/>
      <c r="L491" s="309"/>
      <c r="M491" s="310"/>
      <c r="N491" s="311"/>
      <c r="O491" s="311"/>
      <c r="P491" s="311"/>
      <c r="Q491" s="311"/>
      <c r="R491" s="311"/>
      <c r="S491" s="311"/>
      <c r="T491" s="312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T491" s="313" t="s">
        <v>190</v>
      </c>
      <c r="AU491" s="313" t="s">
        <v>92</v>
      </c>
      <c r="AV491" s="16" t="s">
        <v>99</v>
      </c>
      <c r="AW491" s="16" t="s">
        <v>32</v>
      </c>
      <c r="AX491" s="16" t="s">
        <v>76</v>
      </c>
      <c r="AY491" s="313" t="s">
        <v>149</v>
      </c>
    </row>
    <row r="492" s="14" customFormat="1">
      <c r="A492" s="14"/>
      <c r="B492" s="270"/>
      <c r="C492" s="271"/>
      <c r="D492" s="260" t="s">
        <v>190</v>
      </c>
      <c r="E492" s="272" t="s">
        <v>1</v>
      </c>
      <c r="F492" s="273" t="s">
        <v>203</v>
      </c>
      <c r="G492" s="271"/>
      <c r="H492" s="274">
        <v>144.99500000000001</v>
      </c>
      <c r="I492" s="275"/>
      <c r="J492" s="271"/>
      <c r="K492" s="271"/>
      <c r="L492" s="276"/>
      <c r="M492" s="277"/>
      <c r="N492" s="278"/>
      <c r="O492" s="278"/>
      <c r="P492" s="278"/>
      <c r="Q492" s="278"/>
      <c r="R492" s="278"/>
      <c r="S492" s="278"/>
      <c r="T492" s="279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80" t="s">
        <v>190</v>
      </c>
      <c r="AU492" s="280" t="s">
        <v>92</v>
      </c>
      <c r="AV492" s="14" t="s">
        <v>166</v>
      </c>
      <c r="AW492" s="14" t="s">
        <v>32</v>
      </c>
      <c r="AX492" s="14" t="s">
        <v>84</v>
      </c>
      <c r="AY492" s="280" t="s">
        <v>149</v>
      </c>
    </row>
    <row r="493" s="2" customFormat="1" ht="31.92453" customHeight="1">
      <c r="A493" s="39"/>
      <c r="B493" s="40"/>
      <c r="C493" s="239" t="s">
        <v>1451</v>
      </c>
      <c r="D493" s="239" t="s">
        <v>152</v>
      </c>
      <c r="E493" s="240" t="s">
        <v>1452</v>
      </c>
      <c r="F493" s="241" t="s">
        <v>585</v>
      </c>
      <c r="G493" s="242" t="s">
        <v>198</v>
      </c>
      <c r="H493" s="243">
        <v>1304.9549999999999</v>
      </c>
      <c r="I493" s="244"/>
      <c r="J493" s="245">
        <f>ROUND(I493*H493,2)</f>
        <v>0</v>
      </c>
      <c r="K493" s="246"/>
      <c r="L493" s="45"/>
      <c r="M493" s="247" t="s">
        <v>1</v>
      </c>
      <c r="N493" s="248" t="s">
        <v>42</v>
      </c>
      <c r="O493" s="98"/>
      <c r="P493" s="249">
        <f>O493*H493</f>
        <v>0</v>
      </c>
      <c r="Q493" s="249">
        <v>0</v>
      </c>
      <c r="R493" s="249">
        <f>Q493*H493</f>
        <v>0</v>
      </c>
      <c r="S493" s="249">
        <v>0</v>
      </c>
      <c r="T493" s="250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51" t="s">
        <v>166</v>
      </c>
      <c r="AT493" s="251" t="s">
        <v>152</v>
      </c>
      <c r="AU493" s="251" t="s">
        <v>92</v>
      </c>
      <c r="AY493" s="18" t="s">
        <v>149</v>
      </c>
      <c r="BE493" s="252">
        <f>IF(N493="základná",J493,0)</f>
        <v>0</v>
      </c>
      <c r="BF493" s="252">
        <f>IF(N493="znížená",J493,0)</f>
        <v>0</v>
      </c>
      <c r="BG493" s="252">
        <f>IF(N493="zákl. prenesená",J493,0)</f>
        <v>0</v>
      </c>
      <c r="BH493" s="252">
        <f>IF(N493="zníž. prenesená",J493,0)</f>
        <v>0</v>
      </c>
      <c r="BI493" s="252">
        <f>IF(N493="nulová",J493,0)</f>
        <v>0</v>
      </c>
      <c r="BJ493" s="18" t="s">
        <v>92</v>
      </c>
      <c r="BK493" s="252">
        <f>ROUND(I493*H493,2)</f>
        <v>0</v>
      </c>
      <c r="BL493" s="18" t="s">
        <v>166</v>
      </c>
      <c r="BM493" s="251" t="s">
        <v>1453</v>
      </c>
    </row>
    <row r="494" s="13" customFormat="1">
      <c r="A494" s="13"/>
      <c r="B494" s="258"/>
      <c r="C494" s="259"/>
      <c r="D494" s="260" t="s">
        <v>190</v>
      </c>
      <c r="E494" s="261" t="s">
        <v>1</v>
      </c>
      <c r="F494" s="262" t="s">
        <v>1454</v>
      </c>
      <c r="G494" s="259"/>
      <c r="H494" s="263">
        <v>144.99500000000001</v>
      </c>
      <c r="I494" s="264"/>
      <c r="J494" s="259"/>
      <c r="K494" s="259"/>
      <c r="L494" s="265"/>
      <c r="M494" s="266"/>
      <c r="N494" s="267"/>
      <c r="O494" s="267"/>
      <c r="P494" s="267"/>
      <c r="Q494" s="267"/>
      <c r="R494" s="267"/>
      <c r="S494" s="267"/>
      <c r="T494" s="268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69" t="s">
        <v>190</v>
      </c>
      <c r="AU494" s="269" t="s">
        <v>92</v>
      </c>
      <c r="AV494" s="13" t="s">
        <v>92</v>
      </c>
      <c r="AW494" s="13" t="s">
        <v>32</v>
      </c>
      <c r="AX494" s="13" t="s">
        <v>84</v>
      </c>
      <c r="AY494" s="269" t="s">
        <v>149</v>
      </c>
    </row>
    <row r="495" s="13" customFormat="1">
      <c r="A495" s="13"/>
      <c r="B495" s="258"/>
      <c r="C495" s="259"/>
      <c r="D495" s="260" t="s">
        <v>190</v>
      </c>
      <c r="E495" s="259"/>
      <c r="F495" s="262" t="s">
        <v>1455</v>
      </c>
      <c r="G495" s="259"/>
      <c r="H495" s="263">
        <v>1304.9549999999999</v>
      </c>
      <c r="I495" s="264"/>
      <c r="J495" s="259"/>
      <c r="K495" s="259"/>
      <c r="L495" s="265"/>
      <c r="M495" s="266"/>
      <c r="N495" s="267"/>
      <c r="O495" s="267"/>
      <c r="P495" s="267"/>
      <c r="Q495" s="267"/>
      <c r="R495" s="267"/>
      <c r="S495" s="267"/>
      <c r="T495" s="26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69" t="s">
        <v>190</v>
      </c>
      <c r="AU495" s="269" t="s">
        <v>92</v>
      </c>
      <c r="AV495" s="13" t="s">
        <v>92</v>
      </c>
      <c r="AW495" s="13" t="s">
        <v>4</v>
      </c>
      <c r="AX495" s="13" t="s">
        <v>84</v>
      </c>
      <c r="AY495" s="269" t="s">
        <v>149</v>
      </c>
    </row>
    <row r="496" s="2" customFormat="1" ht="23.4566" customHeight="1">
      <c r="A496" s="39"/>
      <c r="B496" s="40"/>
      <c r="C496" s="239" t="s">
        <v>1456</v>
      </c>
      <c r="D496" s="239" t="s">
        <v>152</v>
      </c>
      <c r="E496" s="240" t="s">
        <v>591</v>
      </c>
      <c r="F496" s="241" t="s">
        <v>592</v>
      </c>
      <c r="G496" s="242" t="s">
        <v>198</v>
      </c>
      <c r="H496" s="243">
        <v>96.941999999999993</v>
      </c>
      <c r="I496" s="244"/>
      <c r="J496" s="245">
        <f>ROUND(I496*H496,2)</f>
        <v>0</v>
      </c>
      <c r="K496" s="246"/>
      <c r="L496" s="45"/>
      <c r="M496" s="247" t="s">
        <v>1</v>
      </c>
      <c r="N496" s="248" t="s">
        <v>42</v>
      </c>
      <c r="O496" s="98"/>
      <c r="P496" s="249">
        <f>O496*H496</f>
        <v>0</v>
      </c>
      <c r="Q496" s="249">
        <v>0</v>
      </c>
      <c r="R496" s="249">
        <f>Q496*H496</f>
        <v>0</v>
      </c>
      <c r="S496" s="249">
        <v>0</v>
      </c>
      <c r="T496" s="25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51" t="s">
        <v>166</v>
      </c>
      <c r="AT496" s="251" t="s">
        <v>152</v>
      </c>
      <c r="AU496" s="251" t="s">
        <v>92</v>
      </c>
      <c r="AY496" s="18" t="s">
        <v>149</v>
      </c>
      <c r="BE496" s="252">
        <f>IF(N496="základná",J496,0)</f>
        <v>0</v>
      </c>
      <c r="BF496" s="252">
        <f>IF(N496="znížená",J496,0)</f>
        <v>0</v>
      </c>
      <c r="BG496" s="252">
        <f>IF(N496="zákl. prenesená",J496,0)</f>
        <v>0</v>
      </c>
      <c r="BH496" s="252">
        <f>IF(N496="zníž. prenesená",J496,0)</f>
        <v>0</v>
      </c>
      <c r="BI496" s="252">
        <f>IF(N496="nulová",J496,0)</f>
        <v>0</v>
      </c>
      <c r="BJ496" s="18" t="s">
        <v>92</v>
      </c>
      <c r="BK496" s="252">
        <f>ROUND(I496*H496,2)</f>
        <v>0</v>
      </c>
      <c r="BL496" s="18" t="s">
        <v>166</v>
      </c>
      <c r="BM496" s="251" t="s">
        <v>1457</v>
      </c>
    </row>
    <row r="497" s="15" customFormat="1">
      <c r="A497" s="15"/>
      <c r="B497" s="293"/>
      <c r="C497" s="294"/>
      <c r="D497" s="260" t="s">
        <v>190</v>
      </c>
      <c r="E497" s="295" t="s">
        <v>1</v>
      </c>
      <c r="F497" s="296" t="s">
        <v>1444</v>
      </c>
      <c r="G497" s="294"/>
      <c r="H497" s="295" t="s">
        <v>1</v>
      </c>
      <c r="I497" s="297"/>
      <c r="J497" s="294"/>
      <c r="K497" s="294"/>
      <c r="L497" s="298"/>
      <c r="M497" s="299"/>
      <c r="N497" s="300"/>
      <c r="O497" s="300"/>
      <c r="P497" s="300"/>
      <c r="Q497" s="300"/>
      <c r="R497" s="300"/>
      <c r="S497" s="300"/>
      <c r="T497" s="301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302" t="s">
        <v>190</v>
      </c>
      <c r="AU497" s="302" t="s">
        <v>92</v>
      </c>
      <c r="AV497" s="15" t="s">
        <v>84</v>
      </c>
      <c r="AW497" s="15" t="s">
        <v>32</v>
      </c>
      <c r="AX497" s="15" t="s">
        <v>76</v>
      </c>
      <c r="AY497" s="302" t="s">
        <v>149</v>
      </c>
    </row>
    <row r="498" s="13" customFormat="1">
      <c r="A498" s="13"/>
      <c r="B498" s="258"/>
      <c r="C498" s="259"/>
      <c r="D498" s="260" t="s">
        <v>190</v>
      </c>
      <c r="E498" s="261" t="s">
        <v>1</v>
      </c>
      <c r="F498" s="262" t="s">
        <v>1445</v>
      </c>
      <c r="G498" s="259"/>
      <c r="H498" s="263">
        <v>36.399999999999999</v>
      </c>
      <c r="I498" s="264"/>
      <c r="J498" s="259"/>
      <c r="K498" s="259"/>
      <c r="L498" s="265"/>
      <c r="M498" s="266"/>
      <c r="N498" s="267"/>
      <c r="O498" s="267"/>
      <c r="P498" s="267"/>
      <c r="Q498" s="267"/>
      <c r="R498" s="267"/>
      <c r="S498" s="267"/>
      <c r="T498" s="268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69" t="s">
        <v>190</v>
      </c>
      <c r="AU498" s="269" t="s">
        <v>92</v>
      </c>
      <c r="AV498" s="13" t="s">
        <v>92</v>
      </c>
      <c r="AW498" s="13" t="s">
        <v>32</v>
      </c>
      <c r="AX498" s="13" t="s">
        <v>76</v>
      </c>
      <c r="AY498" s="269" t="s">
        <v>149</v>
      </c>
    </row>
    <row r="499" s="13" customFormat="1">
      <c r="A499" s="13"/>
      <c r="B499" s="258"/>
      <c r="C499" s="259"/>
      <c r="D499" s="260" t="s">
        <v>190</v>
      </c>
      <c r="E499" s="261" t="s">
        <v>1</v>
      </c>
      <c r="F499" s="262" t="s">
        <v>1446</v>
      </c>
      <c r="G499" s="259"/>
      <c r="H499" s="263">
        <v>9.7850000000000001</v>
      </c>
      <c r="I499" s="264"/>
      <c r="J499" s="259"/>
      <c r="K499" s="259"/>
      <c r="L499" s="265"/>
      <c r="M499" s="266"/>
      <c r="N499" s="267"/>
      <c r="O499" s="267"/>
      <c r="P499" s="267"/>
      <c r="Q499" s="267"/>
      <c r="R499" s="267"/>
      <c r="S499" s="267"/>
      <c r="T499" s="268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69" t="s">
        <v>190</v>
      </c>
      <c r="AU499" s="269" t="s">
        <v>92</v>
      </c>
      <c r="AV499" s="13" t="s">
        <v>92</v>
      </c>
      <c r="AW499" s="13" t="s">
        <v>32</v>
      </c>
      <c r="AX499" s="13" t="s">
        <v>76</v>
      </c>
      <c r="AY499" s="269" t="s">
        <v>149</v>
      </c>
    </row>
    <row r="500" s="13" customFormat="1">
      <c r="A500" s="13"/>
      <c r="B500" s="258"/>
      <c r="C500" s="259"/>
      <c r="D500" s="260" t="s">
        <v>190</v>
      </c>
      <c r="E500" s="261" t="s">
        <v>1</v>
      </c>
      <c r="F500" s="262" t="s">
        <v>1447</v>
      </c>
      <c r="G500" s="259"/>
      <c r="H500" s="263">
        <v>31.599</v>
      </c>
      <c r="I500" s="264"/>
      <c r="J500" s="259"/>
      <c r="K500" s="259"/>
      <c r="L500" s="265"/>
      <c r="M500" s="266"/>
      <c r="N500" s="267"/>
      <c r="O500" s="267"/>
      <c r="P500" s="267"/>
      <c r="Q500" s="267"/>
      <c r="R500" s="267"/>
      <c r="S500" s="267"/>
      <c r="T500" s="26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69" t="s">
        <v>190</v>
      </c>
      <c r="AU500" s="269" t="s">
        <v>92</v>
      </c>
      <c r="AV500" s="13" t="s">
        <v>92</v>
      </c>
      <c r="AW500" s="13" t="s">
        <v>32</v>
      </c>
      <c r="AX500" s="13" t="s">
        <v>76</v>
      </c>
      <c r="AY500" s="269" t="s">
        <v>149</v>
      </c>
    </row>
    <row r="501" s="13" customFormat="1">
      <c r="A501" s="13"/>
      <c r="B501" s="258"/>
      <c r="C501" s="259"/>
      <c r="D501" s="260" t="s">
        <v>190</v>
      </c>
      <c r="E501" s="261" t="s">
        <v>1</v>
      </c>
      <c r="F501" s="262" t="s">
        <v>1448</v>
      </c>
      <c r="G501" s="259"/>
      <c r="H501" s="263">
        <v>14.361000000000001</v>
      </c>
      <c r="I501" s="264"/>
      <c r="J501" s="259"/>
      <c r="K501" s="259"/>
      <c r="L501" s="265"/>
      <c r="M501" s="266"/>
      <c r="N501" s="267"/>
      <c r="O501" s="267"/>
      <c r="P501" s="267"/>
      <c r="Q501" s="267"/>
      <c r="R501" s="267"/>
      <c r="S501" s="267"/>
      <c r="T501" s="268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69" t="s">
        <v>190</v>
      </c>
      <c r="AU501" s="269" t="s">
        <v>92</v>
      </c>
      <c r="AV501" s="13" t="s">
        <v>92</v>
      </c>
      <c r="AW501" s="13" t="s">
        <v>32</v>
      </c>
      <c r="AX501" s="13" t="s">
        <v>76</v>
      </c>
      <c r="AY501" s="269" t="s">
        <v>149</v>
      </c>
    </row>
    <row r="502" s="13" customFormat="1">
      <c r="A502" s="13"/>
      <c r="B502" s="258"/>
      <c r="C502" s="259"/>
      <c r="D502" s="260" t="s">
        <v>190</v>
      </c>
      <c r="E502" s="261" t="s">
        <v>1</v>
      </c>
      <c r="F502" s="262" t="s">
        <v>1449</v>
      </c>
      <c r="G502" s="259"/>
      <c r="H502" s="263">
        <v>4.4930000000000003</v>
      </c>
      <c r="I502" s="264"/>
      <c r="J502" s="259"/>
      <c r="K502" s="259"/>
      <c r="L502" s="265"/>
      <c r="M502" s="266"/>
      <c r="N502" s="267"/>
      <c r="O502" s="267"/>
      <c r="P502" s="267"/>
      <c r="Q502" s="267"/>
      <c r="R502" s="267"/>
      <c r="S502" s="267"/>
      <c r="T502" s="268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69" t="s">
        <v>190</v>
      </c>
      <c r="AU502" s="269" t="s">
        <v>92</v>
      </c>
      <c r="AV502" s="13" t="s">
        <v>92</v>
      </c>
      <c r="AW502" s="13" t="s">
        <v>32</v>
      </c>
      <c r="AX502" s="13" t="s">
        <v>76</v>
      </c>
      <c r="AY502" s="269" t="s">
        <v>149</v>
      </c>
    </row>
    <row r="503" s="13" customFormat="1">
      <c r="A503" s="13"/>
      <c r="B503" s="258"/>
      <c r="C503" s="259"/>
      <c r="D503" s="260" t="s">
        <v>190</v>
      </c>
      <c r="E503" s="261" t="s">
        <v>1</v>
      </c>
      <c r="F503" s="262" t="s">
        <v>1450</v>
      </c>
      <c r="G503" s="259"/>
      <c r="H503" s="263">
        <v>0.30399999999999999</v>
      </c>
      <c r="I503" s="264"/>
      <c r="J503" s="259"/>
      <c r="K503" s="259"/>
      <c r="L503" s="265"/>
      <c r="M503" s="266"/>
      <c r="N503" s="267"/>
      <c r="O503" s="267"/>
      <c r="P503" s="267"/>
      <c r="Q503" s="267"/>
      <c r="R503" s="267"/>
      <c r="S503" s="267"/>
      <c r="T503" s="26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69" t="s">
        <v>190</v>
      </c>
      <c r="AU503" s="269" t="s">
        <v>92</v>
      </c>
      <c r="AV503" s="13" t="s">
        <v>92</v>
      </c>
      <c r="AW503" s="13" t="s">
        <v>32</v>
      </c>
      <c r="AX503" s="13" t="s">
        <v>76</v>
      </c>
      <c r="AY503" s="269" t="s">
        <v>149</v>
      </c>
    </row>
    <row r="504" s="14" customFormat="1">
      <c r="A504" s="14"/>
      <c r="B504" s="270"/>
      <c r="C504" s="271"/>
      <c r="D504" s="260" t="s">
        <v>190</v>
      </c>
      <c r="E504" s="272" t="s">
        <v>1</v>
      </c>
      <c r="F504" s="273" t="s">
        <v>203</v>
      </c>
      <c r="G504" s="271"/>
      <c r="H504" s="274">
        <v>96.941999999999993</v>
      </c>
      <c r="I504" s="275"/>
      <c r="J504" s="271"/>
      <c r="K504" s="271"/>
      <c r="L504" s="276"/>
      <c r="M504" s="277"/>
      <c r="N504" s="278"/>
      <c r="O504" s="278"/>
      <c r="P504" s="278"/>
      <c r="Q504" s="278"/>
      <c r="R504" s="278"/>
      <c r="S504" s="278"/>
      <c r="T504" s="27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80" t="s">
        <v>190</v>
      </c>
      <c r="AU504" s="280" t="s">
        <v>92</v>
      </c>
      <c r="AV504" s="14" t="s">
        <v>166</v>
      </c>
      <c r="AW504" s="14" t="s">
        <v>32</v>
      </c>
      <c r="AX504" s="14" t="s">
        <v>84</v>
      </c>
      <c r="AY504" s="280" t="s">
        <v>149</v>
      </c>
    </row>
    <row r="505" s="12" customFormat="1" ht="22.8" customHeight="1">
      <c r="A505" s="12"/>
      <c r="B505" s="223"/>
      <c r="C505" s="224"/>
      <c r="D505" s="225" t="s">
        <v>75</v>
      </c>
      <c r="E505" s="237" t="s">
        <v>422</v>
      </c>
      <c r="F505" s="237" t="s">
        <v>423</v>
      </c>
      <c r="G505" s="224"/>
      <c r="H505" s="224"/>
      <c r="I505" s="227"/>
      <c r="J505" s="238">
        <f>BK505</f>
        <v>0</v>
      </c>
      <c r="K505" s="224"/>
      <c r="L505" s="229"/>
      <c r="M505" s="230"/>
      <c r="N505" s="231"/>
      <c r="O505" s="231"/>
      <c r="P505" s="232">
        <f>P506</f>
        <v>0</v>
      </c>
      <c r="Q505" s="231"/>
      <c r="R505" s="232">
        <f>R506</f>
        <v>0</v>
      </c>
      <c r="S505" s="231"/>
      <c r="T505" s="233">
        <f>T506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34" t="s">
        <v>84</v>
      </c>
      <c r="AT505" s="235" t="s">
        <v>75</v>
      </c>
      <c r="AU505" s="235" t="s">
        <v>84</v>
      </c>
      <c r="AY505" s="234" t="s">
        <v>149</v>
      </c>
      <c r="BK505" s="236">
        <f>BK506</f>
        <v>0</v>
      </c>
    </row>
    <row r="506" s="2" customFormat="1" ht="23.4566" customHeight="1">
      <c r="A506" s="39"/>
      <c r="B506" s="40"/>
      <c r="C506" s="239" t="s">
        <v>1458</v>
      </c>
      <c r="D506" s="239" t="s">
        <v>152</v>
      </c>
      <c r="E506" s="240" t="s">
        <v>1459</v>
      </c>
      <c r="F506" s="241" t="s">
        <v>1460</v>
      </c>
      <c r="G506" s="242" t="s">
        <v>198</v>
      </c>
      <c r="H506" s="243">
        <v>463.95600000000002</v>
      </c>
      <c r="I506" s="244"/>
      <c r="J506" s="245">
        <f>ROUND(I506*H506,2)</f>
        <v>0</v>
      </c>
      <c r="K506" s="246"/>
      <c r="L506" s="45"/>
      <c r="M506" s="247" t="s">
        <v>1</v>
      </c>
      <c r="N506" s="248" t="s">
        <v>42</v>
      </c>
      <c r="O506" s="98"/>
      <c r="P506" s="249">
        <f>O506*H506</f>
        <v>0</v>
      </c>
      <c r="Q506" s="249">
        <v>0</v>
      </c>
      <c r="R506" s="249">
        <f>Q506*H506</f>
        <v>0</v>
      </c>
      <c r="S506" s="249">
        <v>0</v>
      </c>
      <c r="T506" s="250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51" t="s">
        <v>166</v>
      </c>
      <c r="AT506" s="251" t="s">
        <v>152</v>
      </c>
      <c r="AU506" s="251" t="s">
        <v>92</v>
      </c>
      <c r="AY506" s="18" t="s">
        <v>149</v>
      </c>
      <c r="BE506" s="252">
        <f>IF(N506="základná",J506,0)</f>
        <v>0</v>
      </c>
      <c r="BF506" s="252">
        <f>IF(N506="znížená",J506,0)</f>
        <v>0</v>
      </c>
      <c r="BG506" s="252">
        <f>IF(N506="zákl. prenesená",J506,0)</f>
        <v>0</v>
      </c>
      <c r="BH506" s="252">
        <f>IF(N506="zníž. prenesená",J506,0)</f>
        <v>0</v>
      </c>
      <c r="BI506" s="252">
        <f>IF(N506="nulová",J506,0)</f>
        <v>0</v>
      </c>
      <c r="BJ506" s="18" t="s">
        <v>92</v>
      </c>
      <c r="BK506" s="252">
        <f>ROUND(I506*H506,2)</f>
        <v>0</v>
      </c>
      <c r="BL506" s="18" t="s">
        <v>166</v>
      </c>
      <c r="BM506" s="251" t="s">
        <v>1461</v>
      </c>
    </row>
    <row r="507" s="12" customFormat="1" ht="25.92" customHeight="1">
      <c r="A507" s="12"/>
      <c r="B507" s="223"/>
      <c r="C507" s="224"/>
      <c r="D507" s="225" t="s">
        <v>75</v>
      </c>
      <c r="E507" s="226" t="s">
        <v>785</v>
      </c>
      <c r="F507" s="226" t="s">
        <v>786</v>
      </c>
      <c r="G507" s="224"/>
      <c r="H507" s="224"/>
      <c r="I507" s="227"/>
      <c r="J507" s="228">
        <f>BK507</f>
        <v>0</v>
      </c>
      <c r="K507" s="224"/>
      <c r="L507" s="229"/>
      <c r="M507" s="230"/>
      <c r="N507" s="231"/>
      <c r="O507" s="231"/>
      <c r="P507" s="232">
        <f>P508</f>
        <v>0</v>
      </c>
      <c r="Q507" s="231"/>
      <c r="R507" s="232">
        <f>R508</f>
        <v>0.84169671907999999</v>
      </c>
      <c r="S507" s="231"/>
      <c r="T507" s="233">
        <f>T508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34" t="s">
        <v>92</v>
      </c>
      <c r="AT507" s="235" t="s">
        <v>75</v>
      </c>
      <c r="AU507" s="235" t="s">
        <v>76</v>
      </c>
      <c r="AY507" s="234" t="s">
        <v>149</v>
      </c>
      <c r="BK507" s="236">
        <f>BK508</f>
        <v>0</v>
      </c>
    </row>
    <row r="508" s="12" customFormat="1" ht="22.8" customHeight="1">
      <c r="A508" s="12"/>
      <c r="B508" s="223"/>
      <c r="C508" s="224"/>
      <c r="D508" s="225" t="s">
        <v>75</v>
      </c>
      <c r="E508" s="237" t="s">
        <v>787</v>
      </c>
      <c r="F508" s="237" t="s">
        <v>788</v>
      </c>
      <c r="G508" s="224"/>
      <c r="H508" s="224"/>
      <c r="I508" s="227"/>
      <c r="J508" s="238">
        <f>BK508</f>
        <v>0</v>
      </c>
      <c r="K508" s="224"/>
      <c r="L508" s="229"/>
      <c r="M508" s="230"/>
      <c r="N508" s="231"/>
      <c r="O508" s="231"/>
      <c r="P508" s="232">
        <f>SUM(P509:P543)</f>
        <v>0</v>
      </c>
      <c r="Q508" s="231"/>
      <c r="R508" s="232">
        <f>SUM(R509:R543)</f>
        <v>0.84169671907999999</v>
      </c>
      <c r="S508" s="231"/>
      <c r="T508" s="233">
        <f>SUM(T509:T543)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234" t="s">
        <v>92</v>
      </c>
      <c r="AT508" s="235" t="s">
        <v>75</v>
      </c>
      <c r="AU508" s="235" t="s">
        <v>84</v>
      </c>
      <c r="AY508" s="234" t="s">
        <v>149</v>
      </c>
      <c r="BK508" s="236">
        <f>SUM(BK509:BK543)</f>
        <v>0</v>
      </c>
    </row>
    <row r="509" s="2" customFormat="1" ht="23.4566" customHeight="1">
      <c r="A509" s="39"/>
      <c r="B509" s="40"/>
      <c r="C509" s="239" t="s">
        <v>1462</v>
      </c>
      <c r="D509" s="239" t="s">
        <v>152</v>
      </c>
      <c r="E509" s="240" t="s">
        <v>1463</v>
      </c>
      <c r="F509" s="241" t="s">
        <v>1464</v>
      </c>
      <c r="G509" s="242" t="s">
        <v>188</v>
      </c>
      <c r="H509" s="243">
        <v>11.460000000000001</v>
      </c>
      <c r="I509" s="244"/>
      <c r="J509" s="245">
        <f>ROUND(I509*H509,2)</f>
        <v>0</v>
      </c>
      <c r="K509" s="246"/>
      <c r="L509" s="45"/>
      <c r="M509" s="247" t="s">
        <v>1</v>
      </c>
      <c r="N509" s="248" t="s">
        <v>42</v>
      </c>
      <c r="O509" s="98"/>
      <c r="P509" s="249">
        <f>O509*H509</f>
        <v>0</v>
      </c>
      <c r="Q509" s="249">
        <v>0</v>
      </c>
      <c r="R509" s="249">
        <f>Q509*H509</f>
        <v>0</v>
      </c>
      <c r="S509" s="249">
        <v>0</v>
      </c>
      <c r="T509" s="250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51" t="s">
        <v>264</v>
      </c>
      <c r="AT509" s="251" t="s">
        <v>152</v>
      </c>
      <c r="AU509" s="251" t="s">
        <v>92</v>
      </c>
      <c r="AY509" s="18" t="s">
        <v>149</v>
      </c>
      <c r="BE509" s="252">
        <f>IF(N509="základná",J509,0)</f>
        <v>0</v>
      </c>
      <c r="BF509" s="252">
        <f>IF(N509="znížená",J509,0)</f>
        <v>0</v>
      </c>
      <c r="BG509" s="252">
        <f>IF(N509="zákl. prenesená",J509,0)</f>
        <v>0</v>
      </c>
      <c r="BH509" s="252">
        <f>IF(N509="zníž. prenesená",J509,0)</f>
        <v>0</v>
      </c>
      <c r="BI509" s="252">
        <f>IF(N509="nulová",J509,0)</f>
        <v>0</v>
      </c>
      <c r="BJ509" s="18" t="s">
        <v>92</v>
      </c>
      <c r="BK509" s="252">
        <f>ROUND(I509*H509,2)</f>
        <v>0</v>
      </c>
      <c r="BL509" s="18" t="s">
        <v>264</v>
      </c>
      <c r="BM509" s="251" t="s">
        <v>1465</v>
      </c>
    </row>
    <row r="510" s="15" customFormat="1">
      <c r="A510" s="15"/>
      <c r="B510" s="293"/>
      <c r="C510" s="294"/>
      <c r="D510" s="260" t="s">
        <v>190</v>
      </c>
      <c r="E510" s="295" t="s">
        <v>1</v>
      </c>
      <c r="F510" s="296" t="s">
        <v>1466</v>
      </c>
      <c r="G510" s="294"/>
      <c r="H510" s="295" t="s">
        <v>1</v>
      </c>
      <c r="I510" s="297"/>
      <c r="J510" s="294"/>
      <c r="K510" s="294"/>
      <c r="L510" s="298"/>
      <c r="M510" s="299"/>
      <c r="N510" s="300"/>
      <c r="O510" s="300"/>
      <c r="P510" s="300"/>
      <c r="Q510" s="300"/>
      <c r="R510" s="300"/>
      <c r="S510" s="300"/>
      <c r="T510" s="301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302" t="s">
        <v>190</v>
      </c>
      <c r="AU510" s="302" t="s">
        <v>92</v>
      </c>
      <c r="AV510" s="15" t="s">
        <v>84</v>
      </c>
      <c r="AW510" s="15" t="s">
        <v>32</v>
      </c>
      <c r="AX510" s="15" t="s">
        <v>76</v>
      </c>
      <c r="AY510" s="302" t="s">
        <v>149</v>
      </c>
    </row>
    <row r="511" s="13" customFormat="1">
      <c r="A511" s="13"/>
      <c r="B511" s="258"/>
      <c r="C511" s="259"/>
      <c r="D511" s="260" t="s">
        <v>190</v>
      </c>
      <c r="E511" s="261" t="s">
        <v>1</v>
      </c>
      <c r="F511" s="262" t="s">
        <v>1467</v>
      </c>
      <c r="G511" s="259"/>
      <c r="H511" s="263">
        <v>11.460000000000001</v>
      </c>
      <c r="I511" s="264"/>
      <c r="J511" s="259"/>
      <c r="K511" s="259"/>
      <c r="L511" s="265"/>
      <c r="M511" s="266"/>
      <c r="N511" s="267"/>
      <c r="O511" s="267"/>
      <c r="P511" s="267"/>
      <c r="Q511" s="267"/>
      <c r="R511" s="267"/>
      <c r="S511" s="267"/>
      <c r="T511" s="268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69" t="s">
        <v>190</v>
      </c>
      <c r="AU511" s="269" t="s">
        <v>92</v>
      </c>
      <c r="AV511" s="13" t="s">
        <v>92</v>
      </c>
      <c r="AW511" s="13" t="s">
        <v>32</v>
      </c>
      <c r="AX511" s="13" t="s">
        <v>76</v>
      </c>
      <c r="AY511" s="269" t="s">
        <v>149</v>
      </c>
    </row>
    <row r="512" s="14" customFormat="1">
      <c r="A512" s="14"/>
      <c r="B512" s="270"/>
      <c r="C512" s="271"/>
      <c r="D512" s="260" t="s">
        <v>190</v>
      </c>
      <c r="E512" s="272" t="s">
        <v>1</v>
      </c>
      <c r="F512" s="273" t="s">
        <v>203</v>
      </c>
      <c r="G512" s="271"/>
      <c r="H512" s="274">
        <v>11.460000000000001</v>
      </c>
      <c r="I512" s="275"/>
      <c r="J512" s="271"/>
      <c r="K512" s="271"/>
      <c r="L512" s="276"/>
      <c r="M512" s="277"/>
      <c r="N512" s="278"/>
      <c r="O512" s="278"/>
      <c r="P512" s="278"/>
      <c r="Q512" s="278"/>
      <c r="R512" s="278"/>
      <c r="S512" s="278"/>
      <c r="T512" s="27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80" t="s">
        <v>190</v>
      </c>
      <c r="AU512" s="280" t="s">
        <v>92</v>
      </c>
      <c r="AV512" s="14" t="s">
        <v>166</v>
      </c>
      <c r="AW512" s="14" t="s">
        <v>32</v>
      </c>
      <c r="AX512" s="14" t="s">
        <v>84</v>
      </c>
      <c r="AY512" s="280" t="s">
        <v>149</v>
      </c>
    </row>
    <row r="513" s="2" customFormat="1" ht="16.30189" customHeight="1">
      <c r="A513" s="39"/>
      <c r="B513" s="40"/>
      <c r="C513" s="281" t="s">
        <v>1468</v>
      </c>
      <c r="D513" s="281" t="s">
        <v>243</v>
      </c>
      <c r="E513" s="282" t="s">
        <v>793</v>
      </c>
      <c r="F513" s="283" t="s">
        <v>794</v>
      </c>
      <c r="G513" s="284" t="s">
        <v>198</v>
      </c>
      <c r="H513" s="285">
        <v>0.0040000000000000001</v>
      </c>
      <c r="I513" s="286"/>
      <c r="J513" s="287">
        <f>ROUND(I513*H513,2)</f>
        <v>0</v>
      </c>
      <c r="K513" s="288"/>
      <c r="L513" s="289"/>
      <c r="M513" s="290" t="s">
        <v>1</v>
      </c>
      <c r="N513" s="291" t="s">
        <v>42</v>
      </c>
      <c r="O513" s="98"/>
      <c r="P513" s="249">
        <f>O513*H513</f>
        <v>0</v>
      </c>
      <c r="Q513" s="249">
        <v>1</v>
      </c>
      <c r="R513" s="249">
        <f>Q513*H513</f>
        <v>0.0040000000000000001</v>
      </c>
      <c r="S513" s="249">
        <v>0</v>
      </c>
      <c r="T513" s="250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51" t="s">
        <v>332</v>
      </c>
      <c r="AT513" s="251" t="s">
        <v>243</v>
      </c>
      <c r="AU513" s="251" t="s">
        <v>92</v>
      </c>
      <c r="AY513" s="18" t="s">
        <v>149</v>
      </c>
      <c r="BE513" s="252">
        <f>IF(N513="základná",J513,0)</f>
        <v>0</v>
      </c>
      <c r="BF513" s="252">
        <f>IF(N513="znížená",J513,0)</f>
        <v>0</v>
      </c>
      <c r="BG513" s="252">
        <f>IF(N513="zákl. prenesená",J513,0)</f>
        <v>0</v>
      </c>
      <c r="BH513" s="252">
        <f>IF(N513="zníž. prenesená",J513,0)</f>
        <v>0</v>
      </c>
      <c r="BI513" s="252">
        <f>IF(N513="nulová",J513,0)</f>
        <v>0</v>
      </c>
      <c r="BJ513" s="18" t="s">
        <v>92</v>
      </c>
      <c r="BK513" s="252">
        <f>ROUND(I513*H513,2)</f>
        <v>0</v>
      </c>
      <c r="BL513" s="18" t="s">
        <v>264</v>
      </c>
      <c r="BM513" s="251" t="s">
        <v>1469</v>
      </c>
    </row>
    <row r="514" s="13" customFormat="1">
      <c r="A514" s="13"/>
      <c r="B514" s="258"/>
      <c r="C514" s="259"/>
      <c r="D514" s="260" t="s">
        <v>190</v>
      </c>
      <c r="E514" s="259"/>
      <c r="F514" s="262" t="s">
        <v>1470</v>
      </c>
      <c r="G514" s="259"/>
      <c r="H514" s="263">
        <v>0.0040000000000000001</v>
      </c>
      <c r="I514" s="264"/>
      <c r="J514" s="259"/>
      <c r="K514" s="259"/>
      <c r="L514" s="265"/>
      <c r="M514" s="266"/>
      <c r="N514" s="267"/>
      <c r="O514" s="267"/>
      <c r="P514" s="267"/>
      <c r="Q514" s="267"/>
      <c r="R514" s="267"/>
      <c r="S514" s="267"/>
      <c r="T514" s="26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69" t="s">
        <v>190</v>
      </c>
      <c r="AU514" s="269" t="s">
        <v>92</v>
      </c>
      <c r="AV514" s="13" t="s">
        <v>92</v>
      </c>
      <c r="AW514" s="13" t="s">
        <v>4</v>
      </c>
      <c r="AX514" s="13" t="s">
        <v>84</v>
      </c>
      <c r="AY514" s="269" t="s">
        <v>149</v>
      </c>
    </row>
    <row r="515" s="2" customFormat="1" ht="23.4566" customHeight="1">
      <c r="A515" s="39"/>
      <c r="B515" s="40"/>
      <c r="C515" s="239" t="s">
        <v>1471</v>
      </c>
      <c r="D515" s="239" t="s">
        <v>152</v>
      </c>
      <c r="E515" s="240" t="s">
        <v>1472</v>
      </c>
      <c r="F515" s="241" t="s">
        <v>1473</v>
      </c>
      <c r="G515" s="242" t="s">
        <v>188</v>
      </c>
      <c r="H515" s="243">
        <v>22.920000000000002</v>
      </c>
      <c r="I515" s="244"/>
      <c r="J515" s="245">
        <f>ROUND(I515*H515,2)</f>
        <v>0</v>
      </c>
      <c r="K515" s="246"/>
      <c r="L515" s="45"/>
      <c r="M515" s="247" t="s">
        <v>1</v>
      </c>
      <c r="N515" s="248" t="s">
        <v>42</v>
      </c>
      <c r="O515" s="98"/>
      <c r="P515" s="249">
        <f>O515*H515</f>
        <v>0</v>
      </c>
      <c r="Q515" s="249">
        <v>0.00026259999999999999</v>
      </c>
      <c r="R515" s="249">
        <f>Q515*H515</f>
        <v>0.0060187920000000002</v>
      </c>
      <c r="S515" s="249">
        <v>0</v>
      </c>
      <c r="T515" s="250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51" t="s">
        <v>264</v>
      </c>
      <c r="AT515" s="251" t="s">
        <v>152</v>
      </c>
      <c r="AU515" s="251" t="s">
        <v>92</v>
      </c>
      <c r="AY515" s="18" t="s">
        <v>149</v>
      </c>
      <c r="BE515" s="252">
        <f>IF(N515="základná",J515,0)</f>
        <v>0</v>
      </c>
      <c r="BF515" s="252">
        <f>IF(N515="znížená",J515,0)</f>
        <v>0</v>
      </c>
      <c r="BG515" s="252">
        <f>IF(N515="zákl. prenesená",J515,0)</f>
        <v>0</v>
      </c>
      <c r="BH515" s="252">
        <f>IF(N515="zníž. prenesená",J515,0)</f>
        <v>0</v>
      </c>
      <c r="BI515" s="252">
        <f>IF(N515="nulová",J515,0)</f>
        <v>0</v>
      </c>
      <c r="BJ515" s="18" t="s">
        <v>92</v>
      </c>
      <c r="BK515" s="252">
        <f>ROUND(I515*H515,2)</f>
        <v>0</v>
      </c>
      <c r="BL515" s="18" t="s">
        <v>264</v>
      </c>
      <c r="BM515" s="251" t="s">
        <v>1474</v>
      </c>
    </row>
    <row r="516" s="13" customFormat="1">
      <c r="A516" s="13"/>
      <c r="B516" s="258"/>
      <c r="C516" s="259"/>
      <c r="D516" s="260" t="s">
        <v>190</v>
      </c>
      <c r="E516" s="261" t="s">
        <v>1</v>
      </c>
      <c r="F516" s="262" t="s">
        <v>1475</v>
      </c>
      <c r="G516" s="259"/>
      <c r="H516" s="263">
        <v>22.920000000000002</v>
      </c>
      <c r="I516" s="264"/>
      <c r="J516" s="259"/>
      <c r="K516" s="259"/>
      <c r="L516" s="265"/>
      <c r="M516" s="266"/>
      <c r="N516" s="267"/>
      <c r="O516" s="267"/>
      <c r="P516" s="267"/>
      <c r="Q516" s="267"/>
      <c r="R516" s="267"/>
      <c r="S516" s="267"/>
      <c r="T516" s="268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69" t="s">
        <v>190</v>
      </c>
      <c r="AU516" s="269" t="s">
        <v>92</v>
      </c>
      <c r="AV516" s="13" t="s">
        <v>92</v>
      </c>
      <c r="AW516" s="13" t="s">
        <v>32</v>
      </c>
      <c r="AX516" s="13" t="s">
        <v>84</v>
      </c>
      <c r="AY516" s="269" t="s">
        <v>149</v>
      </c>
    </row>
    <row r="517" s="2" customFormat="1" ht="16.30189" customHeight="1">
      <c r="A517" s="39"/>
      <c r="B517" s="40"/>
      <c r="C517" s="281" t="s">
        <v>1476</v>
      </c>
      <c r="D517" s="281" t="s">
        <v>243</v>
      </c>
      <c r="E517" s="282" t="s">
        <v>1477</v>
      </c>
      <c r="F517" s="283" t="s">
        <v>1478</v>
      </c>
      <c r="G517" s="284" t="s">
        <v>198</v>
      </c>
      <c r="H517" s="285">
        <v>0.039</v>
      </c>
      <c r="I517" s="286"/>
      <c r="J517" s="287">
        <f>ROUND(I517*H517,2)</f>
        <v>0</v>
      </c>
      <c r="K517" s="288"/>
      <c r="L517" s="289"/>
      <c r="M517" s="290" t="s">
        <v>1</v>
      </c>
      <c r="N517" s="291" t="s">
        <v>42</v>
      </c>
      <c r="O517" s="98"/>
      <c r="P517" s="249">
        <f>O517*H517</f>
        <v>0</v>
      </c>
      <c r="Q517" s="249">
        <v>1</v>
      </c>
      <c r="R517" s="249">
        <f>Q517*H517</f>
        <v>0.039</v>
      </c>
      <c r="S517" s="249">
        <v>0</v>
      </c>
      <c r="T517" s="250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51" t="s">
        <v>332</v>
      </c>
      <c r="AT517" s="251" t="s">
        <v>243</v>
      </c>
      <c r="AU517" s="251" t="s">
        <v>92</v>
      </c>
      <c r="AY517" s="18" t="s">
        <v>149</v>
      </c>
      <c r="BE517" s="252">
        <f>IF(N517="základná",J517,0)</f>
        <v>0</v>
      </c>
      <c r="BF517" s="252">
        <f>IF(N517="znížená",J517,0)</f>
        <v>0</v>
      </c>
      <c r="BG517" s="252">
        <f>IF(N517="zákl. prenesená",J517,0)</f>
        <v>0</v>
      </c>
      <c r="BH517" s="252">
        <f>IF(N517="zníž. prenesená",J517,0)</f>
        <v>0</v>
      </c>
      <c r="BI517" s="252">
        <f>IF(N517="nulová",J517,0)</f>
        <v>0</v>
      </c>
      <c r="BJ517" s="18" t="s">
        <v>92</v>
      </c>
      <c r="BK517" s="252">
        <f>ROUND(I517*H517,2)</f>
        <v>0</v>
      </c>
      <c r="BL517" s="18" t="s">
        <v>264</v>
      </c>
      <c r="BM517" s="251" t="s">
        <v>1479</v>
      </c>
    </row>
    <row r="518" s="13" customFormat="1">
      <c r="A518" s="13"/>
      <c r="B518" s="258"/>
      <c r="C518" s="259"/>
      <c r="D518" s="260" t="s">
        <v>190</v>
      </c>
      <c r="E518" s="259"/>
      <c r="F518" s="262" t="s">
        <v>1480</v>
      </c>
      <c r="G518" s="259"/>
      <c r="H518" s="263">
        <v>0.039</v>
      </c>
      <c r="I518" s="264"/>
      <c r="J518" s="259"/>
      <c r="K518" s="259"/>
      <c r="L518" s="265"/>
      <c r="M518" s="266"/>
      <c r="N518" s="267"/>
      <c r="O518" s="267"/>
      <c r="P518" s="267"/>
      <c r="Q518" s="267"/>
      <c r="R518" s="267"/>
      <c r="S518" s="267"/>
      <c r="T518" s="268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69" t="s">
        <v>190</v>
      </c>
      <c r="AU518" s="269" t="s">
        <v>92</v>
      </c>
      <c r="AV518" s="13" t="s">
        <v>92</v>
      </c>
      <c r="AW518" s="13" t="s">
        <v>4</v>
      </c>
      <c r="AX518" s="13" t="s">
        <v>84</v>
      </c>
      <c r="AY518" s="269" t="s">
        <v>149</v>
      </c>
    </row>
    <row r="519" s="2" customFormat="1" ht="23.4566" customHeight="1">
      <c r="A519" s="39"/>
      <c r="B519" s="40"/>
      <c r="C519" s="239" t="s">
        <v>1481</v>
      </c>
      <c r="D519" s="239" t="s">
        <v>152</v>
      </c>
      <c r="E519" s="240" t="s">
        <v>1482</v>
      </c>
      <c r="F519" s="241" t="s">
        <v>1483</v>
      </c>
      <c r="G519" s="242" t="s">
        <v>188</v>
      </c>
      <c r="H519" s="243">
        <v>11.465999999999999</v>
      </c>
      <c r="I519" s="244"/>
      <c r="J519" s="245">
        <f>ROUND(I519*H519,2)</f>
        <v>0</v>
      </c>
      <c r="K519" s="246"/>
      <c r="L519" s="45"/>
      <c r="M519" s="247" t="s">
        <v>1</v>
      </c>
      <c r="N519" s="248" t="s">
        <v>42</v>
      </c>
      <c r="O519" s="98"/>
      <c r="P519" s="249">
        <f>O519*H519</f>
        <v>0</v>
      </c>
      <c r="Q519" s="249">
        <v>0</v>
      </c>
      <c r="R519" s="249">
        <f>Q519*H519</f>
        <v>0</v>
      </c>
      <c r="S519" s="249">
        <v>0</v>
      </c>
      <c r="T519" s="250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51" t="s">
        <v>264</v>
      </c>
      <c r="AT519" s="251" t="s">
        <v>152</v>
      </c>
      <c r="AU519" s="251" t="s">
        <v>92</v>
      </c>
      <c r="AY519" s="18" t="s">
        <v>149</v>
      </c>
      <c r="BE519" s="252">
        <f>IF(N519="základná",J519,0)</f>
        <v>0</v>
      </c>
      <c r="BF519" s="252">
        <f>IF(N519="znížená",J519,0)</f>
        <v>0</v>
      </c>
      <c r="BG519" s="252">
        <f>IF(N519="zákl. prenesená",J519,0)</f>
        <v>0</v>
      </c>
      <c r="BH519" s="252">
        <f>IF(N519="zníž. prenesená",J519,0)</f>
        <v>0</v>
      </c>
      <c r="BI519" s="252">
        <f>IF(N519="nulová",J519,0)</f>
        <v>0</v>
      </c>
      <c r="BJ519" s="18" t="s">
        <v>92</v>
      </c>
      <c r="BK519" s="252">
        <f>ROUND(I519*H519,2)</f>
        <v>0</v>
      </c>
      <c r="BL519" s="18" t="s">
        <v>264</v>
      </c>
      <c r="BM519" s="251" t="s">
        <v>1484</v>
      </c>
    </row>
    <row r="520" s="13" customFormat="1">
      <c r="A520" s="13"/>
      <c r="B520" s="258"/>
      <c r="C520" s="259"/>
      <c r="D520" s="260" t="s">
        <v>190</v>
      </c>
      <c r="E520" s="261" t="s">
        <v>1</v>
      </c>
      <c r="F520" s="262" t="s">
        <v>1485</v>
      </c>
      <c r="G520" s="259"/>
      <c r="H520" s="263">
        <v>11.465999999999999</v>
      </c>
      <c r="I520" s="264"/>
      <c r="J520" s="259"/>
      <c r="K520" s="259"/>
      <c r="L520" s="265"/>
      <c r="M520" s="266"/>
      <c r="N520" s="267"/>
      <c r="O520" s="267"/>
      <c r="P520" s="267"/>
      <c r="Q520" s="267"/>
      <c r="R520" s="267"/>
      <c r="S520" s="267"/>
      <c r="T520" s="268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69" t="s">
        <v>190</v>
      </c>
      <c r="AU520" s="269" t="s">
        <v>92</v>
      </c>
      <c r="AV520" s="13" t="s">
        <v>92</v>
      </c>
      <c r="AW520" s="13" t="s">
        <v>32</v>
      </c>
      <c r="AX520" s="13" t="s">
        <v>84</v>
      </c>
      <c r="AY520" s="269" t="s">
        <v>149</v>
      </c>
    </row>
    <row r="521" s="2" customFormat="1" ht="23.4566" customHeight="1">
      <c r="A521" s="39"/>
      <c r="B521" s="40"/>
      <c r="C521" s="281" t="s">
        <v>1486</v>
      </c>
      <c r="D521" s="281" t="s">
        <v>243</v>
      </c>
      <c r="E521" s="282" t="s">
        <v>1487</v>
      </c>
      <c r="F521" s="283" t="s">
        <v>1488</v>
      </c>
      <c r="G521" s="284" t="s">
        <v>188</v>
      </c>
      <c r="H521" s="285">
        <v>13.186</v>
      </c>
      <c r="I521" s="286"/>
      <c r="J521" s="287">
        <f>ROUND(I521*H521,2)</f>
        <v>0</v>
      </c>
      <c r="K521" s="288"/>
      <c r="L521" s="289"/>
      <c r="M521" s="290" t="s">
        <v>1</v>
      </c>
      <c r="N521" s="291" t="s">
        <v>42</v>
      </c>
      <c r="O521" s="98"/>
      <c r="P521" s="249">
        <f>O521*H521</f>
        <v>0</v>
      </c>
      <c r="Q521" s="249">
        <v>0.0044999999999999997</v>
      </c>
      <c r="R521" s="249">
        <f>Q521*H521</f>
        <v>0.059336999999999994</v>
      </c>
      <c r="S521" s="249">
        <v>0</v>
      </c>
      <c r="T521" s="250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51" t="s">
        <v>332</v>
      </c>
      <c r="AT521" s="251" t="s">
        <v>243</v>
      </c>
      <c r="AU521" s="251" t="s">
        <v>92</v>
      </c>
      <c r="AY521" s="18" t="s">
        <v>149</v>
      </c>
      <c r="BE521" s="252">
        <f>IF(N521="základná",J521,0)</f>
        <v>0</v>
      </c>
      <c r="BF521" s="252">
        <f>IF(N521="znížená",J521,0)</f>
        <v>0</v>
      </c>
      <c r="BG521" s="252">
        <f>IF(N521="zákl. prenesená",J521,0)</f>
        <v>0</v>
      </c>
      <c r="BH521" s="252">
        <f>IF(N521="zníž. prenesená",J521,0)</f>
        <v>0</v>
      </c>
      <c r="BI521" s="252">
        <f>IF(N521="nulová",J521,0)</f>
        <v>0</v>
      </c>
      <c r="BJ521" s="18" t="s">
        <v>92</v>
      </c>
      <c r="BK521" s="252">
        <f>ROUND(I521*H521,2)</f>
        <v>0</v>
      </c>
      <c r="BL521" s="18" t="s">
        <v>264</v>
      </c>
      <c r="BM521" s="251" t="s">
        <v>1489</v>
      </c>
    </row>
    <row r="522" s="13" customFormat="1">
      <c r="A522" s="13"/>
      <c r="B522" s="258"/>
      <c r="C522" s="259"/>
      <c r="D522" s="260" t="s">
        <v>190</v>
      </c>
      <c r="E522" s="259"/>
      <c r="F522" s="262" t="s">
        <v>1490</v>
      </c>
      <c r="G522" s="259"/>
      <c r="H522" s="263">
        <v>13.186</v>
      </c>
      <c r="I522" s="264"/>
      <c r="J522" s="259"/>
      <c r="K522" s="259"/>
      <c r="L522" s="265"/>
      <c r="M522" s="266"/>
      <c r="N522" s="267"/>
      <c r="O522" s="267"/>
      <c r="P522" s="267"/>
      <c r="Q522" s="267"/>
      <c r="R522" s="267"/>
      <c r="S522" s="267"/>
      <c r="T522" s="26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69" t="s">
        <v>190</v>
      </c>
      <c r="AU522" s="269" t="s">
        <v>92</v>
      </c>
      <c r="AV522" s="13" t="s">
        <v>92</v>
      </c>
      <c r="AW522" s="13" t="s">
        <v>4</v>
      </c>
      <c r="AX522" s="13" t="s">
        <v>84</v>
      </c>
      <c r="AY522" s="269" t="s">
        <v>149</v>
      </c>
    </row>
    <row r="523" s="2" customFormat="1" ht="23.4566" customHeight="1">
      <c r="A523" s="39"/>
      <c r="B523" s="40"/>
      <c r="C523" s="239" t="s">
        <v>1491</v>
      </c>
      <c r="D523" s="239" t="s">
        <v>152</v>
      </c>
      <c r="E523" s="240" t="s">
        <v>1492</v>
      </c>
      <c r="F523" s="241" t="s">
        <v>1493</v>
      </c>
      <c r="G523" s="242" t="s">
        <v>188</v>
      </c>
      <c r="H523" s="243">
        <v>39.299999999999997</v>
      </c>
      <c r="I523" s="244"/>
      <c r="J523" s="245">
        <f>ROUND(I523*H523,2)</f>
        <v>0</v>
      </c>
      <c r="K523" s="246"/>
      <c r="L523" s="45"/>
      <c r="M523" s="247" t="s">
        <v>1</v>
      </c>
      <c r="N523" s="248" t="s">
        <v>42</v>
      </c>
      <c r="O523" s="98"/>
      <c r="P523" s="249">
        <f>O523*H523</f>
        <v>0</v>
      </c>
      <c r="Q523" s="249">
        <v>0.00060300000000000002</v>
      </c>
      <c r="R523" s="249">
        <f>Q523*H523</f>
        <v>0.023697899999999997</v>
      </c>
      <c r="S523" s="249">
        <v>0</v>
      </c>
      <c r="T523" s="250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51" t="s">
        <v>264</v>
      </c>
      <c r="AT523" s="251" t="s">
        <v>152</v>
      </c>
      <c r="AU523" s="251" t="s">
        <v>92</v>
      </c>
      <c r="AY523" s="18" t="s">
        <v>149</v>
      </c>
      <c r="BE523" s="252">
        <f>IF(N523="základná",J523,0)</f>
        <v>0</v>
      </c>
      <c r="BF523" s="252">
        <f>IF(N523="znížená",J523,0)</f>
        <v>0</v>
      </c>
      <c r="BG523" s="252">
        <f>IF(N523="zákl. prenesená",J523,0)</f>
        <v>0</v>
      </c>
      <c r="BH523" s="252">
        <f>IF(N523="zníž. prenesená",J523,0)</f>
        <v>0</v>
      </c>
      <c r="BI523" s="252">
        <f>IF(N523="nulová",J523,0)</f>
        <v>0</v>
      </c>
      <c r="BJ523" s="18" t="s">
        <v>92</v>
      </c>
      <c r="BK523" s="252">
        <f>ROUND(I523*H523,2)</f>
        <v>0</v>
      </c>
      <c r="BL523" s="18" t="s">
        <v>264</v>
      </c>
      <c r="BM523" s="251" t="s">
        <v>1494</v>
      </c>
    </row>
    <row r="524" s="13" customFormat="1">
      <c r="A524" s="13"/>
      <c r="B524" s="258"/>
      <c r="C524" s="259"/>
      <c r="D524" s="260" t="s">
        <v>190</v>
      </c>
      <c r="E524" s="261" t="s">
        <v>1</v>
      </c>
      <c r="F524" s="262" t="s">
        <v>1495</v>
      </c>
      <c r="G524" s="259"/>
      <c r="H524" s="263">
        <v>39.299999999999997</v>
      </c>
      <c r="I524" s="264"/>
      <c r="J524" s="259"/>
      <c r="K524" s="259"/>
      <c r="L524" s="265"/>
      <c r="M524" s="266"/>
      <c r="N524" s="267"/>
      <c r="O524" s="267"/>
      <c r="P524" s="267"/>
      <c r="Q524" s="267"/>
      <c r="R524" s="267"/>
      <c r="S524" s="267"/>
      <c r="T524" s="268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69" t="s">
        <v>190</v>
      </c>
      <c r="AU524" s="269" t="s">
        <v>92</v>
      </c>
      <c r="AV524" s="13" t="s">
        <v>92</v>
      </c>
      <c r="AW524" s="13" t="s">
        <v>32</v>
      </c>
      <c r="AX524" s="13" t="s">
        <v>84</v>
      </c>
      <c r="AY524" s="269" t="s">
        <v>149</v>
      </c>
    </row>
    <row r="525" s="2" customFormat="1" ht="21.0566" customHeight="1">
      <c r="A525" s="39"/>
      <c r="B525" s="40"/>
      <c r="C525" s="239" t="s">
        <v>1496</v>
      </c>
      <c r="D525" s="239" t="s">
        <v>152</v>
      </c>
      <c r="E525" s="240" t="s">
        <v>1497</v>
      </c>
      <c r="F525" s="241" t="s">
        <v>1498</v>
      </c>
      <c r="G525" s="242" t="s">
        <v>188</v>
      </c>
      <c r="H525" s="243">
        <v>17.030000000000001</v>
      </c>
      <c r="I525" s="244"/>
      <c r="J525" s="245">
        <f>ROUND(I525*H525,2)</f>
        <v>0</v>
      </c>
      <c r="K525" s="246"/>
      <c r="L525" s="45"/>
      <c r="M525" s="247" t="s">
        <v>1</v>
      </c>
      <c r="N525" s="248" t="s">
        <v>42</v>
      </c>
      <c r="O525" s="98"/>
      <c r="P525" s="249">
        <f>O525*H525</f>
        <v>0</v>
      </c>
      <c r="Q525" s="249">
        <v>0.00085300000000000003</v>
      </c>
      <c r="R525" s="249">
        <f>Q525*H525</f>
        <v>0.014526590000000001</v>
      </c>
      <c r="S525" s="249">
        <v>0</v>
      </c>
      <c r="T525" s="250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51" t="s">
        <v>264</v>
      </c>
      <c r="AT525" s="251" t="s">
        <v>152</v>
      </c>
      <c r="AU525" s="251" t="s">
        <v>92</v>
      </c>
      <c r="AY525" s="18" t="s">
        <v>149</v>
      </c>
      <c r="BE525" s="252">
        <f>IF(N525="základná",J525,0)</f>
        <v>0</v>
      </c>
      <c r="BF525" s="252">
        <f>IF(N525="znížená",J525,0)</f>
        <v>0</v>
      </c>
      <c r="BG525" s="252">
        <f>IF(N525="zákl. prenesená",J525,0)</f>
        <v>0</v>
      </c>
      <c r="BH525" s="252">
        <f>IF(N525="zníž. prenesená",J525,0)</f>
        <v>0</v>
      </c>
      <c r="BI525" s="252">
        <f>IF(N525="nulová",J525,0)</f>
        <v>0</v>
      </c>
      <c r="BJ525" s="18" t="s">
        <v>92</v>
      </c>
      <c r="BK525" s="252">
        <f>ROUND(I525*H525,2)</f>
        <v>0</v>
      </c>
      <c r="BL525" s="18" t="s">
        <v>264</v>
      </c>
      <c r="BM525" s="251" t="s">
        <v>1499</v>
      </c>
    </row>
    <row r="526" s="15" customFormat="1">
      <c r="A526" s="15"/>
      <c r="B526" s="293"/>
      <c r="C526" s="294"/>
      <c r="D526" s="260" t="s">
        <v>190</v>
      </c>
      <c r="E526" s="295" t="s">
        <v>1</v>
      </c>
      <c r="F526" s="296" t="s">
        <v>1500</v>
      </c>
      <c r="G526" s="294"/>
      <c r="H526" s="295" t="s">
        <v>1</v>
      </c>
      <c r="I526" s="297"/>
      <c r="J526" s="294"/>
      <c r="K526" s="294"/>
      <c r="L526" s="298"/>
      <c r="M526" s="299"/>
      <c r="N526" s="300"/>
      <c r="O526" s="300"/>
      <c r="P526" s="300"/>
      <c r="Q526" s="300"/>
      <c r="R526" s="300"/>
      <c r="S526" s="300"/>
      <c r="T526" s="301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302" t="s">
        <v>190</v>
      </c>
      <c r="AU526" s="302" t="s">
        <v>92</v>
      </c>
      <c r="AV526" s="15" t="s">
        <v>84</v>
      </c>
      <c r="AW526" s="15" t="s">
        <v>32</v>
      </c>
      <c r="AX526" s="15" t="s">
        <v>76</v>
      </c>
      <c r="AY526" s="302" t="s">
        <v>149</v>
      </c>
    </row>
    <row r="527" s="13" customFormat="1">
      <c r="A527" s="13"/>
      <c r="B527" s="258"/>
      <c r="C527" s="259"/>
      <c r="D527" s="260" t="s">
        <v>190</v>
      </c>
      <c r="E527" s="261" t="s">
        <v>1</v>
      </c>
      <c r="F527" s="262" t="s">
        <v>1501</v>
      </c>
      <c r="G527" s="259"/>
      <c r="H527" s="263">
        <v>17.030000000000001</v>
      </c>
      <c r="I527" s="264"/>
      <c r="J527" s="259"/>
      <c r="K527" s="259"/>
      <c r="L527" s="265"/>
      <c r="M527" s="266"/>
      <c r="N527" s="267"/>
      <c r="O527" s="267"/>
      <c r="P527" s="267"/>
      <c r="Q527" s="267"/>
      <c r="R527" s="267"/>
      <c r="S527" s="267"/>
      <c r="T527" s="268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69" t="s">
        <v>190</v>
      </c>
      <c r="AU527" s="269" t="s">
        <v>92</v>
      </c>
      <c r="AV527" s="13" t="s">
        <v>92</v>
      </c>
      <c r="AW527" s="13" t="s">
        <v>32</v>
      </c>
      <c r="AX527" s="13" t="s">
        <v>76</v>
      </c>
      <c r="AY527" s="269" t="s">
        <v>149</v>
      </c>
    </row>
    <row r="528" s="14" customFormat="1">
      <c r="A528" s="14"/>
      <c r="B528" s="270"/>
      <c r="C528" s="271"/>
      <c r="D528" s="260" t="s">
        <v>190</v>
      </c>
      <c r="E528" s="272" t="s">
        <v>1</v>
      </c>
      <c r="F528" s="273" t="s">
        <v>203</v>
      </c>
      <c r="G528" s="271"/>
      <c r="H528" s="274">
        <v>17.030000000000001</v>
      </c>
      <c r="I528" s="275"/>
      <c r="J528" s="271"/>
      <c r="K528" s="271"/>
      <c r="L528" s="276"/>
      <c r="M528" s="277"/>
      <c r="N528" s="278"/>
      <c r="O528" s="278"/>
      <c r="P528" s="278"/>
      <c r="Q528" s="278"/>
      <c r="R528" s="278"/>
      <c r="S528" s="278"/>
      <c r="T528" s="279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80" t="s">
        <v>190</v>
      </c>
      <c r="AU528" s="280" t="s">
        <v>92</v>
      </c>
      <c r="AV528" s="14" t="s">
        <v>166</v>
      </c>
      <c r="AW528" s="14" t="s">
        <v>4</v>
      </c>
      <c r="AX528" s="14" t="s">
        <v>84</v>
      </c>
      <c r="AY528" s="280" t="s">
        <v>149</v>
      </c>
    </row>
    <row r="529" s="2" customFormat="1" ht="36.72453" customHeight="1">
      <c r="A529" s="39"/>
      <c r="B529" s="40"/>
      <c r="C529" s="239" t="s">
        <v>1502</v>
      </c>
      <c r="D529" s="239" t="s">
        <v>152</v>
      </c>
      <c r="E529" s="240" t="s">
        <v>1503</v>
      </c>
      <c r="F529" s="241" t="s">
        <v>1504</v>
      </c>
      <c r="G529" s="242" t="s">
        <v>188</v>
      </c>
      <c r="H529" s="243">
        <v>50.643999999999998</v>
      </c>
      <c r="I529" s="244"/>
      <c r="J529" s="245">
        <f>ROUND(I529*H529,2)</f>
        <v>0</v>
      </c>
      <c r="K529" s="246"/>
      <c r="L529" s="45"/>
      <c r="M529" s="247" t="s">
        <v>1</v>
      </c>
      <c r="N529" s="248" t="s">
        <v>42</v>
      </c>
      <c r="O529" s="98"/>
      <c r="P529" s="249">
        <f>O529*H529</f>
        <v>0</v>
      </c>
      <c r="Q529" s="249">
        <v>0.0025000000000000001</v>
      </c>
      <c r="R529" s="249">
        <f>Q529*H529</f>
        <v>0.12661</v>
      </c>
      <c r="S529" s="249">
        <v>0</v>
      </c>
      <c r="T529" s="250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51" t="s">
        <v>264</v>
      </c>
      <c r="AT529" s="251" t="s">
        <v>152</v>
      </c>
      <c r="AU529" s="251" t="s">
        <v>92</v>
      </c>
      <c r="AY529" s="18" t="s">
        <v>149</v>
      </c>
      <c r="BE529" s="252">
        <f>IF(N529="základná",J529,0)</f>
        <v>0</v>
      </c>
      <c r="BF529" s="252">
        <f>IF(N529="znížená",J529,0)</f>
        <v>0</v>
      </c>
      <c r="BG529" s="252">
        <f>IF(N529="zákl. prenesená",J529,0)</f>
        <v>0</v>
      </c>
      <c r="BH529" s="252">
        <f>IF(N529="zníž. prenesená",J529,0)</f>
        <v>0</v>
      </c>
      <c r="BI529" s="252">
        <f>IF(N529="nulová",J529,0)</f>
        <v>0</v>
      </c>
      <c r="BJ529" s="18" t="s">
        <v>92</v>
      </c>
      <c r="BK529" s="252">
        <f>ROUND(I529*H529,2)</f>
        <v>0</v>
      </c>
      <c r="BL529" s="18" t="s">
        <v>264</v>
      </c>
      <c r="BM529" s="251" t="s">
        <v>1505</v>
      </c>
    </row>
    <row r="530" s="15" customFormat="1">
      <c r="A530" s="15"/>
      <c r="B530" s="293"/>
      <c r="C530" s="294"/>
      <c r="D530" s="260" t="s">
        <v>190</v>
      </c>
      <c r="E530" s="295" t="s">
        <v>1</v>
      </c>
      <c r="F530" s="296" t="s">
        <v>1506</v>
      </c>
      <c r="G530" s="294"/>
      <c r="H530" s="295" t="s">
        <v>1</v>
      </c>
      <c r="I530" s="297"/>
      <c r="J530" s="294"/>
      <c r="K530" s="294"/>
      <c r="L530" s="298"/>
      <c r="M530" s="299"/>
      <c r="N530" s="300"/>
      <c r="O530" s="300"/>
      <c r="P530" s="300"/>
      <c r="Q530" s="300"/>
      <c r="R530" s="300"/>
      <c r="S530" s="300"/>
      <c r="T530" s="301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302" t="s">
        <v>190</v>
      </c>
      <c r="AU530" s="302" t="s">
        <v>92</v>
      </c>
      <c r="AV530" s="15" t="s">
        <v>84</v>
      </c>
      <c r="AW530" s="15" t="s">
        <v>32</v>
      </c>
      <c r="AX530" s="15" t="s">
        <v>76</v>
      </c>
      <c r="AY530" s="302" t="s">
        <v>149</v>
      </c>
    </row>
    <row r="531" s="13" customFormat="1">
      <c r="A531" s="13"/>
      <c r="B531" s="258"/>
      <c r="C531" s="259"/>
      <c r="D531" s="260" t="s">
        <v>190</v>
      </c>
      <c r="E531" s="261" t="s">
        <v>1</v>
      </c>
      <c r="F531" s="262" t="s">
        <v>1507</v>
      </c>
      <c r="G531" s="259"/>
      <c r="H531" s="263">
        <v>37.674999999999997</v>
      </c>
      <c r="I531" s="264"/>
      <c r="J531" s="259"/>
      <c r="K531" s="259"/>
      <c r="L531" s="265"/>
      <c r="M531" s="266"/>
      <c r="N531" s="267"/>
      <c r="O531" s="267"/>
      <c r="P531" s="267"/>
      <c r="Q531" s="267"/>
      <c r="R531" s="267"/>
      <c r="S531" s="267"/>
      <c r="T531" s="26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69" t="s">
        <v>190</v>
      </c>
      <c r="AU531" s="269" t="s">
        <v>92</v>
      </c>
      <c r="AV531" s="13" t="s">
        <v>92</v>
      </c>
      <c r="AW531" s="13" t="s">
        <v>32</v>
      </c>
      <c r="AX531" s="13" t="s">
        <v>76</v>
      </c>
      <c r="AY531" s="269" t="s">
        <v>149</v>
      </c>
    </row>
    <row r="532" s="13" customFormat="1">
      <c r="A532" s="13"/>
      <c r="B532" s="258"/>
      <c r="C532" s="259"/>
      <c r="D532" s="260" t="s">
        <v>190</v>
      </c>
      <c r="E532" s="261" t="s">
        <v>1</v>
      </c>
      <c r="F532" s="262" t="s">
        <v>1387</v>
      </c>
      <c r="G532" s="259"/>
      <c r="H532" s="263">
        <v>12.968999999999999</v>
      </c>
      <c r="I532" s="264"/>
      <c r="J532" s="259"/>
      <c r="K532" s="259"/>
      <c r="L532" s="265"/>
      <c r="M532" s="266"/>
      <c r="N532" s="267"/>
      <c r="O532" s="267"/>
      <c r="P532" s="267"/>
      <c r="Q532" s="267"/>
      <c r="R532" s="267"/>
      <c r="S532" s="267"/>
      <c r="T532" s="268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69" t="s">
        <v>190</v>
      </c>
      <c r="AU532" s="269" t="s">
        <v>92</v>
      </c>
      <c r="AV532" s="13" t="s">
        <v>92</v>
      </c>
      <c r="AW532" s="13" t="s">
        <v>32</v>
      </c>
      <c r="AX532" s="13" t="s">
        <v>76</v>
      </c>
      <c r="AY532" s="269" t="s">
        <v>149</v>
      </c>
    </row>
    <row r="533" s="14" customFormat="1">
      <c r="A533" s="14"/>
      <c r="B533" s="270"/>
      <c r="C533" s="271"/>
      <c r="D533" s="260" t="s">
        <v>190</v>
      </c>
      <c r="E533" s="272" t="s">
        <v>1</v>
      </c>
      <c r="F533" s="273" t="s">
        <v>203</v>
      </c>
      <c r="G533" s="271"/>
      <c r="H533" s="274">
        <v>50.643999999999998</v>
      </c>
      <c r="I533" s="275"/>
      <c r="J533" s="271"/>
      <c r="K533" s="271"/>
      <c r="L533" s="276"/>
      <c r="M533" s="277"/>
      <c r="N533" s="278"/>
      <c r="O533" s="278"/>
      <c r="P533" s="278"/>
      <c r="Q533" s="278"/>
      <c r="R533" s="278"/>
      <c r="S533" s="278"/>
      <c r="T533" s="279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80" t="s">
        <v>190</v>
      </c>
      <c r="AU533" s="280" t="s">
        <v>92</v>
      </c>
      <c r="AV533" s="14" t="s">
        <v>166</v>
      </c>
      <c r="AW533" s="14" t="s">
        <v>32</v>
      </c>
      <c r="AX533" s="14" t="s">
        <v>84</v>
      </c>
      <c r="AY533" s="280" t="s">
        <v>149</v>
      </c>
    </row>
    <row r="534" s="2" customFormat="1" ht="16.30189" customHeight="1">
      <c r="A534" s="39"/>
      <c r="B534" s="40"/>
      <c r="C534" s="281" t="s">
        <v>1508</v>
      </c>
      <c r="D534" s="281" t="s">
        <v>243</v>
      </c>
      <c r="E534" s="282" t="s">
        <v>1509</v>
      </c>
      <c r="F534" s="283" t="s">
        <v>1510</v>
      </c>
      <c r="G534" s="284" t="s">
        <v>493</v>
      </c>
      <c r="H534" s="285">
        <v>25.321999999999999</v>
      </c>
      <c r="I534" s="286"/>
      <c r="J534" s="287">
        <f>ROUND(I534*H534,2)</f>
        <v>0</v>
      </c>
      <c r="K534" s="288"/>
      <c r="L534" s="289"/>
      <c r="M534" s="290" t="s">
        <v>1</v>
      </c>
      <c r="N534" s="291" t="s">
        <v>42</v>
      </c>
      <c r="O534" s="98"/>
      <c r="P534" s="249">
        <f>O534*H534</f>
        <v>0</v>
      </c>
      <c r="Q534" s="249">
        <v>0.001</v>
      </c>
      <c r="R534" s="249">
        <f>Q534*H534</f>
        <v>0.025322000000000001</v>
      </c>
      <c r="S534" s="249">
        <v>0</v>
      </c>
      <c r="T534" s="250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51" t="s">
        <v>332</v>
      </c>
      <c r="AT534" s="251" t="s">
        <v>243</v>
      </c>
      <c r="AU534" s="251" t="s">
        <v>92</v>
      </c>
      <c r="AY534" s="18" t="s">
        <v>149</v>
      </c>
      <c r="BE534" s="252">
        <f>IF(N534="základná",J534,0)</f>
        <v>0</v>
      </c>
      <c r="BF534" s="252">
        <f>IF(N534="znížená",J534,0)</f>
        <v>0</v>
      </c>
      <c r="BG534" s="252">
        <f>IF(N534="zákl. prenesená",J534,0)</f>
        <v>0</v>
      </c>
      <c r="BH534" s="252">
        <f>IF(N534="zníž. prenesená",J534,0)</f>
        <v>0</v>
      </c>
      <c r="BI534" s="252">
        <f>IF(N534="nulová",J534,0)</f>
        <v>0</v>
      </c>
      <c r="BJ534" s="18" t="s">
        <v>92</v>
      </c>
      <c r="BK534" s="252">
        <f>ROUND(I534*H534,2)</f>
        <v>0</v>
      </c>
      <c r="BL534" s="18" t="s">
        <v>264</v>
      </c>
      <c r="BM534" s="251" t="s">
        <v>1511</v>
      </c>
    </row>
    <row r="535" s="13" customFormat="1">
      <c r="A535" s="13"/>
      <c r="B535" s="258"/>
      <c r="C535" s="259"/>
      <c r="D535" s="260" t="s">
        <v>190</v>
      </c>
      <c r="E535" s="259"/>
      <c r="F535" s="262" t="s">
        <v>1512</v>
      </c>
      <c r="G535" s="259"/>
      <c r="H535" s="263">
        <v>25.321999999999999</v>
      </c>
      <c r="I535" s="264"/>
      <c r="J535" s="259"/>
      <c r="K535" s="259"/>
      <c r="L535" s="265"/>
      <c r="M535" s="266"/>
      <c r="N535" s="267"/>
      <c r="O535" s="267"/>
      <c r="P535" s="267"/>
      <c r="Q535" s="267"/>
      <c r="R535" s="267"/>
      <c r="S535" s="267"/>
      <c r="T535" s="268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69" t="s">
        <v>190</v>
      </c>
      <c r="AU535" s="269" t="s">
        <v>92</v>
      </c>
      <c r="AV535" s="13" t="s">
        <v>92</v>
      </c>
      <c r="AW535" s="13" t="s">
        <v>4</v>
      </c>
      <c r="AX535" s="13" t="s">
        <v>84</v>
      </c>
      <c r="AY535" s="269" t="s">
        <v>149</v>
      </c>
    </row>
    <row r="536" s="2" customFormat="1" ht="21.0566" customHeight="1">
      <c r="A536" s="39"/>
      <c r="B536" s="40"/>
      <c r="C536" s="239" t="s">
        <v>1513</v>
      </c>
      <c r="D536" s="239" t="s">
        <v>152</v>
      </c>
      <c r="E536" s="240" t="s">
        <v>1514</v>
      </c>
      <c r="F536" s="241" t="s">
        <v>1515</v>
      </c>
      <c r="G536" s="242" t="s">
        <v>188</v>
      </c>
      <c r="H536" s="243">
        <v>60.158000000000001</v>
      </c>
      <c r="I536" s="244"/>
      <c r="J536" s="245">
        <f>ROUND(I536*H536,2)</f>
        <v>0</v>
      </c>
      <c r="K536" s="246"/>
      <c r="L536" s="45"/>
      <c r="M536" s="247" t="s">
        <v>1</v>
      </c>
      <c r="N536" s="248" t="s">
        <v>42</v>
      </c>
      <c r="O536" s="98"/>
      <c r="P536" s="249">
        <f>O536*H536</f>
        <v>0</v>
      </c>
      <c r="Q536" s="249">
        <v>0.00054226000000000003</v>
      </c>
      <c r="R536" s="249">
        <f>Q536*H536</f>
        <v>0.032621277080000004</v>
      </c>
      <c r="S536" s="249">
        <v>0</v>
      </c>
      <c r="T536" s="250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51" t="s">
        <v>264</v>
      </c>
      <c r="AT536" s="251" t="s">
        <v>152</v>
      </c>
      <c r="AU536" s="251" t="s">
        <v>92</v>
      </c>
      <c r="AY536" s="18" t="s">
        <v>149</v>
      </c>
      <c r="BE536" s="252">
        <f>IF(N536="základná",J536,0)</f>
        <v>0</v>
      </c>
      <c r="BF536" s="252">
        <f>IF(N536="znížená",J536,0)</f>
        <v>0</v>
      </c>
      <c r="BG536" s="252">
        <f>IF(N536="zákl. prenesená",J536,0)</f>
        <v>0</v>
      </c>
      <c r="BH536" s="252">
        <f>IF(N536="zníž. prenesená",J536,0)</f>
        <v>0</v>
      </c>
      <c r="BI536" s="252">
        <f>IF(N536="nulová",J536,0)</f>
        <v>0</v>
      </c>
      <c r="BJ536" s="18" t="s">
        <v>92</v>
      </c>
      <c r="BK536" s="252">
        <f>ROUND(I536*H536,2)</f>
        <v>0</v>
      </c>
      <c r="BL536" s="18" t="s">
        <v>264</v>
      </c>
      <c r="BM536" s="251" t="s">
        <v>1516</v>
      </c>
    </row>
    <row r="537" s="13" customFormat="1">
      <c r="A537" s="13"/>
      <c r="B537" s="258"/>
      <c r="C537" s="259"/>
      <c r="D537" s="260" t="s">
        <v>190</v>
      </c>
      <c r="E537" s="261" t="s">
        <v>1</v>
      </c>
      <c r="F537" s="262" t="s">
        <v>1507</v>
      </c>
      <c r="G537" s="259"/>
      <c r="H537" s="263">
        <v>37.674999999999997</v>
      </c>
      <c r="I537" s="264"/>
      <c r="J537" s="259"/>
      <c r="K537" s="259"/>
      <c r="L537" s="265"/>
      <c r="M537" s="266"/>
      <c r="N537" s="267"/>
      <c r="O537" s="267"/>
      <c r="P537" s="267"/>
      <c r="Q537" s="267"/>
      <c r="R537" s="267"/>
      <c r="S537" s="267"/>
      <c r="T537" s="268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69" t="s">
        <v>190</v>
      </c>
      <c r="AU537" s="269" t="s">
        <v>92</v>
      </c>
      <c r="AV537" s="13" t="s">
        <v>92</v>
      </c>
      <c r="AW537" s="13" t="s">
        <v>32</v>
      </c>
      <c r="AX537" s="13" t="s">
        <v>76</v>
      </c>
      <c r="AY537" s="269" t="s">
        <v>149</v>
      </c>
    </row>
    <row r="538" s="13" customFormat="1">
      <c r="A538" s="13"/>
      <c r="B538" s="258"/>
      <c r="C538" s="259"/>
      <c r="D538" s="260" t="s">
        <v>190</v>
      </c>
      <c r="E538" s="261" t="s">
        <v>1</v>
      </c>
      <c r="F538" s="262" t="s">
        <v>1387</v>
      </c>
      <c r="G538" s="259"/>
      <c r="H538" s="263">
        <v>12.968999999999999</v>
      </c>
      <c r="I538" s="264"/>
      <c r="J538" s="259"/>
      <c r="K538" s="259"/>
      <c r="L538" s="265"/>
      <c r="M538" s="266"/>
      <c r="N538" s="267"/>
      <c r="O538" s="267"/>
      <c r="P538" s="267"/>
      <c r="Q538" s="267"/>
      <c r="R538" s="267"/>
      <c r="S538" s="267"/>
      <c r="T538" s="268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69" t="s">
        <v>190</v>
      </c>
      <c r="AU538" s="269" t="s">
        <v>92</v>
      </c>
      <c r="AV538" s="13" t="s">
        <v>92</v>
      </c>
      <c r="AW538" s="13" t="s">
        <v>32</v>
      </c>
      <c r="AX538" s="13" t="s">
        <v>76</v>
      </c>
      <c r="AY538" s="269" t="s">
        <v>149</v>
      </c>
    </row>
    <row r="539" s="13" customFormat="1">
      <c r="A539" s="13"/>
      <c r="B539" s="258"/>
      <c r="C539" s="259"/>
      <c r="D539" s="260" t="s">
        <v>190</v>
      </c>
      <c r="E539" s="261" t="s">
        <v>1</v>
      </c>
      <c r="F539" s="262" t="s">
        <v>1517</v>
      </c>
      <c r="G539" s="259"/>
      <c r="H539" s="263">
        <v>9.5139999999999993</v>
      </c>
      <c r="I539" s="264"/>
      <c r="J539" s="259"/>
      <c r="K539" s="259"/>
      <c r="L539" s="265"/>
      <c r="M539" s="266"/>
      <c r="N539" s="267"/>
      <c r="O539" s="267"/>
      <c r="P539" s="267"/>
      <c r="Q539" s="267"/>
      <c r="R539" s="267"/>
      <c r="S539" s="267"/>
      <c r="T539" s="268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69" t="s">
        <v>190</v>
      </c>
      <c r="AU539" s="269" t="s">
        <v>92</v>
      </c>
      <c r="AV539" s="13" t="s">
        <v>92</v>
      </c>
      <c r="AW539" s="13" t="s">
        <v>32</v>
      </c>
      <c r="AX539" s="13" t="s">
        <v>76</v>
      </c>
      <c r="AY539" s="269" t="s">
        <v>149</v>
      </c>
    </row>
    <row r="540" s="14" customFormat="1">
      <c r="A540" s="14"/>
      <c r="B540" s="270"/>
      <c r="C540" s="271"/>
      <c r="D540" s="260" t="s">
        <v>190</v>
      </c>
      <c r="E540" s="272" t="s">
        <v>1</v>
      </c>
      <c r="F540" s="273" t="s">
        <v>203</v>
      </c>
      <c r="G540" s="271"/>
      <c r="H540" s="274">
        <v>60.158000000000001</v>
      </c>
      <c r="I540" s="275"/>
      <c r="J540" s="271"/>
      <c r="K540" s="271"/>
      <c r="L540" s="276"/>
      <c r="M540" s="277"/>
      <c r="N540" s="278"/>
      <c r="O540" s="278"/>
      <c r="P540" s="278"/>
      <c r="Q540" s="278"/>
      <c r="R540" s="278"/>
      <c r="S540" s="278"/>
      <c r="T540" s="27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80" t="s">
        <v>190</v>
      </c>
      <c r="AU540" s="280" t="s">
        <v>92</v>
      </c>
      <c r="AV540" s="14" t="s">
        <v>166</v>
      </c>
      <c r="AW540" s="14" t="s">
        <v>32</v>
      </c>
      <c r="AX540" s="14" t="s">
        <v>84</v>
      </c>
      <c r="AY540" s="280" t="s">
        <v>149</v>
      </c>
    </row>
    <row r="541" s="2" customFormat="1" ht="31.92453" customHeight="1">
      <c r="A541" s="39"/>
      <c r="B541" s="40"/>
      <c r="C541" s="281" t="s">
        <v>1518</v>
      </c>
      <c r="D541" s="281" t="s">
        <v>243</v>
      </c>
      <c r="E541" s="282" t="s">
        <v>1519</v>
      </c>
      <c r="F541" s="283" t="s">
        <v>1520</v>
      </c>
      <c r="G541" s="284" t="s">
        <v>188</v>
      </c>
      <c r="H541" s="285">
        <v>69.182000000000002</v>
      </c>
      <c r="I541" s="286"/>
      <c r="J541" s="287">
        <f>ROUND(I541*H541,2)</f>
        <v>0</v>
      </c>
      <c r="K541" s="288"/>
      <c r="L541" s="289"/>
      <c r="M541" s="290" t="s">
        <v>1</v>
      </c>
      <c r="N541" s="291" t="s">
        <v>42</v>
      </c>
      <c r="O541" s="98"/>
      <c r="P541" s="249">
        <f>O541*H541</f>
        <v>0</v>
      </c>
      <c r="Q541" s="249">
        <v>0.0073800000000000003</v>
      </c>
      <c r="R541" s="249">
        <f>Q541*H541</f>
        <v>0.51056316000000002</v>
      </c>
      <c r="S541" s="249">
        <v>0</v>
      </c>
      <c r="T541" s="250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51" t="s">
        <v>332</v>
      </c>
      <c r="AT541" s="251" t="s">
        <v>243</v>
      </c>
      <c r="AU541" s="251" t="s">
        <v>92</v>
      </c>
      <c r="AY541" s="18" t="s">
        <v>149</v>
      </c>
      <c r="BE541" s="252">
        <f>IF(N541="základná",J541,0)</f>
        <v>0</v>
      </c>
      <c r="BF541" s="252">
        <f>IF(N541="znížená",J541,0)</f>
        <v>0</v>
      </c>
      <c r="BG541" s="252">
        <f>IF(N541="zákl. prenesená",J541,0)</f>
        <v>0</v>
      </c>
      <c r="BH541" s="252">
        <f>IF(N541="zníž. prenesená",J541,0)</f>
        <v>0</v>
      </c>
      <c r="BI541" s="252">
        <f>IF(N541="nulová",J541,0)</f>
        <v>0</v>
      </c>
      <c r="BJ541" s="18" t="s">
        <v>92</v>
      </c>
      <c r="BK541" s="252">
        <f>ROUND(I541*H541,2)</f>
        <v>0</v>
      </c>
      <c r="BL541" s="18" t="s">
        <v>264</v>
      </c>
      <c r="BM541" s="251" t="s">
        <v>1521</v>
      </c>
    </row>
    <row r="542" s="13" customFormat="1">
      <c r="A542" s="13"/>
      <c r="B542" s="258"/>
      <c r="C542" s="259"/>
      <c r="D542" s="260" t="s">
        <v>190</v>
      </c>
      <c r="E542" s="259"/>
      <c r="F542" s="262" t="s">
        <v>1522</v>
      </c>
      <c r="G542" s="259"/>
      <c r="H542" s="263">
        <v>69.182000000000002</v>
      </c>
      <c r="I542" s="264"/>
      <c r="J542" s="259"/>
      <c r="K542" s="259"/>
      <c r="L542" s="265"/>
      <c r="M542" s="266"/>
      <c r="N542" s="267"/>
      <c r="O542" s="267"/>
      <c r="P542" s="267"/>
      <c r="Q542" s="267"/>
      <c r="R542" s="267"/>
      <c r="S542" s="267"/>
      <c r="T542" s="268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69" t="s">
        <v>190</v>
      </c>
      <c r="AU542" s="269" t="s">
        <v>92</v>
      </c>
      <c r="AV542" s="13" t="s">
        <v>92</v>
      </c>
      <c r="AW542" s="13" t="s">
        <v>4</v>
      </c>
      <c r="AX542" s="13" t="s">
        <v>84</v>
      </c>
      <c r="AY542" s="269" t="s">
        <v>149</v>
      </c>
    </row>
    <row r="543" s="2" customFormat="1" ht="23.4566" customHeight="1">
      <c r="A543" s="39"/>
      <c r="B543" s="40"/>
      <c r="C543" s="239" t="s">
        <v>1523</v>
      </c>
      <c r="D543" s="239" t="s">
        <v>152</v>
      </c>
      <c r="E543" s="240" t="s">
        <v>1524</v>
      </c>
      <c r="F543" s="241" t="s">
        <v>806</v>
      </c>
      <c r="G543" s="242" t="s">
        <v>1525</v>
      </c>
      <c r="H543" s="314"/>
      <c r="I543" s="244"/>
      <c r="J543" s="245">
        <f>ROUND(I543*H543,2)</f>
        <v>0</v>
      </c>
      <c r="K543" s="246"/>
      <c r="L543" s="45"/>
      <c r="M543" s="247" t="s">
        <v>1</v>
      </c>
      <c r="N543" s="248" t="s">
        <v>42</v>
      </c>
      <c r="O543" s="98"/>
      <c r="P543" s="249">
        <f>O543*H543</f>
        <v>0</v>
      </c>
      <c r="Q543" s="249">
        <v>0</v>
      </c>
      <c r="R543" s="249">
        <f>Q543*H543</f>
        <v>0</v>
      </c>
      <c r="S543" s="249">
        <v>0</v>
      </c>
      <c r="T543" s="250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51" t="s">
        <v>264</v>
      </c>
      <c r="AT543" s="251" t="s">
        <v>152</v>
      </c>
      <c r="AU543" s="251" t="s">
        <v>92</v>
      </c>
      <c r="AY543" s="18" t="s">
        <v>149</v>
      </c>
      <c r="BE543" s="252">
        <f>IF(N543="základná",J543,0)</f>
        <v>0</v>
      </c>
      <c r="BF543" s="252">
        <f>IF(N543="znížená",J543,0)</f>
        <v>0</v>
      </c>
      <c r="BG543" s="252">
        <f>IF(N543="zákl. prenesená",J543,0)</f>
        <v>0</v>
      </c>
      <c r="BH543" s="252">
        <f>IF(N543="zníž. prenesená",J543,0)</f>
        <v>0</v>
      </c>
      <c r="BI543" s="252">
        <f>IF(N543="nulová",J543,0)</f>
        <v>0</v>
      </c>
      <c r="BJ543" s="18" t="s">
        <v>92</v>
      </c>
      <c r="BK543" s="252">
        <f>ROUND(I543*H543,2)</f>
        <v>0</v>
      </c>
      <c r="BL543" s="18" t="s">
        <v>264</v>
      </c>
      <c r="BM543" s="251" t="s">
        <v>1526</v>
      </c>
    </row>
    <row r="544" s="12" customFormat="1" ht="25.92" customHeight="1">
      <c r="A544" s="12"/>
      <c r="B544" s="223"/>
      <c r="C544" s="224"/>
      <c r="D544" s="225" t="s">
        <v>75</v>
      </c>
      <c r="E544" s="226" t="s">
        <v>146</v>
      </c>
      <c r="F544" s="226" t="s">
        <v>147</v>
      </c>
      <c r="G544" s="224"/>
      <c r="H544" s="224"/>
      <c r="I544" s="227"/>
      <c r="J544" s="228">
        <f>BK544</f>
        <v>0</v>
      </c>
      <c r="K544" s="224"/>
      <c r="L544" s="229"/>
      <c r="M544" s="230"/>
      <c r="N544" s="231"/>
      <c r="O544" s="231"/>
      <c r="P544" s="232">
        <f>SUM(P545:P554)</f>
        <v>0</v>
      </c>
      <c r="Q544" s="231"/>
      <c r="R544" s="232">
        <f>SUM(R545:R554)</f>
        <v>0</v>
      </c>
      <c r="S544" s="231"/>
      <c r="T544" s="233">
        <f>SUM(T545:T554)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34" t="s">
        <v>148</v>
      </c>
      <c r="AT544" s="235" t="s">
        <v>75</v>
      </c>
      <c r="AU544" s="235" t="s">
        <v>76</v>
      </c>
      <c r="AY544" s="234" t="s">
        <v>149</v>
      </c>
      <c r="BK544" s="236">
        <f>SUM(BK545:BK554)</f>
        <v>0</v>
      </c>
    </row>
    <row r="545" s="2" customFormat="1" ht="31.92453" customHeight="1">
      <c r="A545" s="39"/>
      <c r="B545" s="40"/>
      <c r="C545" s="239" t="s">
        <v>1527</v>
      </c>
      <c r="D545" s="239" t="s">
        <v>152</v>
      </c>
      <c r="E545" s="240" t="s">
        <v>1528</v>
      </c>
      <c r="F545" s="241" t="s">
        <v>154</v>
      </c>
      <c r="G545" s="242" t="s">
        <v>155</v>
      </c>
      <c r="H545" s="243">
        <v>1</v>
      </c>
      <c r="I545" s="244"/>
      <c r="J545" s="245">
        <f>ROUND(I545*H545,2)</f>
        <v>0</v>
      </c>
      <c r="K545" s="246"/>
      <c r="L545" s="45"/>
      <c r="M545" s="247" t="s">
        <v>1</v>
      </c>
      <c r="N545" s="248" t="s">
        <v>42</v>
      </c>
      <c r="O545" s="98"/>
      <c r="P545" s="249">
        <f>O545*H545</f>
        <v>0</v>
      </c>
      <c r="Q545" s="249">
        <v>0</v>
      </c>
      <c r="R545" s="249">
        <f>Q545*H545</f>
        <v>0</v>
      </c>
      <c r="S545" s="249">
        <v>0</v>
      </c>
      <c r="T545" s="250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51" t="s">
        <v>156</v>
      </c>
      <c r="AT545" s="251" t="s">
        <v>152</v>
      </c>
      <c r="AU545" s="251" t="s">
        <v>84</v>
      </c>
      <c r="AY545" s="18" t="s">
        <v>149</v>
      </c>
      <c r="BE545" s="252">
        <f>IF(N545="základná",J545,0)</f>
        <v>0</v>
      </c>
      <c r="BF545" s="252">
        <f>IF(N545="znížená",J545,0)</f>
        <v>0</v>
      </c>
      <c r="BG545" s="252">
        <f>IF(N545="zákl. prenesená",J545,0)</f>
        <v>0</v>
      </c>
      <c r="BH545" s="252">
        <f>IF(N545="zníž. prenesená",J545,0)</f>
        <v>0</v>
      </c>
      <c r="BI545" s="252">
        <f>IF(N545="nulová",J545,0)</f>
        <v>0</v>
      </c>
      <c r="BJ545" s="18" t="s">
        <v>92</v>
      </c>
      <c r="BK545" s="252">
        <f>ROUND(I545*H545,2)</f>
        <v>0</v>
      </c>
      <c r="BL545" s="18" t="s">
        <v>156</v>
      </c>
      <c r="BM545" s="251" t="s">
        <v>1529</v>
      </c>
    </row>
    <row r="546" s="2" customFormat="1" ht="23.4566" customHeight="1">
      <c r="A546" s="39"/>
      <c r="B546" s="40"/>
      <c r="C546" s="239" t="s">
        <v>1530</v>
      </c>
      <c r="D546" s="239" t="s">
        <v>152</v>
      </c>
      <c r="E546" s="240" t="s">
        <v>1531</v>
      </c>
      <c r="F546" s="241" t="s">
        <v>159</v>
      </c>
      <c r="G546" s="242" t="s">
        <v>155</v>
      </c>
      <c r="H546" s="243">
        <v>1</v>
      </c>
      <c r="I546" s="244"/>
      <c r="J546" s="245">
        <f>ROUND(I546*H546,2)</f>
        <v>0</v>
      </c>
      <c r="K546" s="246"/>
      <c r="L546" s="45"/>
      <c r="M546" s="247" t="s">
        <v>1</v>
      </c>
      <c r="N546" s="248" t="s">
        <v>42</v>
      </c>
      <c r="O546" s="98"/>
      <c r="P546" s="249">
        <f>O546*H546</f>
        <v>0</v>
      </c>
      <c r="Q546" s="249">
        <v>0</v>
      </c>
      <c r="R546" s="249">
        <f>Q546*H546</f>
        <v>0</v>
      </c>
      <c r="S546" s="249">
        <v>0</v>
      </c>
      <c r="T546" s="250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51" t="s">
        <v>156</v>
      </c>
      <c r="AT546" s="251" t="s">
        <v>152</v>
      </c>
      <c r="AU546" s="251" t="s">
        <v>84</v>
      </c>
      <c r="AY546" s="18" t="s">
        <v>149</v>
      </c>
      <c r="BE546" s="252">
        <f>IF(N546="základná",J546,0)</f>
        <v>0</v>
      </c>
      <c r="BF546" s="252">
        <f>IF(N546="znížená",J546,0)</f>
        <v>0</v>
      </c>
      <c r="BG546" s="252">
        <f>IF(N546="zákl. prenesená",J546,0)</f>
        <v>0</v>
      </c>
      <c r="BH546" s="252">
        <f>IF(N546="zníž. prenesená",J546,0)</f>
        <v>0</v>
      </c>
      <c r="BI546" s="252">
        <f>IF(N546="nulová",J546,0)</f>
        <v>0</v>
      </c>
      <c r="BJ546" s="18" t="s">
        <v>92</v>
      </c>
      <c r="BK546" s="252">
        <f>ROUND(I546*H546,2)</f>
        <v>0</v>
      </c>
      <c r="BL546" s="18" t="s">
        <v>156</v>
      </c>
      <c r="BM546" s="251" t="s">
        <v>1532</v>
      </c>
    </row>
    <row r="547" s="2" customFormat="1" ht="23.4566" customHeight="1">
      <c r="A547" s="39"/>
      <c r="B547" s="40"/>
      <c r="C547" s="239" t="s">
        <v>1533</v>
      </c>
      <c r="D547" s="239" t="s">
        <v>152</v>
      </c>
      <c r="E547" s="240" t="s">
        <v>1534</v>
      </c>
      <c r="F547" s="241" t="s">
        <v>162</v>
      </c>
      <c r="G547" s="242" t="s">
        <v>155</v>
      </c>
      <c r="H547" s="243">
        <v>1</v>
      </c>
      <c r="I547" s="244"/>
      <c r="J547" s="245">
        <f>ROUND(I547*H547,2)</f>
        <v>0</v>
      </c>
      <c r="K547" s="246"/>
      <c r="L547" s="45"/>
      <c r="M547" s="247" t="s">
        <v>1</v>
      </c>
      <c r="N547" s="248" t="s">
        <v>42</v>
      </c>
      <c r="O547" s="98"/>
      <c r="P547" s="249">
        <f>O547*H547</f>
        <v>0</v>
      </c>
      <c r="Q547" s="249">
        <v>0</v>
      </c>
      <c r="R547" s="249">
        <f>Q547*H547</f>
        <v>0</v>
      </c>
      <c r="S547" s="249">
        <v>0</v>
      </c>
      <c r="T547" s="250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51" t="s">
        <v>156</v>
      </c>
      <c r="AT547" s="251" t="s">
        <v>152</v>
      </c>
      <c r="AU547" s="251" t="s">
        <v>84</v>
      </c>
      <c r="AY547" s="18" t="s">
        <v>149</v>
      </c>
      <c r="BE547" s="252">
        <f>IF(N547="základná",J547,0)</f>
        <v>0</v>
      </c>
      <c r="BF547" s="252">
        <f>IF(N547="znížená",J547,0)</f>
        <v>0</v>
      </c>
      <c r="BG547" s="252">
        <f>IF(N547="zákl. prenesená",J547,0)</f>
        <v>0</v>
      </c>
      <c r="BH547" s="252">
        <f>IF(N547="zníž. prenesená",J547,0)</f>
        <v>0</v>
      </c>
      <c r="BI547" s="252">
        <f>IF(N547="nulová",J547,0)</f>
        <v>0</v>
      </c>
      <c r="BJ547" s="18" t="s">
        <v>92</v>
      </c>
      <c r="BK547" s="252">
        <f>ROUND(I547*H547,2)</f>
        <v>0</v>
      </c>
      <c r="BL547" s="18" t="s">
        <v>156</v>
      </c>
      <c r="BM547" s="251" t="s">
        <v>1535</v>
      </c>
    </row>
    <row r="548" s="2" customFormat="1" ht="42.79245" customHeight="1">
      <c r="A548" s="39"/>
      <c r="B548" s="40"/>
      <c r="C548" s="239" t="s">
        <v>1536</v>
      </c>
      <c r="D548" s="239" t="s">
        <v>152</v>
      </c>
      <c r="E548" s="240" t="s">
        <v>167</v>
      </c>
      <c r="F548" s="241" t="s">
        <v>168</v>
      </c>
      <c r="G548" s="242" t="s">
        <v>155</v>
      </c>
      <c r="H548" s="243">
        <v>1</v>
      </c>
      <c r="I548" s="244"/>
      <c r="J548" s="245">
        <f>ROUND(I548*H548,2)</f>
        <v>0</v>
      </c>
      <c r="K548" s="246"/>
      <c r="L548" s="45"/>
      <c r="M548" s="247" t="s">
        <v>1</v>
      </c>
      <c r="N548" s="248" t="s">
        <v>42</v>
      </c>
      <c r="O548" s="98"/>
      <c r="P548" s="249">
        <f>O548*H548</f>
        <v>0</v>
      </c>
      <c r="Q548" s="249">
        <v>0</v>
      </c>
      <c r="R548" s="249">
        <f>Q548*H548</f>
        <v>0</v>
      </c>
      <c r="S548" s="249">
        <v>0</v>
      </c>
      <c r="T548" s="250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51" t="s">
        <v>156</v>
      </c>
      <c r="AT548" s="251" t="s">
        <v>152</v>
      </c>
      <c r="AU548" s="251" t="s">
        <v>84</v>
      </c>
      <c r="AY548" s="18" t="s">
        <v>149</v>
      </c>
      <c r="BE548" s="252">
        <f>IF(N548="základná",J548,0)</f>
        <v>0</v>
      </c>
      <c r="BF548" s="252">
        <f>IF(N548="znížená",J548,0)</f>
        <v>0</v>
      </c>
      <c r="BG548" s="252">
        <f>IF(N548="zákl. prenesená",J548,0)</f>
        <v>0</v>
      </c>
      <c r="BH548" s="252">
        <f>IF(N548="zníž. prenesená",J548,0)</f>
        <v>0</v>
      </c>
      <c r="BI548" s="252">
        <f>IF(N548="nulová",J548,0)</f>
        <v>0</v>
      </c>
      <c r="BJ548" s="18" t="s">
        <v>92</v>
      </c>
      <c r="BK548" s="252">
        <f>ROUND(I548*H548,2)</f>
        <v>0</v>
      </c>
      <c r="BL548" s="18" t="s">
        <v>156</v>
      </c>
      <c r="BM548" s="251" t="s">
        <v>1537</v>
      </c>
    </row>
    <row r="549" s="2" customFormat="1" ht="42.79245" customHeight="1">
      <c r="A549" s="39"/>
      <c r="B549" s="40"/>
      <c r="C549" s="239" t="s">
        <v>1538</v>
      </c>
      <c r="D549" s="239" t="s">
        <v>152</v>
      </c>
      <c r="E549" s="240" t="s">
        <v>1539</v>
      </c>
      <c r="F549" s="241" t="s">
        <v>1540</v>
      </c>
      <c r="G549" s="242" t="s">
        <v>155</v>
      </c>
      <c r="H549" s="243">
        <v>1</v>
      </c>
      <c r="I549" s="244"/>
      <c r="J549" s="245">
        <f>ROUND(I549*H549,2)</f>
        <v>0</v>
      </c>
      <c r="K549" s="246"/>
      <c r="L549" s="45"/>
      <c r="M549" s="247" t="s">
        <v>1</v>
      </c>
      <c r="N549" s="248" t="s">
        <v>42</v>
      </c>
      <c r="O549" s="98"/>
      <c r="P549" s="249">
        <f>O549*H549</f>
        <v>0</v>
      </c>
      <c r="Q549" s="249">
        <v>0</v>
      </c>
      <c r="R549" s="249">
        <f>Q549*H549</f>
        <v>0</v>
      </c>
      <c r="S549" s="249">
        <v>0</v>
      </c>
      <c r="T549" s="250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51" t="s">
        <v>156</v>
      </c>
      <c r="AT549" s="251" t="s">
        <v>152</v>
      </c>
      <c r="AU549" s="251" t="s">
        <v>84</v>
      </c>
      <c r="AY549" s="18" t="s">
        <v>149</v>
      </c>
      <c r="BE549" s="252">
        <f>IF(N549="základná",J549,0)</f>
        <v>0</v>
      </c>
      <c r="BF549" s="252">
        <f>IF(N549="znížená",J549,0)</f>
        <v>0</v>
      </c>
      <c r="BG549" s="252">
        <f>IF(N549="zákl. prenesená",J549,0)</f>
        <v>0</v>
      </c>
      <c r="BH549" s="252">
        <f>IF(N549="zníž. prenesená",J549,0)</f>
        <v>0</v>
      </c>
      <c r="BI549" s="252">
        <f>IF(N549="nulová",J549,0)</f>
        <v>0</v>
      </c>
      <c r="BJ549" s="18" t="s">
        <v>92</v>
      </c>
      <c r="BK549" s="252">
        <f>ROUND(I549*H549,2)</f>
        <v>0</v>
      </c>
      <c r="BL549" s="18" t="s">
        <v>156</v>
      </c>
      <c r="BM549" s="251" t="s">
        <v>1541</v>
      </c>
    </row>
    <row r="550" s="2" customFormat="1" ht="31.92453" customHeight="1">
      <c r="A550" s="39"/>
      <c r="B550" s="40"/>
      <c r="C550" s="239" t="s">
        <v>1542</v>
      </c>
      <c r="D550" s="239" t="s">
        <v>152</v>
      </c>
      <c r="E550" s="240" t="s">
        <v>1543</v>
      </c>
      <c r="F550" s="241" t="s">
        <v>1544</v>
      </c>
      <c r="G550" s="242" t="s">
        <v>155</v>
      </c>
      <c r="H550" s="243">
        <v>1</v>
      </c>
      <c r="I550" s="244"/>
      <c r="J550" s="245">
        <f>ROUND(I550*H550,2)</f>
        <v>0</v>
      </c>
      <c r="K550" s="246"/>
      <c r="L550" s="45"/>
      <c r="M550" s="247" t="s">
        <v>1</v>
      </c>
      <c r="N550" s="248" t="s">
        <v>42</v>
      </c>
      <c r="O550" s="98"/>
      <c r="P550" s="249">
        <f>O550*H550</f>
        <v>0</v>
      </c>
      <c r="Q550" s="249">
        <v>0</v>
      </c>
      <c r="R550" s="249">
        <f>Q550*H550</f>
        <v>0</v>
      </c>
      <c r="S550" s="249">
        <v>0</v>
      </c>
      <c r="T550" s="250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51" t="s">
        <v>156</v>
      </c>
      <c r="AT550" s="251" t="s">
        <v>152</v>
      </c>
      <c r="AU550" s="251" t="s">
        <v>84</v>
      </c>
      <c r="AY550" s="18" t="s">
        <v>149</v>
      </c>
      <c r="BE550" s="252">
        <f>IF(N550="základná",J550,0)</f>
        <v>0</v>
      </c>
      <c r="BF550" s="252">
        <f>IF(N550="znížená",J550,0)</f>
        <v>0</v>
      </c>
      <c r="BG550" s="252">
        <f>IF(N550="zákl. prenesená",J550,0)</f>
        <v>0</v>
      </c>
      <c r="BH550" s="252">
        <f>IF(N550="zníž. prenesená",J550,0)</f>
        <v>0</v>
      </c>
      <c r="BI550" s="252">
        <f>IF(N550="nulová",J550,0)</f>
        <v>0</v>
      </c>
      <c r="BJ550" s="18" t="s">
        <v>92</v>
      </c>
      <c r="BK550" s="252">
        <f>ROUND(I550*H550,2)</f>
        <v>0</v>
      </c>
      <c r="BL550" s="18" t="s">
        <v>156</v>
      </c>
      <c r="BM550" s="251" t="s">
        <v>1545</v>
      </c>
    </row>
    <row r="551" s="13" customFormat="1">
      <c r="A551" s="13"/>
      <c r="B551" s="258"/>
      <c r="C551" s="259"/>
      <c r="D551" s="260" t="s">
        <v>190</v>
      </c>
      <c r="E551" s="261" t="s">
        <v>1</v>
      </c>
      <c r="F551" s="262" t="s">
        <v>1546</v>
      </c>
      <c r="G551" s="259"/>
      <c r="H551" s="263">
        <v>1</v>
      </c>
      <c r="I551" s="264"/>
      <c r="J551" s="259"/>
      <c r="K551" s="259"/>
      <c r="L551" s="265"/>
      <c r="M551" s="266"/>
      <c r="N551" s="267"/>
      <c r="O551" s="267"/>
      <c r="P551" s="267"/>
      <c r="Q551" s="267"/>
      <c r="R551" s="267"/>
      <c r="S551" s="267"/>
      <c r="T551" s="268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69" t="s">
        <v>190</v>
      </c>
      <c r="AU551" s="269" t="s">
        <v>84</v>
      </c>
      <c r="AV551" s="13" t="s">
        <v>92</v>
      </c>
      <c r="AW551" s="13" t="s">
        <v>32</v>
      </c>
      <c r="AX551" s="13" t="s">
        <v>84</v>
      </c>
      <c r="AY551" s="269" t="s">
        <v>149</v>
      </c>
    </row>
    <row r="552" s="2" customFormat="1" ht="16.30189" customHeight="1">
      <c r="A552" s="39"/>
      <c r="B552" s="40"/>
      <c r="C552" s="239" t="s">
        <v>1547</v>
      </c>
      <c r="D552" s="239" t="s">
        <v>152</v>
      </c>
      <c r="E552" s="240" t="s">
        <v>1548</v>
      </c>
      <c r="F552" s="241" t="s">
        <v>1549</v>
      </c>
      <c r="G552" s="242" t="s">
        <v>155</v>
      </c>
      <c r="H552" s="243">
        <v>1</v>
      </c>
      <c r="I552" s="244"/>
      <c r="J552" s="245">
        <f>ROUND(I552*H552,2)</f>
        <v>0</v>
      </c>
      <c r="K552" s="246"/>
      <c r="L552" s="45"/>
      <c r="M552" s="247" t="s">
        <v>1</v>
      </c>
      <c r="N552" s="248" t="s">
        <v>42</v>
      </c>
      <c r="O552" s="98"/>
      <c r="P552" s="249">
        <f>O552*H552</f>
        <v>0</v>
      </c>
      <c r="Q552" s="249">
        <v>0</v>
      </c>
      <c r="R552" s="249">
        <f>Q552*H552</f>
        <v>0</v>
      </c>
      <c r="S552" s="249">
        <v>0</v>
      </c>
      <c r="T552" s="250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51" t="s">
        <v>156</v>
      </c>
      <c r="AT552" s="251" t="s">
        <v>152</v>
      </c>
      <c r="AU552" s="251" t="s">
        <v>84</v>
      </c>
      <c r="AY552" s="18" t="s">
        <v>149</v>
      </c>
      <c r="BE552" s="252">
        <f>IF(N552="základná",J552,0)</f>
        <v>0</v>
      </c>
      <c r="BF552" s="252">
        <f>IF(N552="znížená",J552,0)</f>
        <v>0</v>
      </c>
      <c r="BG552" s="252">
        <f>IF(N552="zákl. prenesená",J552,0)</f>
        <v>0</v>
      </c>
      <c r="BH552" s="252">
        <f>IF(N552="zníž. prenesená",J552,0)</f>
        <v>0</v>
      </c>
      <c r="BI552" s="252">
        <f>IF(N552="nulová",J552,0)</f>
        <v>0</v>
      </c>
      <c r="BJ552" s="18" t="s">
        <v>92</v>
      </c>
      <c r="BK552" s="252">
        <f>ROUND(I552*H552,2)</f>
        <v>0</v>
      </c>
      <c r="BL552" s="18" t="s">
        <v>156</v>
      </c>
      <c r="BM552" s="251" t="s">
        <v>1550</v>
      </c>
    </row>
    <row r="553" s="2" customFormat="1" ht="16.30189" customHeight="1">
      <c r="A553" s="39"/>
      <c r="B553" s="40"/>
      <c r="C553" s="239" t="s">
        <v>1551</v>
      </c>
      <c r="D553" s="239" t="s">
        <v>152</v>
      </c>
      <c r="E553" s="240" t="s">
        <v>1552</v>
      </c>
      <c r="F553" s="241" t="s">
        <v>1553</v>
      </c>
      <c r="G553" s="242" t="s">
        <v>1554</v>
      </c>
      <c r="H553" s="243">
        <v>5</v>
      </c>
      <c r="I553" s="244"/>
      <c r="J553" s="245">
        <f>ROUND(I553*H553,2)</f>
        <v>0</v>
      </c>
      <c r="K553" s="246"/>
      <c r="L553" s="45"/>
      <c r="M553" s="247" t="s">
        <v>1</v>
      </c>
      <c r="N553" s="248" t="s">
        <v>42</v>
      </c>
      <c r="O553" s="98"/>
      <c r="P553" s="249">
        <f>O553*H553</f>
        <v>0</v>
      </c>
      <c r="Q553" s="249">
        <v>0</v>
      </c>
      <c r="R553" s="249">
        <f>Q553*H553</f>
        <v>0</v>
      </c>
      <c r="S553" s="249">
        <v>0</v>
      </c>
      <c r="T553" s="250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51" t="s">
        <v>156</v>
      </c>
      <c r="AT553" s="251" t="s">
        <v>152</v>
      </c>
      <c r="AU553" s="251" t="s">
        <v>84</v>
      </c>
      <c r="AY553" s="18" t="s">
        <v>149</v>
      </c>
      <c r="BE553" s="252">
        <f>IF(N553="základná",J553,0)</f>
        <v>0</v>
      </c>
      <c r="BF553" s="252">
        <f>IF(N553="znížená",J553,0)</f>
        <v>0</v>
      </c>
      <c r="BG553" s="252">
        <f>IF(N553="zákl. prenesená",J553,0)</f>
        <v>0</v>
      </c>
      <c r="BH553" s="252">
        <f>IF(N553="zníž. prenesená",J553,0)</f>
        <v>0</v>
      </c>
      <c r="BI553" s="252">
        <f>IF(N553="nulová",J553,0)</f>
        <v>0</v>
      </c>
      <c r="BJ553" s="18" t="s">
        <v>92</v>
      </c>
      <c r="BK553" s="252">
        <f>ROUND(I553*H553,2)</f>
        <v>0</v>
      </c>
      <c r="BL553" s="18" t="s">
        <v>156</v>
      </c>
      <c r="BM553" s="251" t="s">
        <v>1555</v>
      </c>
    </row>
    <row r="554" s="2" customFormat="1" ht="16.30189" customHeight="1">
      <c r="A554" s="39"/>
      <c r="B554" s="40"/>
      <c r="C554" s="239" t="s">
        <v>1556</v>
      </c>
      <c r="D554" s="239" t="s">
        <v>152</v>
      </c>
      <c r="E554" s="240" t="s">
        <v>1557</v>
      </c>
      <c r="F554" s="241" t="s">
        <v>1558</v>
      </c>
      <c r="G554" s="242" t="s">
        <v>155</v>
      </c>
      <c r="H554" s="243">
        <v>1</v>
      </c>
      <c r="I554" s="244"/>
      <c r="J554" s="245">
        <f>ROUND(I554*H554,2)</f>
        <v>0</v>
      </c>
      <c r="K554" s="246"/>
      <c r="L554" s="45"/>
      <c r="M554" s="253" t="s">
        <v>1</v>
      </c>
      <c r="N554" s="254" t="s">
        <v>42</v>
      </c>
      <c r="O554" s="255"/>
      <c r="P554" s="256">
        <f>O554*H554</f>
        <v>0</v>
      </c>
      <c r="Q554" s="256">
        <v>0</v>
      </c>
      <c r="R554" s="256">
        <f>Q554*H554</f>
        <v>0</v>
      </c>
      <c r="S554" s="256">
        <v>0</v>
      </c>
      <c r="T554" s="257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51" t="s">
        <v>156</v>
      </c>
      <c r="AT554" s="251" t="s">
        <v>152</v>
      </c>
      <c r="AU554" s="251" t="s">
        <v>84</v>
      </c>
      <c r="AY554" s="18" t="s">
        <v>149</v>
      </c>
      <c r="BE554" s="252">
        <f>IF(N554="základná",J554,0)</f>
        <v>0</v>
      </c>
      <c r="BF554" s="252">
        <f>IF(N554="znížená",J554,0)</f>
        <v>0</v>
      </c>
      <c r="BG554" s="252">
        <f>IF(N554="zákl. prenesená",J554,0)</f>
        <v>0</v>
      </c>
      <c r="BH554" s="252">
        <f>IF(N554="zníž. prenesená",J554,0)</f>
        <v>0</v>
      </c>
      <c r="BI554" s="252">
        <f>IF(N554="nulová",J554,0)</f>
        <v>0</v>
      </c>
      <c r="BJ554" s="18" t="s">
        <v>92</v>
      </c>
      <c r="BK554" s="252">
        <f>ROUND(I554*H554,2)</f>
        <v>0</v>
      </c>
      <c r="BL554" s="18" t="s">
        <v>156</v>
      </c>
      <c r="BM554" s="251" t="s">
        <v>1559</v>
      </c>
    </row>
    <row r="555" s="2" customFormat="1" ht="6.96" customHeight="1">
      <c r="A555" s="39"/>
      <c r="B555" s="73"/>
      <c r="C555" s="74"/>
      <c r="D555" s="74"/>
      <c r="E555" s="74"/>
      <c r="F555" s="74"/>
      <c r="G555" s="74"/>
      <c r="H555" s="74"/>
      <c r="I555" s="74"/>
      <c r="J555" s="74"/>
      <c r="K555" s="74"/>
      <c r="L555" s="45"/>
      <c r="M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</row>
  </sheetData>
  <sheetProtection sheet="1" autoFilter="0" formatColumns="0" formatRows="0" objects="1" scenarios="1" spinCount="100000" saltValue="ewUsmMHsatV8XegNGUaEnKwWNy/s3bDoe8o76X0mrE1KUs39uvY6O5k2DgVEE1WxJO46JrS7RobGSbLTTi6+EQ==" hashValue="Dq4K2GY38yZLFymYRgOZZEYyRT1Ug7ScTKTwPGgn/Jwcv7kiX8QNAgmw2YYk5TKWoZuc3GEwYwE/2akhlsOQSA==" algorithmName="SHA-512" password="CC35"/>
  <autoFilter ref="C128:K55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 s="2" customFormat="1" ht="12" customHeight="1">
      <c r="A8" s="39"/>
      <c r="B8" s="45"/>
      <c r="C8" s="39"/>
      <c r="D8" s="158" t="s">
        <v>123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30189" customHeight="1">
      <c r="A9" s="39"/>
      <c r="B9" s="45"/>
      <c r="C9" s="39"/>
      <c r="D9" s="39"/>
      <c r="E9" s="160" t="s">
        <v>1560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8" t="s">
        <v>17</v>
      </c>
      <c r="E11" s="39"/>
      <c r="F11" s="148" t="s">
        <v>1</v>
      </c>
      <c r="G11" s="39"/>
      <c r="H11" s="39"/>
      <c r="I11" s="158" t="s">
        <v>18</v>
      </c>
      <c r="J11" s="148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19</v>
      </c>
      <c r="E12" s="39"/>
      <c r="F12" s="148" t="s">
        <v>20</v>
      </c>
      <c r="G12" s="39"/>
      <c r="H12" s="39"/>
      <c r="I12" s="158" t="s">
        <v>21</v>
      </c>
      <c r="J12" s="161" t="str">
        <f>'Rekapitulácia stavby'!AN8</f>
        <v>30. 12. 2020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23</v>
      </c>
      <c r="E14" s="39"/>
      <c r="F14" s="39"/>
      <c r="G14" s="39"/>
      <c r="H14" s="39"/>
      <c r="I14" s="158" t="s">
        <v>24</v>
      </c>
      <c r="J14" s="148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8" t="s">
        <v>25</v>
      </c>
      <c r="F15" s="39"/>
      <c r="G15" s="39"/>
      <c r="H15" s="39"/>
      <c r="I15" s="158" t="s">
        <v>26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8" t="s">
        <v>27</v>
      </c>
      <c r="E17" s="39"/>
      <c r="F17" s="39"/>
      <c r="G17" s="39"/>
      <c r="H17" s="39"/>
      <c r="I17" s="158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48"/>
      <c r="G18" s="148"/>
      <c r="H18" s="148"/>
      <c r="I18" s="158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8" t="s">
        <v>29</v>
      </c>
      <c r="E20" s="39"/>
      <c r="F20" s="39"/>
      <c r="G20" s="39"/>
      <c r="H20" s="39"/>
      <c r="I20" s="158" t="s">
        <v>24</v>
      </c>
      <c r="J20" s="148" t="s">
        <v>30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8" t="s">
        <v>31</v>
      </c>
      <c r="F21" s="39"/>
      <c r="G21" s="39"/>
      <c r="H21" s="39"/>
      <c r="I21" s="158" t="s">
        <v>26</v>
      </c>
      <c r="J21" s="148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8" t="s">
        <v>33</v>
      </c>
      <c r="E23" s="39"/>
      <c r="F23" s="39"/>
      <c r="G23" s="39"/>
      <c r="H23" s="39"/>
      <c r="I23" s="158" t="s">
        <v>24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8" t="s">
        <v>34</v>
      </c>
      <c r="F24" s="39"/>
      <c r="G24" s="39"/>
      <c r="H24" s="39"/>
      <c r="I24" s="158" t="s">
        <v>26</v>
      </c>
      <c r="J24" s="148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8" t="s">
        <v>35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30189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6"/>
      <c r="E29" s="166"/>
      <c r="F29" s="166"/>
      <c r="G29" s="166"/>
      <c r="H29" s="166"/>
      <c r="I29" s="166"/>
      <c r="J29" s="166"/>
      <c r="K29" s="16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7" t="s">
        <v>36</v>
      </c>
      <c r="E30" s="39"/>
      <c r="F30" s="39"/>
      <c r="G30" s="39"/>
      <c r="H30" s="39"/>
      <c r="I30" s="39"/>
      <c r="J30" s="168">
        <f>ROUND(J129,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6"/>
      <c r="E31" s="166"/>
      <c r="F31" s="166"/>
      <c r="G31" s="166"/>
      <c r="H31" s="166"/>
      <c r="I31" s="166"/>
      <c r="J31" s="166"/>
      <c r="K31" s="16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9" t="s">
        <v>38</v>
      </c>
      <c r="G32" s="39"/>
      <c r="H32" s="39"/>
      <c r="I32" s="169" t="s">
        <v>37</v>
      </c>
      <c r="J32" s="169" t="s">
        <v>39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70" t="s">
        <v>40</v>
      </c>
      <c r="E33" s="171" t="s">
        <v>41</v>
      </c>
      <c r="F33" s="172">
        <f>ROUND((SUM(BE129:BE543)),  2)</f>
        <v>0</v>
      </c>
      <c r="G33" s="173"/>
      <c r="H33" s="173"/>
      <c r="I33" s="174">
        <v>0.20000000000000001</v>
      </c>
      <c r="J33" s="172">
        <f>ROUND(((SUM(BE129:BE543))*I33),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71" t="s">
        <v>42</v>
      </c>
      <c r="F34" s="172">
        <f>ROUND((SUM(BF129:BF543)),  2)</f>
        <v>0</v>
      </c>
      <c r="G34" s="173"/>
      <c r="H34" s="173"/>
      <c r="I34" s="174">
        <v>0.20000000000000001</v>
      </c>
      <c r="J34" s="172">
        <f>ROUND(((SUM(BF129:BF543))*I34),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8" t="s">
        <v>43</v>
      </c>
      <c r="F35" s="175">
        <f>ROUND((SUM(BG129:BG543)),  2)</f>
        <v>0</v>
      </c>
      <c r="G35" s="39"/>
      <c r="H35" s="39"/>
      <c r="I35" s="176">
        <v>0.20000000000000001</v>
      </c>
      <c r="J35" s="17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8" t="s">
        <v>44</v>
      </c>
      <c r="F36" s="175">
        <f>ROUND((SUM(BH129:BH543)),  2)</f>
        <v>0</v>
      </c>
      <c r="G36" s="39"/>
      <c r="H36" s="39"/>
      <c r="I36" s="176">
        <v>0.20000000000000001</v>
      </c>
      <c r="J36" s="17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71" t="s">
        <v>45</v>
      </c>
      <c r="F37" s="172">
        <f>ROUND((SUM(BI129:BI543)),  2)</f>
        <v>0</v>
      </c>
      <c r="G37" s="173"/>
      <c r="H37" s="173"/>
      <c r="I37" s="174">
        <v>0</v>
      </c>
      <c r="J37" s="17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77"/>
      <c r="D39" s="178" t="s">
        <v>46</v>
      </c>
      <c r="E39" s="179"/>
      <c r="F39" s="179"/>
      <c r="G39" s="180" t="s">
        <v>47</v>
      </c>
      <c r="H39" s="181" t="s">
        <v>48</v>
      </c>
      <c r="I39" s="179"/>
      <c r="J39" s="182">
        <f>SUM(J30:J37)</f>
        <v>0</v>
      </c>
      <c r="K39" s="18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30189" customHeight="1">
      <c r="A87" s="39"/>
      <c r="B87" s="40"/>
      <c r="C87" s="41"/>
      <c r="D87" s="41"/>
      <c r="E87" s="83" t="str">
        <f>E9</f>
        <v>206-00 - 206-00 Most ev. č.591-010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19</v>
      </c>
      <c r="D89" s="41"/>
      <c r="E89" s="41"/>
      <c r="F89" s="28" t="str">
        <f>F12</f>
        <v>k. ú. Banská Bystrica</v>
      </c>
      <c r="G89" s="41"/>
      <c r="H89" s="41"/>
      <c r="I89" s="33" t="s">
        <v>21</v>
      </c>
      <c r="J89" s="86" t="str">
        <f>IF(J12="","",J12)</f>
        <v>30. 12. 2020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24.81509" customHeight="1">
      <c r="A91" s="39"/>
      <c r="B91" s="40"/>
      <c r="C91" s="33" t="s">
        <v>23</v>
      </c>
      <c r="D91" s="41"/>
      <c r="E91" s="41"/>
      <c r="F91" s="28" t="str">
        <f>E15</f>
        <v xml:space="preserve">BANSKOBYSTRICKÝ SAMOSPRÁVNY KRAJ </v>
      </c>
      <c r="G91" s="41"/>
      <c r="H91" s="41"/>
      <c r="I91" s="33" t="s">
        <v>29</v>
      </c>
      <c r="J91" s="37" t="str">
        <f>E21</f>
        <v>ISPO spol.s r.o. , Prešov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30566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Čurlík ján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96" t="s">
        <v>127</v>
      </c>
      <c r="D94" s="197"/>
      <c r="E94" s="197"/>
      <c r="F94" s="197"/>
      <c r="G94" s="197"/>
      <c r="H94" s="197"/>
      <c r="I94" s="197"/>
      <c r="J94" s="198" t="s">
        <v>128</v>
      </c>
      <c r="K94" s="19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99" t="s">
        <v>129</v>
      </c>
      <c r="D96" s="41"/>
      <c r="E96" s="41"/>
      <c r="F96" s="41"/>
      <c r="G96" s="41"/>
      <c r="H96" s="41"/>
      <c r="I96" s="41"/>
      <c r="J96" s="117">
        <f>J129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hidden="1" s="9" customFormat="1" ht="24.96" customHeight="1">
      <c r="A97" s="9"/>
      <c r="B97" s="200"/>
      <c r="C97" s="201"/>
      <c r="D97" s="202" t="s">
        <v>177</v>
      </c>
      <c r="E97" s="203"/>
      <c r="F97" s="203"/>
      <c r="G97" s="203"/>
      <c r="H97" s="203"/>
      <c r="I97" s="203"/>
      <c r="J97" s="204">
        <f>J130</f>
        <v>0</v>
      </c>
      <c r="K97" s="201"/>
      <c r="L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206"/>
      <c r="C98" s="140"/>
      <c r="D98" s="207" t="s">
        <v>178</v>
      </c>
      <c r="E98" s="208"/>
      <c r="F98" s="208"/>
      <c r="G98" s="208"/>
      <c r="H98" s="208"/>
      <c r="I98" s="208"/>
      <c r="J98" s="209">
        <f>J131</f>
        <v>0</v>
      </c>
      <c r="K98" s="140"/>
      <c r="L98" s="2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206"/>
      <c r="C99" s="140"/>
      <c r="D99" s="207" t="s">
        <v>964</v>
      </c>
      <c r="E99" s="208"/>
      <c r="F99" s="208"/>
      <c r="G99" s="208"/>
      <c r="H99" s="208"/>
      <c r="I99" s="208"/>
      <c r="J99" s="209">
        <f>J185</f>
        <v>0</v>
      </c>
      <c r="K99" s="140"/>
      <c r="L99" s="2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206"/>
      <c r="C100" s="140"/>
      <c r="D100" s="207" t="s">
        <v>431</v>
      </c>
      <c r="E100" s="208"/>
      <c r="F100" s="208"/>
      <c r="G100" s="208"/>
      <c r="H100" s="208"/>
      <c r="I100" s="208"/>
      <c r="J100" s="209">
        <f>J204</f>
        <v>0</v>
      </c>
      <c r="K100" s="140"/>
      <c r="L100" s="2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206"/>
      <c r="C101" s="140"/>
      <c r="D101" s="207" t="s">
        <v>432</v>
      </c>
      <c r="E101" s="208"/>
      <c r="F101" s="208"/>
      <c r="G101" s="208"/>
      <c r="H101" s="208"/>
      <c r="I101" s="208"/>
      <c r="J101" s="209">
        <f>J230</f>
        <v>0</v>
      </c>
      <c r="K101" s="140"/>
      <c r="L101" s="2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206"/>
      <c r="C102" s="140"/>
      <c r="D102" s="207" t="s">
        <v>179</v>
      </c>
      <c r="E102" s="208"/>
      <c r="F102" s="208"/>
      <c r="G102" s="208"/>
      <c r="H102" s="208"/>
      <c r="I102" s="208"/>
      <c r="J102" s="209">
        <f>J275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206"/>
      <c r="C103" s="140"/>
      <c r="D103" s="207" t="s">
        <v>180</v>
      </c>
      <c r="E103" s="208"/>
      <c r="F103" s="208"/>
      <c r="G103" s="208"/>
      <c r="H103" s="208"/>
      <c r="I103" s="208"/>
      <c r="J103" s="209">
        <f>J313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206"/>
      <c r="C104" s="140"/>
      <c r="D104" s="207" t="s">
        <v>718</v>
      </c>
      <c r="E104" s="208"/>
      <c r="F104" s="208"/>
      <c r="G104" s="208"/>
      <c r="H104" s="208"/>
      <c r="I104" s="208"/>
      <c r="J104" s="209">
        <f>J373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206"/>
      <c r="C105" s="140"/>
      <c r="D105" s="207" t="s">
        <v>181</v>
      </c>
      <c r="E105" s="208"/>
      <c r="F105" s="208"/>
      <c r="G105" s="208"/>
      <c r="H105" s="208"/>
      <c r="I105" s="208"/>
      <c r="J105" s="209">
        <f>J382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206"/>
      <c r="C106" s="140"/>
      <c r="D106" s="207" t="s">
        <v>182</v>
      </c>
      <c r="E106" s="208"/>
      <c r="F106" s="208"/>
      <c r="G106" s="208"/>
      <c r="H106" s="208"/>
      <c r="I106" s="208"/>
      <c r="J106" s="209">
        <f>J493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200"/>
      <c r="C107" s="201"/>
      <c r="D107" s="202" t="s">
        <v>719</v>
      </c>
      <c r="E107" s="203"/>
      <c r="F107" s="203"/>
      <c r="G107" s="203"/>
      <c r="H107" s="203"/>
      <c r="I107" s="203"/>
      <c r="J107" s="204">
        <f>J495</f>
        <v>0</v>
      </c>
      <c r="K107" s="201"/>
      <c r="L107" s="20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206"/>
      <c r="C108" s="140"/>
      <c r="D108" s="207" t="s">
        <v>720</v>
      </c>
      <c r="E108" s="208"/>
      <c r="F108" s="208"/>
      <c r="G108" s="208"/>
      <c r="H108" s="208"/>
      <c r="I108" s="208"/>
      <c r="J108" s="209">
        <f>J496</f>
        <v>0</v>
      </c>
      <c r="K108" s="140"/>
      <c r="L108" s="2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9" customFormat="1" ht="24.96" customHeight="1">
      <c r="A109" s="9"/>
      <c r="B109" s="200"/>
      <c r="C109" s="201"/>
      <c r="D109" s="202" t="s">
        <v>131</v>
      </c>
      <c r="E109" s="203"/>
      <c r="F109" s="203"/>
      <c r="G109" s="203"/>
      <c r="H109" s="203"/>
      <c r="I109" s="203"/>
      <c r="J109" s="204">
        <f>J533</f>
        <v>0</v>
      </c>
      <c r="K109" s="201"/>
      <c r="L109" s="20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/>
    <row r="113" hidden="1"/>
    <row r="114" hidden="1"/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134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7.84906" customHeight="1">
      <c r="A119" s="39"/>
      <c r="B119" s="40"/>
      <c r="C119" s="41"/>
      <c r="D119" s="41"/>
      <c r="E119" s="195" t="str">
        <f>E7</f>
        <v>Rekonštrukcia cesty a mostov II/591 Banská Bystrica - hr. okr. BB/ZV - Zvolenská Slatina , II. etapa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123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30189" customHeight="1">
      <c r="A121" s="39"/>
      <c r="B121" s="40"/>
      <c r="C121" s="41"/>
      <c r="D121" s="41"/>
      <c r="E121" s="83" t="str">
        <f>E9</f>
        <v>206-00 - 206-00 Most ev. č.591-010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19</v>
      </c>
      <c r="D123" s="41"/>
      <c r="E123" s="41"/>
      <c r="F123" s="28" t="str">
        <f>F12</f>
        <v>k. ú. Banská Bystrica</v>
      </c>
      <c r="G123" s="41"/>
      <c r="H123" s="41"/>
      <c r="I123" s="33" t="s">
        <v>21</v>
      </c>
      <c r="J123" s="86" t="str">
        <f>IF(J12="","",J12)</f>
        <v>30. 12. 2020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81509" customHeight="1">
      <c r="A125" s="39"/>
      <c r="B125" s="40"/>
      <c r="C125" s="33" t="s">
        <v>23</v>
      </c>
      <c r="D125" s="41"/>
      <c r="E125" s="41"/>
      <c r="F125" s="28" t="str">
        <f>E15</f>
        <v xml:space="preserve">BANSKOBYSTRICKÝ SAMOSPRÁVNY KRAJ </v>
      </c>
      <c r="G125" s="41"/>
      <c r="H125" s="41"/>
      <c r="I125" s="33" t="s">
        <v>29</v>
      </c>
      <c r="J125" s="37" t="str">
        <f>E21</f>
        <v>ISPO spol.s r.o. , Prešov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30566" customHeight="1">
      <c r="A126" s="39"/>
      <c r="B126" s="40"/>
      <c r="C126" s="33" t="s">
        <v>27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>Ing. Čurlík ján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11"/>
      <c r="B128" s="212"/>
      <c r="C128" s="213" t="s">
        <v>135</v>
      </c>
      <c r="D128" s="214" t="s">
        <v>61</v>
      </c>
      <c r="E128" s="214" t="s">
        <v>57</v>
      </c>
      <c r="F128" s="214" t="s">
        <v>58</v>
      </c>
      <c r="G128" s="214" t="s">
        <v>136</v>
      </c>
      <c r="H128" s="214" t="s">
        <v>137</v>
      </c>
      <c r="I128" s="214" t="s">
        <v>138</v>
      </c>
      <c r="J128" s="215" t="s">
        <v>128</v>
      </c>
      <c r="K128" s="216" t="s">
        <v>139</v>
      </c>
      <c r="L128" s="217"/>
      <c r="M128" s="107" t="s">
        <v>1</v>
      </c>
      <c r="N128" s="108" t="s">
        <v>40</v>
      </c>
      <c r="O128" s="108" t="s">
        <v>140</v>
      </c>
      <c r="P128" s="108" t="s">
        <v>141</v>
      </c>
      <c r="Q128" s="108" t="s">
        <v>142</v>
      </c>
      <c r="R128" s="108" t="s">
        <v>143</v>
      </c>
      <c r="S128" s="108" t="s">
        <v>144</v>
      </c>
      <c r="T128" s="109" t="s">
        <v>145</v>
      </c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</row>
    <row r="129" s="2" customFormat="1" ht="22.8" customHeight="1">
      <c r="A129" s="39"/>
      <c r="B129" s="40"/>
      <c r="C129" s="114" t="s">
        <v>129</v>
      </c>
      <c r="D129" s="41"/>
      <c r="E129" s="41"/>
      <c r="F129" s="41"/>
      <c r="G129" s="41"/>
      <c r="H129" s="41"/>
      <c r="I129" s="41"/>
      <c r="J129" s="218">
        <f>BK129</f>
        <v>0</v>
      </c>
      <c r="K129" s="41"/>
      <c r="L129" s="45"/>
      <c r="M129" s="110"/>
      <c r="N129" s="219"/>
      <c r="O129" s="111"/>
      <c r="P129" s="220">
        <f>P130+P495+P533</f>
        <v>0</v>
      </c>
      <c r="Q129" s="111"/>
      <c r="R129" s="220">
        <f>R130+R495+R533</f>
        <v>609.95279396591343</v>
      </c>
      <c r="S129" s="111"/>
      <c r="T129" s="221">
        <f>T130+T495+T533</f>
        <v>152.43292199999999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130</v>
      </c>
      <c r="BK129" s="222">
        <f>BK130+BK495+BK533</f>
        <v>0</v>
      </c>
    </row>
    <row r="130" s="12" customFormat="1" ht="25.92" customHeight="1">
      <c r="A130" s="12"/>
      <c r="B130" s="223"/>
      <c r="C130" s="224"/>
      <c r="D130" s="225" t="s">
        <v>75</v>
      </c>
      <c r="E130" s="226" t="s">
        <v>183</v>
      </c>
      <c r="F130" s="226" t="s">
        <v>184</v>
      </c>
      <c r="G130" s="224"/>
      <c r="H130" s="224"/>
      <c r="I130" s="227"/>
      <c r="J130" s="228">
        <f>BK130</f>
        <v>0</v>
      </c>
      <c r="K130" s="224"/>
      <c r="L130" s="229"/>
      <c r="M130" s="230"/>
      <c r="N130" s="231"/>
      <c r="O130" s="231"/>
      <c r="P130" s="232">
        <f>P131+P185+P204+P230+P275+P313+P373+P382+P493</f>
        <v>0</v>
      </c>
      <c r="Q130" s="231"/>
      <c r="R130" s="232">
        <f>R131+R185+R204+R230+R275+R313+R373+R382+R493</f>
        <v>608.84609450227344</v>
      </c>
      <c r="S130" s="231"/>
      <c r="T130" s="233">
        <f>T131+T185+T204+T230+T275+T313+T373+T382+T493</f>
        <v>152.43292199999999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4" t="s">
        <v>84</v>
      </c>
      <c r="AT130" s="235" t="s">
        <v>75</v>
      </c>
      <c r="AU130" s="235" t="s">
        <v>76</v>
      </c>
      <c r="AY130" s="234" t="s">
        <v>149</v>
      </c>
      <c r="BK130" s="236">
        <f>BK131+BK185+BK204+BK230+BK275+BK313+BK373+BK382+BK493</f>
        <v>0</v>
      </c>
    </row>
    <row r="131" s="12" customFormat="1" ht="22.8" customHeight="1">
      <c r="A131" s="12"/>
      <c r="B131" s="223"/>
      <c r="C131" s="224"/>
      <c r="D131" s="225" t="s">
        <v>75</v>
      </c>
      <c r="E131" s="237" t="s">
        <v>84</v>
      </c>
      <c r="F131" s="237" t="s">
        <v>185</v>
      </c>
      <c r="G131" s="224"/>
      <c r="H131" s="224"/>
      <c r="I131" s="227"/>
      <c r="J131" s="238">
        <f>BK131</f>
        <v>0</v>
      </c>
      <c r="K131" s="224"/>
      <c r="L131" s="229"/>
      <c r="M131" s="230"/>
      <c r="N131" s="231"/>
      <c r="O131" s="231"/>
      <c r="P131" s="232">
        <f>SUM(P132:P184)</f>
        <v>0</v>
      </c>
      <c r="Q131" s="231"/>
      <c r="R131" s="232">
        <f>SUM(R132:R184)</f>
        <v>1.2398121024</v>
      </c>
      <c r="S131" s="231"/>
      <c r="T131" s="233">
        <f>SUM(T132:T184)</f>
        <v>86.590400000000002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4" t="s">
        <v>84</v>
      </c>
      <c r="AT131" s="235" t="s">
        <v>75</v>
      </c>
      <c r="AU131" s="235" t="s">
        <v>84</v>
      </c>
      <c r="AY131" s="234" t="s">
        <v>149</v>
      </c>
      <c r="BK131" s="236">
        <f>SUM(BK132:BK184)</f>
        <v>0</v>
      </c>
    </row>
    <row r="132" s="2" customFormat="1" ht="31.92453" customHeight="1">
      <c r="A132" s="39"/>
      <c r="B132" s="40"/>
      <c r="C132" s="239" t="s">
        <v>84</v>
      </c>
      <c r="D132" s="239" t="s">
        <v>152</v>
      </c>
      <c r="E132" s="240" t="s">
        <v>965</v>
      </c>
      <c r="F132" s="241" t="s">
        <v>966</v>
      </c>
      <c r="G132" s="242" t="s">
        <v>188</v>
      </c>
      <c r="H132" s="243">
        <v>98.799999999999997</v>
      </c>
      <c r="I132" s="244"/>
      <c r="J132" s="245">
        <f>ROUND(I132*H132,2)</f>
        <v>0</v>
      </c>
      <c r="K132" s="246"/>
      <c r="L132" s="45"/>
      <c r="M132" s="247" t="s">
        <v>1</v>
      </c>
      <c r="N132" s="248" t="s">
        <v>42</v>
      </c>
      <c r="O132" s="98"/>
      <c r="P132" s="249">
        <f>O132*H132</f>
        <v>0</v>
      </c>
      <c r="Q132" s="249">
        <v>0.000457248</v>
      </c>
      <c r="R132" s="249">
        <f>Q132*H132</f>
        <v>0.045176102400000001</v>
      </c>
      <c r="S132" s="249">
        <v>0.50800000000000001</v>
      </c>
      <c r="T132" s="250">
        <f>S132*H132</f>
        <v>50.190399999999997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1" t="s">
        <v>166</v>
      </c>
      <c r="AT132" s="251" t="s">
        <v>152</v>
      </c>
      <c r="AU132" s="251" t="s">
        <v>92</v>
      </c>
      <c r="AY132" s="18" t="s">
        <v>149</v>
      </c>
      <c r="BE132" s="252">
        <f>IF(N132="základná",J132,0)</f>
        <v>0</v>
      </c>
      <c r="BF132" s="252">
        <f>IF(N132="znížená",J132,0)</f>
        <v>0</v>
      </c>
      <c r="BG132" s="252">
        <f>IF(N132="zákl. prenesená",J132,0)</f>
        <v>0</v>
      </c>
      <c r="BH132" s="252">
        <f>IF(N132="zníž. prenesená",J132,0)</f>
        <v>0</v>
      </c>
      <c r="BI132" s="252">
        <f>IF(N132="nulová",J132,0)</f>
        <v>0</v>
      </c>
      <c r="BJ132" s="18" t="s">
        <v>92</v>
      </c>
      <c r="BK132" s="252">
        <f>ROUND(I132*H132,2)</f>
        <v>0</v>
      </c>
      <c r="BL132" s="18" t="s">
        <v>166</v>
      </c>
      <c r="BM132" s="251" t="s">
        <v>1561</v>
      </c>
    </row>
    <row r="133" s="13" customFormat="1">
      <c r="A133" s="13"/>
      <c r="B133" s="258"/>
      <c r="C133" s="259"/>
      <c r="D133" s="260" t="s">
        <v>190</v>
      </c>
      <c r="E133" s="261" t="s">
        <v>1</v>
      </c>
      <c r="F133" s="262" t="s">
        <v>1562</v>
      </c>
      <c r="G133" s="259"/>
      <c r="H133" s="263">
        <v>33.799999999999997</v>
      </c>
      <c r="I133" s="264"/>
      <c r="J133" s="259"/>
      <c r="K133" s="259"/>
      <c r="L133" s="265"/>
      <c r="M133" s="266"/>
      <c r="N133" s="267"/>
      <c r="O133" s="267"/>
      <c r="P133" s="267"/>
      <c r="Q133" s="267"/>
      <c r="R133" s="267"/>
      <c r="S133" s="267"/>
      <c r="T133" s="26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9" t="s">
        <v>190</v>
      </c>
      <c r="AU133" s="269" t="s">
        <v>92</v>
      </c>
      <c r="AV133" s="13" t="s">
        <v>92</v>
      </c>
      <c r="AW133" s="13" t="s">
        <v>32</v>
      </c>
      <c r="AX133" s="13" t="s">
        <v>76</v>
      </c>
      <c r="AY133" s="269" t="s">
        <v>149</v>
      </c>
    </row>
    <row r="134" s="13" customFormat="1">
      <c r="A134" s="13"/>
      <c r="B134" s="258"/>
      <c r="C134" s="259"/>
      <c r="D134" s="260" t="s">
        <v>190</v>
      </c>
      <c r="E134" s="261" t="s">
        <v>1</v>
      </c>
      <c r="F134" s="262" t="s">
        <v>969</v>
      </c>
      <c r="G134" s="259"/>
      <c r="H134" s="263">
        <v>65</v>
      </c>
      <c r="I134" s="264"/>
      <c r="J134" s="259"/>
      <c r="K134" s="259"/>
      <c r="L134" s="265"/>
      <c r="M134" s="266"/>
      <c r="N134" s="267"/>
      <c r="O134" s="267"/>
      <c r="P134" s="267"/>
      <c r="Q134" s="267"/>
      <c r="R134" s="267"/>
      <c r="S134" s="267"/>
      <c r="T134" s="26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9" t="s">
        <v>190</v>
      </c>
      <c r="AU134" s="269" t="s">
        <v>92</v>
      </c>
      <c r="AV134" s="13" t="s">
        <v>92</v>
      </c>
      <c r="AW134" s="13" t="s">
        <v>32</v>
      </c>
      <c r="AX134" s="13" t="s">
        <v>76</v>
      </c>
      <c r="AY134" s="269" t="s">
        <v>149</v>
      </c>
    </row>
    <row r="135" s="14" customFormat="1">
      <c r="A135" s="14"/>
      <c r="B135" s="270"/>
      <c r="C135" s="271"/>
      <c r="D135" s="260" t="s">
        <v>190</v>
      </c>
      <c r="E135" s="272" t="s">
        <v>1</v>
      </c>
      <c r="F135" s="273" t="s">
        <v>203</v>
      </c>
      <c r="G135" s="271"/>
      <c r="H135" s="274">
        <v>98.799999999999997</v>
      </c>
      <c r="I135" s="275"/>
      <c r="J135" s="271"/>
      <c r="K135" s="271"/>
      <c r="L135" s="276"/>
      <c r="M135" s="277"/>
      <c r="N135" s="278"/>
      <c r="O135" s="278"/>
      <c r="P135" s="278"/>
      <c r="Q135" s="278"/>
      <c r="R135" s="278"/>
      <c r="S135" s="278"/>
      <c r="T135" s="27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80" t="s">
        <v>190</v>
      </c>
      <c r="AU135" s="280" t="s">
        <v>92</v>
      </c>
      <c r="AV135" s="14" t="s">
        <v>166</v>
      </c>
      <c r="AW135" s="14" t="s">
        <v>32</v>
      </c>
      <c r="AX135" s="14" t="s">
        <v>84</v>
      </c>
      <c r="AY135" s="280" t="s">
        <v>149</v>
      </c>
    </row>
    <row r="136" s="2" customFormat="1" ht="31.92453" customHeight="1">
      <c r="A136" s="39"/>
      <c r="B136" s="40"/>
      <c r="C136" s="239" t="s">
        <v>92</v>
      </c>
      <c r="D136" s="239" t="s">
        <v>152</v>
      </c>
      <c r="E136" s="240" t="s">
        <v>815</v>
      </c>
      <c r="F136" s="241" t="s">
        <v>816</v>
      </c>
      <c r="G136" s="242" t="s">
        <v>188</v>
      </c>
      <c r="H136" s="243">
        <v>65</v>
      </c>
      <c r="I136" s="244"/>
      <c r="J136" s="245">
        <f>ROUND(I136*H136,2)</f>
        <v>0</v>
      </c>
      <c r="K136" s="246"/>
      <c r="L136" s="45"/>
      <c r="M136" s="247" t="s">
        <v>1</v>
      </c>
      <c r="N136" s="248" t="s">
        <v>42</v>
      </c>
      <c r="O136" s="98"/>
      <c r="P136" s="249">
        <f>O136*H136</f>
        <v>0</v>
      </c>
      <c r="Q136" s="249">
        <v>0</v>
      </c>
      <c r="R136" s="249">
        <f>Q136*H136</f>
        <v>0</v>
      </c>
      <c r="S136" s="249">
        <v>0.56000000000000005</v>
      </c>
      <c r="T136" s="250">
        <f>S136*H136</f>
        <v>36.400000000000006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1" t="s">
        <v>166</v>
      </c>
      <c r="AT136" s="251" t="s">
        <v>152</v>
      </c>
      <c r="AU136" s="251" t="s">
        <v>92</v>
      </c>
      <c r="AY136" s="18" t="s">
        <v>149</v>
      </c>
      <c r="BE136" s="252">
        <f>IF(N136="základná",J136,0)</f>
        <v>0</v>
      </c>
      <c r="BF136" s="252">
        <f>IF(N136="znížená",J136,0)</f>
        <v>0</v>
      </c>
      <c r="BG136" s="252">
        <f>IF(N136="zákl. prenesená",J136,0)</f>
        <v>0</v>
      </c>
      <c r="BH136" s="252">
        <f>IF(N136="zníž. prenesená",J136,0)</f>
        <v>0</v>
      </c>
      <c r="BI136" s="252">
        <f>IF(N136="nulová",J136,0)</f>
        <v>0</v>
      </c>
      <c r="BJ136" s="18" t="s">
        <v>92</v>
      </c>
      <c r="BK136" s="252">
        <f>ROUND(I136*H136,2)</f>
        <v>0</v>
      </c>
      <c r="BL136" s="18" t="s">
        <v>166</v>
      </c>
      <c r="BM136" s="251" t="s">
        <v>1563</v>
      </c>
    </row>
    <row r="137" s="13" customFormat="1">
      <c r="A137" s="13"/>
      <c r="B137" s="258"/>
      <c r="C137" s="259"/>
      <c r="D137" s="260" t="s">
        <v>190</v>
      </c>
      <c r="E137" s="261" t="s">
        <v>1</v>
      </c>
      <c r="F137" s="262" t="s">
        <v>969</v>
      </c>
      <c r="G137" s="259"/>
      <c r="H137" s="263">
        <v>65</v>
      </c>
      <c r="I137" s="264"/>
      <c r="J137" s="259"/>
      <c r="K137" s="259"/>
      <c r="L137" s="265"/>
      <c r="M137" s="266"/>
      <c r="N137" s="267"/>
      <c r="O137" s="267"/>
      <c r="P137" s="267"/>
      <c r="Q137" s="267"/>
      <c r="R137" s="267"/>
      <c r="S137" s="267"/>
      <c r="T137" s="26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9" t="s">
        <v>190</v>
      </c>
      <c r="AU137" s="269" t="s">
        <v>92</v>
      </c>
      <c r="AV137" s="13" t="s">
        <v>92</v>
      </c>
      <c r="AW137" s="13" t="s">
        <v>32</v>
      </c>
      <c r="AX137" s="13" t="s">
        <v>76</v>
      </c>
      <c r="AY137" s="269" t="s">
        <v>149</v>
      </c>
    </row>
    <row r="138" s="14" customFormat="1">
      <c r="A138" s="14"/>
      <c r="B138" s="270"/>
      <c r="C138" s="271"/>
      <c r="D138" s="260" t="s">
        <v>190</v>
      </c>
      <c r="E138" s="272" t="s">
        <v>1</v>
      </c>
      <c r="F138" s="273" t="s">
        <v>203</v>
      </c>
      <c r="G138" s="271"/>
      <c r="H138" s="274">
        <v>65</v>
      </c>
      <c r="I138" s="275"/>
      <c r="J138" s="271"/>
      <c r="K138" s="271"/>
      <c r="L138" s="276"/>
      <c r="M138" s="277"/>
      <c r="N138" s="278"/>
      <c r="O138" s="278"/>
      <c r="P138" s="278"/>
      <c r="Q138" s="278"/>
      <c r="R138" s="278"/>
      <c r="S138" s="278"/>
      <c r="T138" s="27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80" t="s">
        <v>190</v>
      </c>
      <c r="AU138" s="280" t="s">
        <v>92</v>
      </c>
      <c r="AV138" s="14" t="s">
        <v>166</v>
      </c>
      <c r="AW138" s="14" t="s">
        <v>32</v>
      </c>
      <c r="AX138" s="14" t="s">
        <v>84</v>
      </c>
      <c r="AY138" s="280" t="s">
        <v>149</v>
      </c>
    </row>
    <row r="139" s="2" customFormat="1" ht="23.4566" customHeight="1">
      <c r="A139" s="39"/>
      <c r="B139" s="40"/>
      <c r="C139" s="239" t="s">
        <v>99</v>
      </c>
      <c r="D139" s="239" t="s">
        <v>152</v>
      </c>
      <c r="E139" s="240" t="s">
        <v>971</v>
      </c>
      <c r="F139" s="241" t="s">
        <v>972</v>
      </c>
      <c r="G139" s="242" t="s">
        <v>211</v>
      </c>
      <c r="H139" s="243">
        <v>60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0.019890000000000001</v>
      </c>
      <c r="R139" s="249">
        <f>Q139*H139</f>
        <v>1.1934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1564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974</v>
      </c>
      <c r="G140" s="259"/>
      <c r="H140" s="263">
        <v>60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2" customFormat="1" ht="31.92453" customHeight="1">
      <c r="A141" s="39"/>
      <c r="B141" s="40"/>
      <c r="C141" s="239" t="s">
        <v>166</v>
      </c>
      <c r="D141" s="239" t="s">
        <v>152</v>
      </c>
      <c r="E141" s="240" t="s">
        <v>975</v>
      </c>
      <c r="F141" s="241" t="s">
        <v>976</v>
      </c>
      <c r="G141" s="242" t="s">
        <v>438</v>
      </c>
      <c r="H141" s="243">
        <v>9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</v>
      </c>
      <c r="R141" s="249">
        <f>Q141*H141</f>
        <v>0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1565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978</v>
      </c>
      <c r="G142" s="259"/>
      <c r="H142" s="263">
        <v>9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84</v>
      </c>
      <c r="AY142" s="269" t="s">
        <v>149</v>
      </c>
    </row>
    <row r="143" s="2" customFormat="1" ht="16.30189" customHeight="1">
      <c r="A143" s="39"/>
      <c r="B143" s="40"/>
      <c r="C143" s="239" t="s">
        <v>148</v>
      </c>
      <c r="D143" s="239" t="s">
        <v>152</v>
      </c>
      <c r="E143" s="240" t="s">
        <v>979</v>
      </c>
      <c r="F143" s="241" t="s">
        <v>980</v>
      </c>
      <c r="G143" s="242" t="s">
        <v>438</v>
      </c>
      <c r="H143" s="243">
        <v>225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</v>
      </c>
      <c r="R143" s="249">
        <f>Q143*H143</f>
        <v>0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1566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982</v>
      </c>
      <c r="G144" s="259"/>
      <c r="H144" s="263">
        <v>225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76</v>
      </c>
      <c r="AY144" s="269" t="s">
        <v>149</v>
      </c>
    </row>
    <row r="145" s="14" customFormat="1">
      <c r="A145" s="14"/>
      <c r="B145" s="270"/>
      <c r="C145" s="271"/>
      <c r="D145" s="260" t="s">
        <v>190</v>
      </c>
      <c r="E145" s="272" t="s">
        <v>1</v>
      </c>
      <c r="F145" s="273" t="s">
        <v>203</v>
      </c>
      <c r="G145" s="271"/>
      <c r="H145" s="274">
        <v>225</v>
      </c>
      <c r="I145" s="275"/>
      <c r="J145" s="271"/>
      <c r="K145" s="271"/>
      <c r="L145" s="276"/>
      <c r="M145" s="277"/>
      <c r="N145" s="278"/>
      <c r="O145" s="278"/>
      <c r="P145" s="278"/>
      <c r="Q145" s="278"/>
      <c r="R145" s="278"/>
      <c r="S145" s="278"/>
      <c r="T145" s="27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80" t="s">
        <v>190</v>
      </c>
      <c r="AU145" s="280" t="s">
        <v>92</v>
      </c>
      <c r="AV145" s="14" t="s">
        <v>166</v>
      </c>
      <c r="AW145" s="14" t="s">
        <v>32</v>
      </c>
      <c r="AX145" s="14" t="s">
        <v>84</v>
      </c>
      <c r="AY145" s="280" t="s">
        <v>149</v>
      </c>
    </row>
    <row r="146" s="2" customFormat="1" ht="23.4566" customHeight="1">
      <c r="A146" s="39"/>
      <c r="B146" s="40"/>
      <c r="C146" s="239" t="s">
        <v>214</v>
      </c>
      <c r="D146" s="239" t="s">
        <v>152</v>
      </c>
      <c r="E146" s="240" t="s">
        <v>983</v>
      </c>
      <c r="F146" s="241" t="s">
        <v>984</v>
      </c>
      <c r="G146" s="242" t="s">
        <v>438</v>
      </c>
      <c r="H146" s="243">
        <v>112.5</v>
      </c>
      <c r="I146" s="244"/>
      <c r="J146" s="245">
        <f>ROUND(I146*H146,2)</f>
        <v>0</v>
      </c>
      <c r="K146" s="246"/>
      <c r="L146" s="45"/>
      <c r="M146" s="247" t="s">
        <v>1</v>
      </c>
      <c r="N146" s="248" t="s">
        <v>42</v>
      </c>
      <c r="O146" s="98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1" t="s">
        <v>166</v>
      </c>
      <c r="AT146" s="251" t="s">
        <v>152</v>
      </c>
      <c r="AU146" s="251" t="s">
        <v>92</v>
      </c>
      <c r="AY146" s="18" t="s">
        <v>149</v>
      </c>
      <c r="BE146" s="252">
        <f>IF(N146="základná",J146,0)</f>
        <v>0</v>
      </c>
      <c r="BF146" s="252">
        <f>IF(N146="znížená",J146,0)</f>
        <v>0</v>
      </c>
      <c r="BG146" s="252">
        <f>IF(N146="zákl. prenesená",J146,0)</f>
        <v>0</v>
      </c>
      <c r="BH146" s="252">
        <f>IF(N146="zníž. prenesená",J146,0)</f>
        <v>0</v>
      </c>
      <c r="BI146" s="252">
        <f>IF(N146="nulová",J146,0)</f>
        <v>0</v>
      </c>
      <c r="BJ146" s="18" t="s">
        <v>92</v>
      </c>
      <c r="BK146" s="252">
        <f>ROUND(I146*H146,2)</f>
        <v>0</v>
      </c>
      <c r="BL146" s="18" t="s">
        <v>166</v>
      </c>
      <c r="BM146" s="251" t="s">
        <v>1567</v>
      </c>
    </row>
    <row r="147" s="13" customFormat="1">
      <c r="A147" s="13"/>
      <c r="B147" s="258"/>
      <c r="C147" s="259"/>
      <c r="D147" s="260" t="s">
        <v>190</v>
      </c>
      <c r="E147" s="261" t="s">
        <v>1</v>
      </c>
      <c r="F147" s="262" t="s">
        <v>986</v>
      </c>
      <c r="G147" s="259"/>
      <c r="H147" s="263">
        <v>225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32</v>
      </c>
      <c r="AX147" s="13" t="s">
        <v>84</v>
      </c>
      <c r="AY147" s="269" t="s">
        <v>149</v>
      </c>
    </row>
    <row r="148" s="13" customFormat="1">
      <c r="A148" s="13"/>
      <c r="B148" s="258"/>
      <c r="C148" s="259"/>
      <c r="D148" s="260" t="s">
        <v>190</v>
      </c>
      <c r="E148" s="259"/>
      <c r="F148" s="262" t="s">
        <v>987</v>
      </c>
      <c r="G148" s="259"/>
      <c r="H148" s="263">
        <v>112.5</v>
      </c>
      <c r="I148" s="264"/>
      <c r="J148" s="259"/>
      <c r="K148" s="259"/>
      <c r="L148" s="265"/>
      <c r="M148" s="266"/>
      <c r="N148" s="267"/>
      <c r="O148" s="267"/>
      <c r="P148" s="267"/>
      <c r="Q148" s="267"/>
      <c r="R148" s="267"/>
      <c r="S148" s="267"/>
      <c r="T148" s="26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9" t="s">
        <v>190</v>
      </c>
      <c r="AU148" s="269" t="s">
        <v>92</v>
      </c>
      <c r="AV148" s="13" t="s">
        <v>92</v>
      </c>
      <c r="AW148" s="13" t="s">
        <v>4</v>
      </c>
      <c r="AX148" s="13" t="s">
        <v>84</v>
      </c>
      <c r="AY148" s="269" t="s">
        <v>149</v>
      </c>
    </row>
    <row r="149" s="2" customFormat="1" ht="23.4566" customHeight="1">
      <c r="A149" s="39"/>
      <c r="B149" s="40"/>
      <c r="C149" s="239" t="s">
        <v>219</v>
      </c>
      <c r="D149" s="239" t="s">
        <v>152</v>
      </c>
      <c r="E149" s="240" t="s">
        <v>988</v>
      </c>
      <c r="F149" s="241" t="s">
        <v>989</v>
      </c>
      <c r="G149" s="242" t="s">
        <v>438</v>
      </c>
      <c r="H149" s="243">
        <v>48.792000000000002</v>
      </c>
      <c r="I149" s="244"/>
      <c r="J149" s="245">
        <f>ROUND(I149*H149,2)</f>
        <v>0</v>
      </c>
      <c r="K149" s="246"/>
      <c r="L149" s="45"/>
      <c r="M149" s="247" t="s">
        <v>1</v>
      </c>
      <c r="N149" s="248" t="s">
        <v>42</v>
      </c>
      <c r="O149" s="9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1" t="s">
        <v>166</v>
      </c>
      <c r="AT149" s="251" t="s">
        <v>152</v>
      </c>
      <c r="AU149" s="251" t="s">
        <v>92</v>
      </c>
      <c r="AY149" s="18" t="s">
        <v>149</v>
      </c>
      <c r="BE149" s="252">
        <f>IF(N149="základná",J149,0)</f>
        <v>0</v>
      </c>
      <c r="BF149" s="252">
        <f>IF(N149="znížená",J149,0)</f>
        <v>0</v>
      </c>
      <c r="BG149" s="252">
        <f>IF(N149="zákl. prenesená",J149,0)</f>
        <v>0</v>
      </c>
      <c r="BH149" s="252">
        <f>IF(N149="zníž. prenesená",J149,0)</f>
        <v>0</v>
      </c>
      <c r="BI149" s="252">
        <f>IF(N149="nulová",J149,0)</f>
        <v>0</v>
      </c>
      <c r="BJ149" s="18" t="s">
        <v>92</v>
      </c>
      <c r="BK149" s="252">
        <f>ROUND(I149*H149,2)</f>
        <v>0</v>
      </c>
      <c r="BL149" s="18" t="s">
        <v>166</v>
      </c>
      <c r="BM149" s="251" t="s">
        <v>1568</v>
      </c>
    </row>
    <row r="150" s="13" customFormat="1">
      <c r="A150" s="13"/>
      <c r="B150" s="258"/>
      <c r="C150" s="259"/>
      <c r="D150" s="260" t="s">
        <v>190</v>
      </c>
      <c r="E150" s="261" t="s">
        <v>1</v>
      </c>
      <c r="F150" s="262" t="s">
        <v>1569</v>
      </c>
      <c r="G150" s="259"/>
      <c r="H150" s="263">
        <v>48.792000000000002</v>
      </c>
      <c r="I150" s="264"/>
      <c r="J150" s="259"/>
      <c r="K150" s="259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190</v>
      </c>
      <c r="AU150" s="269" t="s">
        <v>92</v>
      </c>
      <c r="AV150" s="13" t="s">
        <v>92</v>
      </c>
      <c r="AW150" s="13" t="s">
        <v>32</v>
      </c>
      <c r="AX150" s="13" t="s">
        <v>84</v>
      </c>
      <c r="AY150" s="269" t="s">
        <v>149</v>
      </c>
    </row>
    <row r="151" s="2" customFormat="1" ht="21.0566" customHeight="1">
      <c r="A151" s="39"/>
      <c r="B151" s="40"/>
      <c r="C151" s="239" t="s">
        <v>224</v>
      </c>
      <c r="D151" s="239" t="s">
        <v>152</v>
      </c>
      <c r="E151" s="240" t="s">
        <v>992</v>
      </c>
      <c r="F151" s="241" t="s">
        <v>993</v>
      </c>
      <c r="G151" s="242" t="s">
        <v>438</v>
      </c>
      <c r="H151" s="243">
        <v>59.799999999999997</v>
      </c>
      <c r="I151" s="244"/>
      <c r="J151" s="245">
        <f>ROUND(I151*H151,2)</f>
        <v>0</v>
      </c>
      <c r="K151" s="246"/>
      <c r="L151" s="45"/>
      <c r="M151" s="247" t="s">
        <v>1</v>
      </c>
      <c r="N151" s="248" t="s">
        <v>42</v>
      </c>
      <c r="O151" s="98"/>
      <c r="P151" s="249">
        <f>O151*H151</f>
        <v>0</v>
      </c>
      <c r="Q151" s="249">
        <v>0</v>
      </c>
      <c r="R151" s="249">
        <f>Q151*H151</f>
        <v>0</v>
      </c>
      <c r="S151" s="249">
        <v>0</v>
      </c>
      <c r="T151" s="25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1" t="s">
        <v>166</v>
      </c>
      <c r="AT151" s="251" t="s">
        <v>152</v>
      </c>
      <c r="AU151" s="251" t="s">
        <v>92</v>
      </c>
      <c r="AY151" s="18" t="s">
        <v>149</v>
      </c>
      <c r="BE151" s="252">
        <f>IF(N151="základná",J151,0)</f>
        <v>0</v>
      </c>
      <c r="BF151" s="252">
        <f>IF(N151="znížená",J151,0)</f>
        <v>0</v>
      </c>
      <c r="BG151" s="252">
        <f>IF(N151="zákl. prenesená",J151,0)</f>
        <v>0</v>
      </c>
      <c r="BH151" s="252">
        <f>IF(N151="zníž. prenesená",J151,0)</f>
        <v>0</v>
      </c>
      <c r="BI151" s="252">
        <f>IF(N151="nulová",J151,0)</f>
        <v>0</v>
      </c>
      <c r="BJ151" s="18" t="s">
        <v>92</v>
      </c>
      <c r="BK151" s="252">
        <f>ROUND(I151*H151,2)</f>
        <v>0</v>
      </c>
      <c r="BL151" s="18" t="s">
        <v>166</v>
      </c>
      <c r="BM151" s="251" t="s">
        <v>1570</v>
      </c>
    </row>
    <row r="152" s="13" customFormat="1">
      <c r="A152" s="13"/>
      <c r="B152" s="258"/>
      <c r="C152" s="259"/>
      <c r="D152" s="260" t="s">
        <v>190</v>
      </c>
      <c r="E152" s="261" t="s">
        <v>1</v>
      </c>
      <c r="F152" s="262" t="s">
        <v>1571</v>
      </c>
      <c r="G152" s="259"/>
      <c r="H152" s="263">
        <v>59.799999999999997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190</v>
      </c>
      <c r="AU152" s="269" t="s">
        <v>92</v>
      </c>
      <c r="AV152" s="13" t="s">
        <v>92</v>
      </c>
      <c r="AW152" s="13" t="s">
        <v>32</v>
      </c>
      <c r="AX152" s="13" t="s">
        <v>84</v>
      </c>
      <c r="AY152" s="269" t="s">
        <v>149</v>
      </c>
    </row>
    <row r="153" s="2" customFormat="1" ht="23.4566" customHeight="1">
      <c r="A153" s="39"/>
      <c r="B153" s="40"/>
      <c r="C153" s="239" t="s">
        <v>230</v>
      </c>
      <c r="D153" s="239" t="s">
        <v>152</v>
      </c>
      <c r="E153" s="240" t="s">
        <v>996</v>
      </c>
      <c r="F153" s="241" t="s">
        <v>997</v>
      </c>
      <c r="G153" s="242" t="s">
        <v>438</v>
      </c>
      <c r="H153" s="243">
        <v>17.940000000000001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1572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1573</v>
      </c>
      <c r="G154" s="259"/>
      <c r="H154" s="263">
        <v>59.799999999999997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84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59"/>
      <c r="F155" s="262" t="s">
        <v>1574</v>
      </c>
      <c r="G155" s="259"/>
      <c r="H155" s="263">
        <v>17.940000000000001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4</v>
      </c>
      <c r="AX155" s="13" t="s">
        <v>84</v>
      </c>
      <c r="AY155" s="269" t="s">
        <v>149</v>
      </c>
    </row>
    <row r="156" s="2" customFormat="1" ht="21.0566" customHeight="1">
      <c r="A156" s="39"/>
      <c r="B156" s="40"/>
      <c r="C156" s="239" t="s">
        <v>237</v>
      </c>
      <c r="D156" s="239" t="s">
        <v>152</v>
      </c>
      <c r="E156" s="240" t="s">
        <v>441</v>
      </c>
      <c r="F156" s="241" t="s">
        <v>442</v>
      </c>
      <c r="G156" s="242" t="s">
        <v>438</v>
      </c>
      <c r="H156" s="243">
        <v>11.199999999999999</v>
      </c>
      <c r="I156" s="244"/>
      <c r="J156" s="245">
        <f>ROUND(I156*H156,2)</f>
        <v>0</v>
      </c>
      <c r="K156" s="246"/>
      <c r="L156" s="45"/>
      <c r="M156" s="247" t="s">
        <v>1</v>
      </c>
      <c r="N156" s="248" t="s">
        <v>42</v>
      </c>
      <c r="O156" s="9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1" t="s">
        <v>166</v>
      </c>
      <c r="AT156" s="251" t="s">
        <v>152</v>
      </c>
      <c r="AU156" s="251" t="s">
        <v>92</v>
      </c>
      <c r="AY156" s="18" t="s">
        <v>149</v>
      </c>
      <c r="BE156" s="252">
        <f>IF(N156="základná",J156,0)</f>
        <v>0</v>
      </c>
      <c r="BF156" s="252">
        <f>IF(N156="znížená",J156,0)</f>
        <v>0</v>
      </c>
      <c r="BG156" s="252">
        <f>IF(N156="zákl. prenesená",J156,0)</f>
        <v>0</v>
      </c>
      <c r="BH156" s="252">
        <f>IF(N156="zníž. prenesená",J156,0)</f>
        <v>0</v>
      </c>
      <c r="BI156" s="252">
        <f>IF(N156="nulová",J156,0)</f>
        <v>0</v>
      </c>
      <c r="BJ156" s="18" t="s">
        <v>92</v>
      </c>
      <c r="BK156" s="252">
        <f>ROUND(I156*H156,2)</f>
        <v>0</v>
      </c>
      <c r="BL156" s="18" t="s">
        <v>166</v>
      </c>
      <c r="BM156" s="251" t="s">
        <v>1575</v>
      </c>
    </row>
    <row r="157" s="13" customFormat="1">
      <c r="A157" s="13"/>
      <c r="B157" s="258"/>
      <c r="C157" s="259"/>
      <c r="D157" s="260" t="s">
        <v>190</v>
      </c>
      <c r="E157" s="261" t="s">
        <v>1</v>
      </c>
      <c r="F157" s="262" t="s">
        <v>1002</v>
      </c>
      <c r="G157" s="259"/>
      <c r="H157" s="263">
        <v>3.2000000000000002</v>
      </c>
      <c r="I157" s="264"/>
      <c r="J157" s="259"/>
      <c r="K157" s="259"/>
      <c r="L157" s="265"/>
      <c r="M157" s="266"/>
      <c r="N157" s="267"/>
      <c r="O157" s="267"/>
      <c r="P157" s="267"/>
      <c r="Q157" s="267"/>
      <c r="R157" s="267"/>
      <c r="S157" s="267"/>
      <c r="T157" s="26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9" t="s">
        <v>190</v>
      </c>
      <c r="AU157" s="269" t="s">
        <v>92</v>
      </c>
      <c r="AV157" s="13" t="s">
        <v>92</v>
      </c>
      <c r="AW157" s="13" t="s">
        <v>32</v>
      </c>
      <c r="AX157" s="13" t="s">
        <v>76</v>
      </c>
      <c r="AY157" s="269" t="s">
        <v>149</v>
      </c>
    </row>
    <row r="158" s="13" customFormat="1">
      <c r="A158" s="13"/>
      <c r="B158" s="258"/>
      <c r="C158" s="259"/>
      <c r="D158" s="260" t="s">
        <v>190</v>
      </c>
      <c r="E158" s="261" t="s">
        <v>1</v>
      </c>
      <c r="F158" s="262" t="s">
        <v>1003</v>
      </c>
      <c r="G158" s="259"/>
      <c r="H158" s="263">
        <v>8</v>
      </c>
      <c r="I158" s="264"/>
      <c r="J158" s="259"/>
      <c r="K158" s="259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190</v>
      </c>
      <c r="AU158" s="269" t="s">
        <v>92</v>
      </c>
      <c r="AV158" s="13" t="s">
        <v>92</v>
      </c>
      <c r="AW158" s="13" t="s">
        <v>32</v>
      </c>
      <c r="AX158" s="13" t="s">
        <v>76</v>
      </c>
      <c r="AY158" s="269" t="s">
        <v>149</v>
      </c>
    </row>
    <row r="159" s="14" customFormat="1">
      <c r="A159" s="14"/>
      <c r="B159" s="270"/>
      <c r="C159" s="271"/>
      <c r="D159" s="260" t="s">
        <v>190</v>
      </c>
      <c r="E159" s="272" t="s">
        <v>1</v>
      </c>
      <c r="F159" s="273" t="s">
        <v>203</v>
      </c>
      <c r="G159" s="271"/>
      <c r="H159" s="274">
        <v>11.199999999999999</v>
      </c>
      <c r="I159" s="275"/>
      <c r="J159" s="271"/>
      <c r="K159" s="271"/>
      <c r="L159" s="276"/>
      <c r="M159" s="277"/>
      <c r="N159" s="278"/>
      <c r="O159" s="278"/>
      <c r="P159" s="278"/>
      <c r="Q159" s="278"/>
      <c r="R159" s="278"/>
      <c r="S159" s="278"/>
      <c r="T159" s="27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0" t="s">
        <v>190</v>
      </c>
      <c r="AU159" s="280" t="s">
        <v>92</v>
      </c>
      <c r="AV159" s="14" t="s">
        <v>166</v>
      </c>
      <c r="AW159" s="14" t="s">
        <v>32</v>
      </c>
      <c r="AX159" s="14" t="s">
        <v>84</v>
      </c>
      <c r="AY159" s="280" t="s">
        <v>149</v>
      </c>
    </row>
    <row r="160" s="2" customFormat="1" ht="36.72453" customHeight="1">
      <c r="A160" s="39"/>
      <c r="B160" s="40"/>
      <c r="C160" s="239" t="s">
        <v>242</v>
      </c>
      <c r="D160" s="239" t="s">
        <v>152</v>
      </c>
      <c r="E160" s="240" t="s">
        <v>445</v>
      </c>
      <c r="F160" s="241" t="s">
        <v>446</v>
      </c>
      <c r="G160" s="242" t="s">
        <v>438</v>
      </c>
      <c r="H160" s="243">
        <v>3.3599999999999999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</v>
      </c>
      <c r="R160" s="249">
        <f>Q160*H160</f>
        <v>0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1576</v>
      </c>
    </row>
    <row r="161" s="13" customFormat="1">
      <c r="A161" s="13"/>
      <c r="B161" s="258"/>
      <c r="C161" s="259"/>
      <c r="D161" s="260" t="s">
        <v>190</v>
      </c>
      <c r="E161" s="261" t="s">
        <v>1</v>
      </c>
      <c r="F161" s="262" t="s">
        <v>1005</v>
      </c>
      <c r="G161" s="259"/>
      <c r="H161" s="263">
        <v>11.199999999999999</v>
      </c>
      <c r="I161" s="264"/>
      <c r="J161" s="259"/>
      <c r="K161" s="259"/>
      <c r="L161" s="265"/>
      <c r="M161" s="266"/>
      <c r="N161" s="267"/>
      <c r="O161" s="267"/>
      <c r="P161" s="267"/>
      <c r="Q161" s="267"/>
      <c r="R161" s="267"/>
      <c r="S161" s="267"/>
      <c r="T161" s="26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9" t="s">
        <v>190</v>
      </c>
      <c r="AU161" s="269" t="s">
        <v>92</v>
      </c>
      <c r="AV161" s="13" t="s">
        <v>92</v>
      </c>
      <c r="AW161" s="13" t="s">
        <v>32</v>
      </c>
      <c r="AX161" s="13" t="s">
        <v>84</v>
      </c>
      <c r="AY161" s="269" t="s">
        <v>149</v>
      </c>
    </row>
    <row r="162" s="13" customFormat="1">
      <c r="A162" s="13"/>
      <c r="B162" s="258"/>
      <c r="C162" s="259"/>
      <c r="D162" s="260" t="s">
        <v>190</v>
      </c>
      <c r="E162" s="259"/>
      <c r="F162" s="262" t="s">
        <v>1006</v>
      </c>
      <c r="G162" s="259"/>
      <c r="H162" s="263">
        <v>3.3599999999999999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190</v>
      </c>
      <c r="AU162" s="269" t="s">
        <v>92</v>
      </c>
      <c r="AV162" s="13" t="s">
        <v>92</v>
      </c>
      <c r="AW162" s="13" t="s">
        <v>4</v>
      </c>
      <c r="AX162" s="13" t="s">
        <v>84</v>
      </c>
      <c r="AY162" s="269" t="s">
        <v>149</v>
      </c>
    </row>
    <row r="163" s="2" customFormat="1" ht="36.72453" customHeight="1">
      <c r="A163" s="39"/>
      <c r="B163" s="40"/>
      <c r="C163" s="239" t="s">
        <v>247</v>
      </c>
      <c r="D163" s="239" t="s">
        <v>152</v>
      </c>
      <c r="E163" s="240" t="s">
        <v>1007</v>
      </c>
      <c r="F163" s="241" t="s">
        <v>1008</v>
      </c>
      <c r="G163" s="242" t="s">
        <v>438</v>
      </c>
      <c r="H163" s="243">
        <v>82.120000000000005</v>
      </c>
      <c r="I163" s="244"/>
      <c r="J163" s="245">
        <f>ROUND(I163*H163,2)</f>
        <v>0</v>
      </c>
      <c r="K163" s="246"/>
      <c r="L163" s="45"/>
      <c r="M163" s="247" t="s">
        <v>1</v>
      </c>
      <c r="N163" s="248" t="s">
        <v>42</v>
      </c>
      <c r="O163" s="98"/>
      <c r="P163" s="249">
        <f>O163*H163</f>
        <v>0</v>
      </c>
      <c r="Q163" s="249">
        <v>0</v>
      </c>
      <c r="R163" s="249">
        <f>Q163*H163</f>
        <v>0</v>
      </c>
      <c r="S163" s="249">
        <v>0</v>
      </c>
      <c r="T163" s="25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1" t="s">
        <v>166</v>
      </c>
      <c r="AT163" s="251" t="s">
        <v>152</v>
      </c>
      <c r="AU163" s="251" t="s">
        <v>92</v>
      </c>
      <c r="AY163" s="18" t="s">
        <v>149</v>
      </c>
      <c r="BE163" s="252">
        <f>IF(N163="základná",J163,0)</f>
        <v>0</v>
      </c>
      <c r="BF163" s="252">
        <f>IF(N163="znížená",J163,0)</f>
        <v>0</v>
      </c>
      <c r="BG163" s="252">
        <f>IF(N163="zákl. prenesená",J163,0)</f>
        <v>0</v>
      </c>
      <c r="BH163" s="252">
        <f>IF(N163="zníž. prenesená",J163,0)</f>
        <v>0</v>
      </c>
      <c r="BI163" s="252">
        <f>IF(N163="nulová",J163,0)</f>
        <v>0</v>
      </c>
      <c r="BJ163" s="18" t="s">
        <v>92</v>
      </c>
      <c r="BK163" s="252">
        <f>ROUND(I163*H163,2)</f>
        <v>0</v>
      </c>
      <c r="BL163" s="18" t="s">
        <v>166</v>
      </c>
      <c r="BM163" s="251" t="s">
        <v>1577</v>
      </c>
    </row>
    <row r="164" s="13" customFormat="1">
      <c r="A164" s="13"/>
      <c r="B164" s="258"/>
      <c r="C164" s="259"/>
      <c r="D164" s="260" t="s">
        <v>190</v>
      </c>
      <c r="E164" s="261" t="s">
        <v>1</v>
      </c>
      <c r="F164" s="262" t="s">
        <v>1578</v>
      </c>
      <c r="G164" s="259"/>
      <c r="H164" s="263">
        <v>82.120000000000005</v>
      </c>
      <c r="I164" s="264"/>
      <c r="J164" s="259"/>
      <c r="K164" s="259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190</v>
      </c>
      <c r="AU164" s="269" t="s">
        <v>92</v>
      </c>
      <c r="AV164" s="13" t="s">
        <v>92</v>
      </c>
      <c r="AW164" s="13" t="s">
        <v>32</v>
      </c>
      <c r="AX164" s="13" t="s">
        <v>84</v>
      </c>
      <c r="AY164" s="269" t="s">
        <v>149</v>
      </c>
    </row>
    <row r="165" s="2" customFormat="1" ht="23.4566" customHeight="1">
      <c r="A165" s="39"/>
      <c r="B165" s="40"/>
      <c r="C165" s="239" t="s">
        <v>252</v>
      </c>
      <c r="D165" s="239" t="s">
        <v>152</v>
      </c>
      <c r="E165" s="240" t="s">
        <v>1011</v>
      </c>
      <c r="F165" s="241" t="s">
        <v>1012</v>
      </c>
      <c r="G165" s="242" t="s">
        <v>438</v>
      </c>
      <c r="H165" s="243">
        <v>225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1579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1014</v>
      </c>
      <c r="G166" s="259"/>
      <c r="H166" s="263">
        <v>225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84</v>
      </c>
      <c r="AY166" s="269" t="s">
        <v>149</v>
      </c>
    </row>
    <row r="167" s="2" customFormat="1" ht="21.0566" customHeight="1">
      <c r="A167" s="39"/>
      <c r="B167" s="40"/>
      <c r="C167" s="239" t="s">
        <v>256</v>
      </c>
      <c r="D167" s="239" t="s">
        <v>152</v>
      </c>
      <c r="E167" s="240" t="s">
        <v>1015</v>
      </c>
      <c r="F167" s="241" t="s">
        <v>1016</v>
      </c>
      <c r="G167" s="242" t="s">
        <v>438</v>
      </c>
      <c r="H167" s="243">
        <v>82.120000000000005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</v>
      </c>
      <c r="R167" s="249">
        <f>Q167*H167</f>
        <v>0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1580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1578</v>
      </c>
      <c r="G168" s="259"/>
      <c r="H168" s="263">
        <v>82.120000000000005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84</v>
      </c>
      <c r="AY168" s="269" t="s">
        <v>149</v>
      </c>
    </row>
    <row r="169" s="2" customFormat="1" ht="23.4566" customHeight="1">
      <c r="A169" s="39"/>
      <c r="B169" s="40"/>
      <c r="C169" s="239" t="s">
        <v>260</v>
      </c>
      <c r="D169" s="239" t="s">
        <v>152</v>
      </c>
      <c r="E169" s="240" t="s">
        <v>470</v>
      </c>
      <c r="F169" s="241" t="s">
        <v>197</v>
      </c>
      <c r="G169" s="242" t="s">
        <v>198</v>
      </c>
      <c r="H169" s="243">
        <v>156.02799999999999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0</v>
      </c>
      <c r="R169" s="249">
        <f>Q169*H169</f>
        <v>0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1581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1582</v>
      </c>
      <c r="G170" s="259"/>
      <c r="H170" s="263">
        <v>156.02799999999999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84</v>
      </c>
      <c r="AY170" s="269" t="s">
        <v>149</v>
      </c>
    </row>
    <row r="171" s="2" customFormat="1" ht="23.4566" customHeight="1">
      <c r="A171" s="39"/>
      <c r="B171" s="40"/>
      <c r="C171" s="239" t="s">
        <v>264</v>
      </c>
      <c r="D171" s="239" t="s">
        <v>152</v>
      </c>
      <c r="E171" s="240" t="s">
        <v>1020</v>
      </c>
      <c r="F171" s="241" t="s">
        <v>736</v>
      </c>
      <c r="G171" s="242" t="s">
        <v>438</v>
      </c>
      <c r="H171" s="243">
        <v>28.600000000000001</v>
      </c>
      <c r="I171" s="244"/>
      <c r="J171" s="245">
        <f>ROUND(I171*H171,2)</f>
        <v>0</v>
      </c>
      <c r="K171" s="246"/>
      <c r="L171" s="45"/>
      <c r="M171" s="247" t="s">
        <v>1</v>
      </c>
      <c r="N171" s="248" t="s">
        <v>42</v>
      </c>
      <c r="O171" s="98"/>
      <c r="P171" s="249">
        <f>O171*H171</f>
        <v>0</v>
      </c>
      <c r="Q171" s="249">
        <v>0</v>
      </c>
      <c r="R171" s="249">
        <f>Q171*H171</f>
        <v>0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166</v>
      </c>
      <c r="AT171" s="251" t="s">
        <v>152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1583</v>
      </c>
    </row>
    <row r="172" s="15" customFormat="1">
      <c r="A172" s="15"/>
      <c r="B172" s="293"/>
      <c r="C172" s="294"/>
      <c r="D172" s="260" t="s">
        <v>190</v>
      </c>
      <c r="E172" s="295" t="s">
        <v>1</v>
      </c>
      <c r="F172" s="296" t="s">
        <v>1022</v>
      </c>
      <c r="G172" s="294"/>
      <c r="H172" s="295" t="s">
        <v>1</v>
      </c>
      <c r="I172" s="297"/>
      <c r="J172" s="294"/>
      <c r="K172" s="294"/>
      <c r="L172" s="298"/>
      <c r="M172" s="299"/>
      <c r="N172" s="300"/>
      <c r="O172" s="300"/>
      <c r="P172" s="300"/>
      <c r="Q172" s="300"/>
      <c r="R172" s="300"/>
      <c r="S172" s="300"/>
      <c r="T172" s="30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302" t="s">
        <v>190</v>
      </c>
      <c r="AU172" s="302" t="s">
        <v>92</v>
      </c>
      <c r="AV172" s="15" t="s">
        <v>84</v>
      </c>
      <c r="AW172" s="15" t="s">
        <v>32</v>
      </c>
      <c r="AX172" s="15" t="s">
        <v>76</v>
      </c>
      <c r="AY172" s="302" t="s">
        <v>149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1584</v>
      </c>
      <c r="G173" s="259"/>
      <c r="H173" s="263">
        <v>28.600000000000001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84</v>
      </c>
      <c r="AY173" s="269" t="s">
        <v>149</v>
      </c>
    </row>
    <row r="174" s="2" customFormat="1" ht="23.4566" customHeight="1">
      <c r="A174" s="39"/>
      <c r="B174" s="40"/>
      <c r="C174" s="239" t="s">
        <v>269</v>
      </c>
      <c r="D174" s="239" t="s">
        <v>152</v>
      </c>
      <c r="E174" s="240" t="s">
        <v>1024</v>
      </c>
      <c r="F174" s="241" t="s">
        <v>1025</v>
      </c>
      <c r="G174" s="242" t="s">
        <v>188</v>
      </c>
      <c r="H174" s="243">
        <v>40</v>
      </c>
      <c r="I174" s="244"/>
      <c r="J174" s="245">
        <f>ROUND(I174*H174,2)</f>
        <v>0</v>
      </c>
      <c r="K174" s="246"/>
      <c r="L174" s="45"/>
      <c r="M174" s="247" t="s">
        <v>1</v>
      </c>
      <c r="N174" s="248" t="s">
        <v>42</v>
      </c>
      <c r="O174" s="98"/>
      <c r="P174" s="249">
        <f>O174*H174</f>
        <v>0</v>
      </c>
      <c r="Q174" s="249">
        <v>0</v>
      </c>
      <c r="R174" s="249">
        <f>Q174*H174</f>
        <v>0</v>
      </c>
      <c r="S174" s="249">
        <v>0</v>
      </c>
      <c r="T174" s="25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1" t="s">
        <v>166</v>
      </c>
      <c r="AT174" s="251" t="s">
        <v>152</v>
      </c>
      <c r="AU174" s="251" t="s">
        <v>92</v>
      </c>
      <c r="AY174" s="18" t="s">
        <v>149</v>
      </c>
      <c r="BE174" s="252">
        <f>IF(N174="základná",J174,0)</f>
        <v>0</v>
      </c>
      <c r="BF174" s="252">
        <f>IF(N174="znížená",J174,0)</f>
        <v>0</v>
      </c>
      <c r="BG174" s="252">
        <f>IF(N174="zákl. prenesená",J174,0)</f>
        <v>0</v>
      </c>
      <c r="BH174" s="252">
        <f>IF(N174="zníž. prenesená",J174,0)</f>
        <v>0</v>
      </c>
      <c r="BI174" s="252">
        <f>IF(N174="nulová",J174,0)</f>
        <v>0</v>
      </c>
      <c r="BJ174" s="18" t="s">
        <v>92</v>
      </c>
      <c r="BK174" s="252">
        <f>ROUND(I174*H174,2)</f>
        <v>0</v>
      </c>
      <c r="BL174" s="18" t="s">
        <v>166</v>
      </c>
      <c r="BM174" s="251" t="s">
        <v>1585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1027</v>
      </c>
      <c r="G175" s="259"/>
      <c r="H175" s="263">
        <v>40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76</v>
      </c>
      <c r="AY175" s="269" t="s">
        <v>149</v>
      </c>
    </row>
    <row r="176" s="2" customFormat="1" ht="16.30189" customHeight="1">
      <c r="A176" s="39"/>
      <c r="B176" s="40"/>
      <c r="C176" s="281" t="s">
        <v>273</v>
      </c>
      <c r="D176" s="281" t="s">
        <v>243</v>
      </c>
      <c r="E176" s="282" t="s">
        <v>1028</v>
      </c>
      <c r="F176" s="283" t="s">
        <v>1029</v>
      </c>
      <c r="G176" s="284" t="s">
        <v>493</v>
      </c>
      <c r="H176" s="285">
        <v>1.236</v>
      </c>
      <c r="I176" s="286"/>
      <c r="J176" s="287">
        <f>ROUND(I176*H176,2)</f>
        <v>0</v>
      </c>
      <c r="K176" s="288"/>
      <c r="L176" s="289"/>
      <c r="M176" s="290" t="s">
        <v>1</v>
      </c>
      <c r="N176" s="291" t="s">
        <v>42</v>
      </c>
      <c r="O176" s="98"/>
      <c r="P176" s="249">
        <f>O176*H176</f>
        <v>0</v>
      </c>
      <c r="Q176" s="249">
        <v>0.001</v>
      </c>
      <c r="R176" s="249">
        <f>Q176*H176</f>
        <v>0.0012360000000000001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224</v>
      </c>
      <c r="AT176" s="251" t="s">
        <v>243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1586</v>
      </c>
    </row>
    <row r="177" s="13" customFormat="1">
      <c r="A177" s="13"/>
      <c r="B177" s="258"/>
      <c r="C177" s="259"/>
      <c r="D177" s="260" t="s">
        <v>190</v>
      </c>
      <c r="E177" s="259"/>
      <c r="F177" s="262" t="s">
        <v>1031</v>
      </c>
      <c r="G177" s="259"/>
      <c r="H177" s="263">
        <v>1.236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4</v>
      </c>
      <c r="AX177" s="13" t="s">
        <v>84</v>
      </c>
      <c r="AY177" s="269" t="s">
        <v>149</v>
      </c>
    </row>
    <row r="178" s="2" customFormat="1" ht="21.0566" customHeight="1">
      <c r="A178" s="39"/>
      <c r="B178" s="40"/>
      <c r="C178" s="239" t="s">
        <v>277</v>
      </c>
      <c r="D178" s="239" t="s">
        <v>152</v>
      </c>
      <c r="E178" s="240" t="s">
        <v>1032</v>
      </c>
      <c r="F178" s="241" t="s">
        <v>1033</v>
      </c>
      <c r="G178" s="242" t="s">
        <v>188</v>
      </c>
      <c r="H178" s="243">
        <v>65</v>
      </c>
      <c r="I178" s="244"/>
      <c r="J178" s="245">
        <f>ROUND(I178*H178,2)</f>
        <v>0</v>
      </c>
      <c r="K178" s="246"/>
      <c r="L178" s="45"/>
      <c r="M178" s="247" t="s">
        <v>1</v>
      </c>
      <c r="N178" s="248" t="s">
        <v>42</v>
      </c>
      <c r="O178" s="98"/>
      <c r="P178" s="249">
        <f>O178*H178</f>
        <v>0</v>
      </c>
      <c r="Q178" s="249">
        <v>0</v>
      </c>
      <c r="R178" s="249">
        <f>Q178*H178</f>
        <v>0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166</v>
      </c>
      <c r="AT178" s="251" t="s">
        <v>152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1587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1035</v>
      </c>
      <c r="G179" s="259"/>
      <c r="H179" s="263">
        <v>65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76</v>
      </c>
      <c r="AY179" s="269" t="s">
        <v>149</v>
      </c>
    </row>
    <row r="180" s="14" customFormat="1">
      <c r="A180" s="14"/>
      <c r="B180" s="270"/>
      <c r="C180" s="271"/>
      <c r="D180" s="260" t="s">
        <v>190</v>
      </c>
      <c r="E180" s="272" t="s">
        <v>1</v>
      </c>
      <c r="F180" s="273" t="s">
        <v>203</v>
      </c>
      <c r="G180" s="271"/>
      <c r="H180" s="274">
        <v>65</v>
      </c>
      <c r="I180" s="275"/>
      <c r="J180" s="271"/>
      <c r="K180" s="271"/>
      <c r="L180" s="276"/>
      <c r="M180" s="277"/>
      <c r="N180" s="278"/>
      <c r="O180" s="278"/>
      <c r="P180" s="278"/>
      <c r="Q180" s="278"/>
      <c r="R180" s="278"/>
      <c r="S180" s="278"/>
      <c r="T180" s="27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80" t="s">
        <v>190</v>
      </c>
      <c r="AU180" s="280" t="s">
        <v>92</v>
      </c>
      <c r="AV180" s="14" t="s">
        <v>166</v>
      </c>
      <c r="AW180" s="14" t="s">
        <v>32</v>
      </c>
      <c r="AX180" s="14" t="s">
        <v>84</v>
      </c>
      <c r="AY180" s="280" t="s">
        <v>149</v>
      </c>
    </row>
    <row r="181" s="2" customFormat="1" ht="16.30189" customHeight="1">
      <c r="A181" s="39"/>
      <c r="B181" s="40"/>
      <c r="C181" s="239" t="s">
        <v>7</v>
      </c>
      <c r="D181" s="239" t="s">
        <v>152</v>
      </c>
      <c r="E181" s="240" t="s">
        <v>1036</v>
      </c>
      <c r="F181" s="241" t="s">
        <v>1037</v>
      </c>
      <c r="G181" s="242" t="s">
        <v>188</v>
      </c>
      <c r="H181" s="243">
        <v>40</v>
      </c>
      <c r="I181" s="244"/>
      <c r="J181" s="245">
        <f>ROUND(I181*H181,2)</f>
        <v>0</v>
      </c>
      <c r="K181" s="246"/>
      <c r="L181" s="45"/>
      <c r="M181" s="247" t="s">
        <v>1</v>
      </c>
      <c r="N181" s="248" t="s">
        <v>42</v>
      </c>
      <c r="O181" s="98"/>
      <c r="P181" s="249">
        <f>O181*H181</f>
        <v>0</v>
      </c>
      <c r="Q181" s="249">
        <v>0</v>
      </c>
      <c r="R181" s="249">
        <f>Q181*H181</f>
        <v>0</v>
      </c>
      <c r="S181" s="249">
        <v>0</v>
      </c>
      <c r="T181" s="25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1" t="s">
        <v>166</v>
      </c>
      <c r="AT181" s="251" t="s">
        <v>152</v>
      </c>
      <c r="AU181" s="251" t="s">
        <v>92</v>
      </c>
      <c r="AY181" s="18" t="s">
        <v>149</v>
      </c>
      <c r="BE181" s="252">
        <f>IF(N181="základná",J181,0)</f>
        <v>0</v>
      </c>
      <c r="BF181" s="252">
        <f>IF(N181="znížená",J181,0)</f>
        <v>0</v>
      </c>
      <c r="BG181" s="252">
        <f>IF(N181="zákl. prenesená",J181,0)</f>
        <v>0</v>
      </c>
      <c r="BH181" s="252">
        <f>IF(N181="zníž. prenesená",J181,0)</f>
        <v>0</v>
      </c>
      <c r="BI181" s="252">
        <f>IF(N181="nulová",J181,0)</f>
        <v>0</v>
      </c>
      <c r="BJ181" s="18" t="s">
        <v>92</v>
      </c>
      <c r="BK181" s="252">
        <f>ROUND(I181*H181,2)</f>
        <v>0</v>
      </c>
      <c r="BL181" s="18" t="s">
        <v>166</v>
      </c>
      <c r="BM181" s="251" t="s">
        <v>1588</v>
      </c>
    </row>
    <row r="182" s="13" customFormat="1">
      <c r="A182" s="13"/>
      <c r="B182" s="258"/>
      <c r="C182" s="259"/>
      <c r="D182" s="260" t="s">
        <v>190</v>
      </c>
      <c r="E182" s="261" t="s">
        <v>1</v>
      </c>
      <c r="F182" s="262" t="s">
        <v>1027</v>
      </c>
      <c r="G182" s="259"/>
      <c r="H182" s="263">
        <v>40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190</v>
      </c>
      <c r="AU182" s="269" t="s">
        <v>92</v>
      </c>
      <c r="AV182" s="13" t="s">
        <v>92</v>
      </c>
      <c r="AW182" s="13" t="s">
        <v>32</v>
      </c>
      <c r="AX182" s="13" t="s">
        <v>84</v>
      </c>
      <c r="AY182" s="269" t="s">
        <v>149</v>
      </c>
    </row>
    <row r="183" s="2" customFormat="1" ht="31.92453" customHeight="1">
      <c r="A183" s="39"/>
      <c r="B183" s="40"/>
      <c r="C183" s="239" t="s">
        <v>284</v>
      </c>
      <c r="D183" s="239" t="s">
        <v>152</v>
      </c>
      <c r="E183" s="240" t="s">
        <v>1039</v>
      </c>
      <c r="F183" s="241" t="s">
        <v>1040</v>
      </c>
      <c r="G183" s="242" t="s">
        <v>188</v>
      </c>
      <c r="H183" s="243">
        <v>40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0</v>
      </c>
      <c r="R183" s="249">
        <f>Q183*H183</f>
        <v>0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1589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1027</v>
      </c>
      <c r="G184" s="259"/>
      <c r="H184" s="263">
        <v>40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84</v>
      </c>
      <c r="AY184" s="269" t="s">
        <v>149</v>
      </c>
    </row>
    <row r="185" s="12" customFormat="1" ht="22.8" customHeight="1">
      <c r="A185" s="12"/>
      <c r="B185" s="223"/>
      <c r="C185" s="224"/>
      <c r="D185" s="225" t="s">
        <v>75</v>
      </c>
      <c r="E185" s="237" t="s">
        <v>92</v>
      </c>
      <c r="F185" s="237" t="s">
        <v>1042</v>
      </c>
      <c r="G185" s="224"/>
      <c r="H185" s="224"/>
      <c r="I185" s="227"/>
      <c r="J185" s="238">
        <f>BK185</f>
        <v>0</v>
      </c>
      <c r="K185" s="224"/>
      <c r="L185" s="229"/>
      <c r="M185" s="230"/>
      <c r="N185" s="231"/>
      <c r="O185" s="231"/>
      <c r="P185" s="232">
        <f>SUM(P186:P203)</f>
        <v>0</v>
      </c>
      <c r="Q185" s="231"/>
      <c r="R185" s="232">
        <f>SUM(R186:R203)</f>
        <v>10.456711695800001</v>
      </c>
      <c r="S185" s="231"/>
      <c r="T185" s="233">
        <f>SUM(T186:T203)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4" t="s">
        <v>84</v>
      </c>
      <c r="AT185" s="235" t="s">
        <v>75</v>
      </c>
      <c r="AU185" s="235" t="s">
        <v>84</v>
      </c>
      <c r="AY185" s="234" t="s">
        <v>149</v>
      </c>
      <c r="BK185" s="236">
        <f>SUM(BK186:BK203)</f>
        <v>0</v>
      </c>
    </row>
    <row r="186" s="2" customFormat="1" ht="23.4566" customHeight="1">
      <c r="A186" s="39"/>
      <c r="B186" s="40"/>
      <c r="C186" s="239" t="s">
        <v>288</v>
      </c>
      <c r="D186" s="239" t="s">
        <v>152</v>
      </c>
      <c r="E186" s="240" t="s">
        <v>1043</v>
      </c>
      <c r="F186" s="241" t="s">
        <v>1044</v>
      </c>
      <c r="G186" s="242" t="s">
        <v>188</v>
      </c>
      <c r="H186" s="243">
        <v>60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0.00014999999999999999</v>
      </c>
      <c r="R186" s="249">
        <f>Q186*H186</f>
        <v>0.0089999999999999993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1590</v>
      </c>
    </row>
    <row r="187" s="15" customFormat="1">
      <c r="A187" s="15"/>
      <c r="B187" s="293"/>
      <c r="C187" s="294"/>
      <c r="D187" s="260" t="s">
        <v>190</v>
      </c>
      <c r="E187" s="295" t="s">
        <v>1</v>
      </c>
      <c r="F187" s="296" t="s">
        <v>1046</v>
      </c>
      <c r="G187" s="294"/>
      <c r="H187" s="295" t="s">
        <v>1</v>
      </c>
      <c r="I187" s="297"/>
      <c r="J187" s="294"/>
      <c r="K187" s="294"/>
      <c r="L187" s="298"/>
      <c r="M187" s="299"/>
      <c r="N187" s="300"/>
      <c r="O187" s="300"/>
      <c r="P187" s="300"/>
      <c r="Q187" s="300"/>
      <c r="R187" s="300"/>
      <c r="S187" s="300"/>
      <c r="T187" s="301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302" t="s">
        <v>190</v>
      </c>
      <c r="AU187" s="302" t="s">
        <v>92</v>
      </c>
      <c r="AV187" s="15" t="s">
        <v>84</v>
      </c>
      <c r="AW187" s="15" t="s">
        <v>32</v>
      </c>
      <c r="AX187" s="15" t="s">
        <v>76</v>
      </c>
      <c r="AY187" s="302" t="s">
        <v>149</v>
      </c>
    </row>
    <row r="188" s="15" customFormat="1">
      <c r="A188" s="15"/>
      <c r="B188" s="293"/>
      <c r="C188" s="294"/>
      <c r="D188" s="260" t="s">
        <v>190</v>
      </c>
      <c r="E188" s="295" t="s">
        <v>1</v>
      </c>
      <c r="F188" s="296" t="s">
        <v>1047</v>
      </c>
      <c r="G188" s="294"/>
      <c r="H188" s="295" t="s">
        <v>1</v>
      </c>
      <c r="I188" s="297"/>
      <c r="J188" s="294"/>
      <c r="K188" s="294"/>
      <c r="L188" s="298"/>
      <c r="M188" s="299"/>
      <c r="N188" s="300"/>
      <c r="O188" s="300"/>
      <c r="P188" s="300"/>
      <c r="Q188" s="300"/>
      <c r="R188" s="300"/>
      <c r="S188" s="300"/>
      <c r="T188" s="30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302" t="s">
        <v>190</v>
      </c>
      <c r="AU188" s="302" t="s">
        <v>92</v>
      </c>
      <c r="AV188" s="15" t="s">
        <v>84</v>
      </c>
      <c r="AW188" s="15" t="s">
        <v>32</v>
      </c>
      <c r="AX188" s="15" t="s">
        <v>76</v>
      </c>
      <c r="AY188" s="302" t="s">
        <v>149</v>
      </c>
    </row>
    <row r="189" s="13" customFormat="1">
      <c r="A189" s="13"/>
      <c r="B189" s="258"/>
      <c r="C189" s="259"/>
      <c r="D189" s="260" t="s">
        <v>190</v>
      </c>
      <c r="E189" s="261" t="s">
        <v>1</v>
      </c>
      <c r="F189" s="262" t="s">
        <v>1048</v>
      </c>
      <c r="G189" s="259"/>
      <c r="H189" s="263">
        <v>60</v>
      </c>
      <c r="I189" s="264"/>
      <c r="J189" s="259"/>
      <c r="K189" s="259"/>
      <c r="L189" s="265"/>
      <c r="M189" s="266"/>
      <c r="N189" s="267"/>
      <c r="O189" s="267"/>
      <c r="P189" s="267"/>
      <c r="Q189" s="267"/>
      <c r="R189" s="267"/>
      <c r="S189" s="267"/>
      <c r="T189" s="26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9" t="s">
        <v>190</v>
      </c>
      <c r="AU189" s="269" t="s">
        <v>92</v>
      </c>
      <c r="AV189" s="13" t="s">
        <v>92</v>
      </c>
      <c r="AW189" s="13" t="s">
        <v>32</v>
      </c>
      <c r="AX189" s="13" t="s">
        <v>84</v>
      </c>
      <c r="AY189" s="269" t="s">
        <v>149</v>
      </c>
    </row>
    <row r="190" s="2" customFormat="1" ht="23.4566" customHeight="1">
      <c r="A190" s="39"/>
      <c r="B190" s="40"/>
      <c r="C190" s="239" t="s">
        <v>292</v>
      </c>
      <c r="D190" s="239" t="s">
        <v>152</v>
      </c>
      <c r="E190" s="240" t="s">
        <v>1049</v>
      </c>
      <c r="F190" s="241" t="s">
        <v>1050</v>
      </c>
      <c r="G190" s="242" t="s">
        <v>188</v>
      </c>
      <c r="H190" s="243">
        <v>60</v>
      </c>
      <c r="I190" s="244"/>
      <c r="J190" s="245">
        <f>ROUND(I190*H190,2)</f>
        <v>0</v>
      </c>
      <c r="K190" s="246"/>
      <c r="L190" s="45"/>
      <c r="M190" s="247" t="s">
        <v>1</v>
      </c>
      <c r="N190" s="248" t="s">
        <v>42</v>
      </c>
      <c r="O190" s="98"/>
      <c r="P190" s="249">
        <f>O190*H190</f>
        <v>0</v>
      </c>
      <c r="Q190" s="249">
        <v>0</v>
      </c>
      <c r="R190" s="249">
        <f>Q190*H190</f>
        <v>0</v>
      </c>
      <c r="S190" s="249">
        <v>0</v>
      </c>
      <c r="T190" s="25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1" t="s">
        <v>166</v>
      </c>
      <c r="AT190" s="251" t="s">
        <v>152</v>
      </c>
      <c r="AU190" s="251" t="s">
        <v>92</v>
      </c>
      <c r="AY190" s="18" t="s">
        <v>149</v>
      </c>
      <c r="BE190" s="252">
        <f>IF(N190="základná",J190,0)</f>
        <v>0</v>
      </c>
      <c r="BF190" s="252">
        <f>IF(N190="znížená",J190,0)</f>
        <v>0</v>
      </c>
      <c r="BG190" s="252">
        <f>IF(N190="zákl. prenesená",J190,0)</f>
        <v>0</v>
      </c>
      <c r="BH190" s="252">
        <f>IF(N190="zníž. prenesená",J190,0)</f>
        <v>0</v>
      </c>
      <c r="BI190" s="252">
        <f>IF(N190="nulová",J190,0)</f>
        <v>0</v>
      </c>
      <c r="BJ190" s="18" t="s">
        <v>92</v>
      </c>
      <c r="BK190" s="252">
        <f>ROUND(I190*H190,2)</f>
        <v>0</v>
      </c>
      <c r="BL190" s="18" t="s">
        <v>166</v>
      </c>
      <c r="BM190" s="251" t="s">
        <v>1591</v>
      </c>
    </row>
    <row r="191" s="2" customFormat="1" ht="23.4566" customHeight="1">
      <c r="A191" s="39"/>
      <c r="B191" s="40"/>
      <c r="C191" s="281" t="s">
        <v>296</v>
      </c>
      <c r="D191" s="281" t="s">
        <v>243</v>
      </c>
      <c r="E191" s="282" t="s">
        <v>1052</v>
      </c>
      <c r="F191" s="283" t="s">
        <v>1053</v>
      </c>
      <c r="G191" s="284" t="s">
        <v>198</v>
      </c>
      <c r="H191" s="285">
        <v>9.3000000000000007</v>
      </c>
      <c r="I191" s="286"/>
      <c r="J191" s="287">
        <f>ROUND(I191*H191,2)</f>
        <v>0</v>
      </c>
      <c r="K191" s="288"/>
      <c r="L191" s="289"/>
      <c r="M191" s="290" t="s">
        <v>1</v>
      </c>
      <c r="N191" s="291" t="s">
        <v>42</v>
      </c>
      <c r="O191" s="98"/>
      <c r="P191" s="249">
        <f>O191*H191</f>
        <v>0</v>
      </c>
      <c r="Q191" s="249">
        <v>1</v>
      </c>
      <c r="R191" s="249">
        <f>Q191*H191</f>
        <v>9.3000000000000007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224</v>
      </c>
      <c r="AT191" s="251" t="s">
        <v>243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1592</v>
      </c>
    </row>
    <row r="192" s="13" customFormat="1">
      <c r="A192" s="13"/>
      <c r="B192" s="258"/>
      <c r="C192" s="259"/>
      <c r="D192" s="260" t="s">
        <v>190</v>
      </c>
      <c r="E192" s="261" t="s">
        <v>1</v>
      </c>
      <c r="F192" s="262" t="s">
        <v>1048</v>
      </c>
      <c r="G192" s="259"/>
      <c r="H192" s="263">
        <v>60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190</v>
      </c>
      <c r="AU192" s="269" t="s">
        <v>92</v>
      </c>
      <c r="AV192" s="13" t="s">
        <v>92</v>
      </c>
      <c r="AW192" s="13" t="s">
        <v>32</v>
      </c>
      <c r="AX192" s="13" t="s">
        <v>84</v>
      </c>
      <c r="AY192" s="269" t="s">
        <v>149</v>
      </c>
    </row>
    <row r="193" s="13" customFormat="1">
      <c r="A193" s="13"/>
      <c r="B193" s="258"/>
      <c r="C193" s="259"/>
      <c r="D193" s="260" t="s">
        <v>190</v>
      </c>
      <c r="E193" s="259"/>
      <c r="F193" s="262" t="s">
        <v>1055</v>
      </c>
      <c r="G193" s="259"/>
      <c r="H193" s="263">
        <v>9.3000000000000007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4</v>
      </c>
      <c r="AX193" s="13" t="s">
        <v>84</v>
      </c>
      <c r="AY193" s="269" t="s">
        <v>149</v>
      </c>
    </row>
    <row r="194" s="2" customFormat="1" ht="23.4566" customHeight="1">
      <c r="A194" s="39"/>
      <c r="B194" s="40"/>
      <c r="C194" s="239" t="s">
        <v>300</v>
      </c>
      <c r="D194" s="239" t="s">
        <v>152</v>
      </c>
      <c r="E194" s="240" t="s">
        <v>1056</v>
      </c>
      <c r="F194" s="241" t="s">
        <v>1057</v>
      </c>
      <c r="G194" s="242" t="s">
        <v>188</v>
      </c>
      <c r="H194" s="243">
        <v>60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1593</v>
      </c>
    </row>
    <row r="195" s="2" customFormat="1" ht="36.72453" customHeight="1">
      <c r="A195" s="39"/>
      <c r="B195" s="40"/>
      <c r="C195" s="239" t="s">
        <v>304</v>
      </c>
      <c r="D195" s="239" t="s">
        <v>152</v>
      </c>
      <c r="E195" s="240" t="s">
        <v>1059</v>
      </c>
      <c r="F195" s="241" t="s">
        <v>1060</v>
      </c>
      <c r="G195" s="242" t="s">
        <v>651</v>
      </c>
      <c r="H195" s="243">
        <v>432</v>
      </c>
      <c r="I195" s="244"/>
      <c r="J195" s="245">
        <f>ROUND(I195*H195,2)</f>
        <v>0</v>
      </c>
      <c r="K195" s="246"/>
      <c r="L195" s="45"/>
      <c r="M195" s="247" t="s">
        <v>1</v>
      </c>
      <c r="N195" s="248" t="s">
        <v>42</v>
      </c>
      <c r="O195" s="98"/>
      <c r="P195" s="249">
        <f>O195*H195</f>
        <v>0</v>
      </c>
      <c r="Q195" s="249">
        <v>2.89984E-05</v>
      </c>
      <c r="R195" s="249">
        <f>Q195*H195</f>
        <v>0.012527308799999999</v>
      </c>
      <c r="S195" s="249">
        <v>0</v>
      </c>
      <c r="T195" s="25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1" t="s">
        <v>166</v>
      </c>
      <c r="AT195" s="251" t="s">
        <v>152</v>
      </c>
      <c r="AU195" s="251" t="s">
        <v>92</v>
      </c>
      <c r="AY195" s="18" t="s">
        <v>149</v>
      </c>
      <c r="BE195" s="252">
        <f>IF(N195="základná",J195,0)</f>
        <v>0</v>
      </c>
      <c r="BF195" s="252">
        <f>IF(N195="znížená",J195,0)</f>
        <v>0</v>
      </c>
      <c r="BG195" s="252">
        <f>IF(N195="zákl. prenesená",J195,0)</f>
        <v>0</v>
      </c>
      <c r="BH195" s="252">
        <f>IF(N195="zníž. prenesená",J195,0)</f>
        <v>0</v>
      </c>
      <c r="BI195" s="252">
        <f>IF(N195="nulová",J195,0)</f>
        <v>0</v>
      </c>
      <c r="BJ195" s="18" t="s">
        <v>92</v>
      </c>
      <c r="BK195" s="252">
        <f>ROUND(I195*H195,2)</f>
        <v>0</v>
      </c>
      <c r="BL195" s="18" t="s">
        <v>166</v>
      </c>
      <c r="BM195" s="251" t="s">
        <v>1594</v>
      </c>
    </row>
    <row r="196" s="13" customFormat="1">
      <c r="A196" s="13"/>
      <c r="B196" s="258"/>
      <c r="C196" s="259"/>
      <c r="D196" s="260" t="s">
        <v>190</v>
      </c>
      <c r="E196" s="261" t="s">
        <v>1</v>
      </c>
      <c r="F196" s="262" t="s">
        <v>1595</v>
      </c>
      <c r="G196" s="259"/>
      <c r="H196" s="263">
        <v>432</v>
      </c>
      <c r="I196" s="264"/>
      <c r="J196" s="259"/>
      <c r="K196" s="259"/>
      <c r="L196" s="265"/>
      <c r="M196" s="266"/>
      <c r="N196" s="267"/>
      <c r="O196" s="267"/>
      <c r="P196" s="267"/>
      <c r="Q196" s="267"/>
      <c r="R196" s="267"/>
      <c r="S196" s="267"/>
      <c r="T196" s="26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9" t="s">
        <v>190</v>
      </c>
      <c r="AU196" s="269" t="s">
        <v>92</v>
      </c>
      <c r="AV196" s="13" t="s">
        <v>92</v>
      </c>
      <c r="AW196" s="13" t="s">
        <v>32</v>
      </c>
      <c r="AX196" s="13" t="s">
        <v>76</v>
      </c>
      <c r="AY196" s="269" t="s">
        <v>149</v>
      </c>
    </row>
    <row r="197" s="14" customFormat="1">
      <c r="A197" s="14"/>
      <c r="B197" s="270"/>
      <c r="C197" s="271"/>
      <c r="D197" s="260" t="s">
        <v>190</v>
      </c>
      <c r="E197" s="272" t="s">
        <v>1</v>
      </c>
      <c r="F197" s="273" t="s">
        <v>203</v>
      </c>
      <c r="G197" s="271"/>
      <c r="H197" s="274">
        <v>432</v>
      </c>
      <c r="I197" s="275"/>
      <c r="J197" s="271"/>
      <c r="K197" s="271"/>
      <c r="L197" s="276"/>
      <c r="M197" s="277"/>
      <c r="N197" s="278"/>
      <c r="O197" s="278"/>
      <c r="P197" s="278"/>
      <c r="Q197" s="278"/>
      <c r="R197" s="278"/>
      <c r="S197" s="278"/>
      <c r="T197" s="27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80" t="s">
        <v>190</v>
      </c>
      <c r="AU197" s="280" t="s">
        <v>92</v>
      </c>
      <c r="AV197" s="14" t="s">
        <v>166</v>
      </c>
      <c r="AW197" s="14" t="s">
        <v>32</v>
      </c>
      <c r="AX197" s="14" t="s">
        <v>84</v>
      </c>
      <c r="AY197" s="280" t="s">
        <v>149</v>
      </c>
    </row>
    <row r="198" s="2" customFormat="1" ht="16.30189" customHeight="1">
      <c r="A198" s="39"/>
      <c r="B198" s="40"/>
      <c r="C198" s="239" t="s">
        <v>309</v>
      </c>
      <c r="D198" s="239" t="s">
        <v>152</v>
      </c>
      <c r="E198" s="240" t="s">
        <v>1063</v>
      </c>
      <c r="F198" s="241" t="s">
        <v>1064</v>
      </c>
      <c r="G198" s="242" t="s">
        <v>438</v>
      </c>
      <c r="H198" s="243">
        <v>0.5</v>
      </c>
      <c r="I198" s="244"/>
      <c r="J198" s="245">
        <f>ROUND(I198*H198,2)</f>
        <v>0</v>
      </c>
      <c r="K198" s="246"/>
      <c r="L198" s="45"/>
      <c r="M198" s="247" t="s">
        <v>1</v>
      </c>
      <c r="N198" s="248" t="s">
        <v>42</v>
      </c>
      <c r="O198" s="98"/>
      <c r="P198" s="249">
        <f>O198*H198</f>
        <v>0</v>
      </c>
      <c r="Q198" s="249">
        <v>2.2354352039999998</v>
      </c>
      <c r="R198" s="249">
        <f>Q198*H198</f>
        <v>1.1177176019999999</v>
      </c>
      <c r="S198" s="249">
        <v>0</v>
      </c>
      <c r="T198" s="25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1" t="s">
        <v>166</v>
      </c>
      <c r="AT198" s="251" t="s">
        <v>152</v>
      </c>
      <c r="AU198" s="251" t="s">
        <v>92</v>
      </c>
      <c r="AY198" s="18" t="s">
        <v>149</v>
      </c>
      <c r="BE198" s="252">
        <f>IF(N198="základná",J198,0)</f>
        <v>0</v>
      </c>
      <c r="BF198" s="252">
        <f>IF(N198="znížená",J198,0)</f>
        <v>0</v>
      </c>
      <c r="BG198" s="252">
        <f>IF(N198="zákl. prenesená",J198,0)</f>
        <v>0</v>
      </c>
      <c r="BH198" s="252">
        <f>IF(N198="zníž. prenesená",J198,0)</f>
        <v>0</v>
      </c>
      <c r="BI198" s="252">
        <f>IF(N198="nulová",J198,0)</f>
        <v>0</v>
      </c>
      <c r="BJ198" s="18" t="s">
        <v>92</v>
      </c>
      <c r="BK198" s="252">
        <f>ROUND(I198*H198,2)</f>
        <v>0</v>
      </c>
      <c r="BL198" s="18" t="s">
        <v>166</v>
      </c>
      <c r="BM198" s="251" t="s">
        <v>1596</v>
      </c>
    </row>
    <row r="199" s="13" customFormat="1">
      <c r="A199" s="13"/>
      <c r="B199" s="258"/>
      <c r="C199" s="259"/>
      <c r="D199" s="260" t="s">
        <v>190</v>
      </c>
      <c r="E199" s="261" t="s">
        <v>1</v>
      </c>
      <c r="F199" s="262" t="s">
        <v>1597</v>
      </c>
      <c r="G199" s="259"/>
      <c r="H199" s="263">
        <v>0.5</v>
      </c>
      <c r="I199" s="264"/>
      <c r="J199" s="259"/>
      <c r="K199" s="259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190</v>
      </c>
      <c r="AU199" s="269" t="s">
        <v>92</v>
      </c>
      <c r="AV199" s="13" t="s">
        <v>92</v>
      </c>
      <c r="AW199" s="13" t="s">
        <v>32</v>
      </c>
      <c r="AX199" s="13" t="s">
        <v>84</v>
      </c>
      <c r="AY199" s="269" t="s">
        <v>149</v>
      </c>
    </row>
    <row r="200" s="2" customFormat="1" ht="21.0566" customHeight="1">
      <c r="A200" s="39"/>
      <c r="B200" s="40"/>
      <c r="C200" s="239" t="s">
        <v>313</v>
      </c>
      <c r="D200" s="239" t="s">
        <v>152</v>
      </c>
      <c r="E200" s="240" t="s">
        <v>1067</v>
      </c>
      <c r="F200" s="241" t="s">
        <v>1068</v>
      </c>
      <c r="G200" s="242" t="s">
        <v>188</v>
      </c>
      <c r="H200" s="243">
        <v>2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0.0087333924999999993</v>
      </c>
      <c r="R200" s="249">
        <f>Q200*H200</f>
        <v>0.017466784999999999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1598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1599</v>
      </c>
      <c r="G201" s="259"/>
      <c r="H201" s="263">
        <v>2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76</v>
      </c>
      <c r="AY201" s="269" t="s">
        <v>149</v>
      </c>
    </row>
    <row r="202" s="14" customFormat="1">
      <c r="A202" s="14"/>
      <c r="B202" s="270"/>
      <c r="C202" s="271"/>
      <c r="D202" s="260" t="s">
        <v>190</v>
      </c>
      <c r="E202" s="272" t="s">
        <v>1</v>
      </c>
      <c r="F202" s="273" t="s">
        <v>203</v>
      </c>
      <c r="G202" s="271"/>
      <c r="H202" s="274">
        <v>2</v>
      </c>
      <c r="I202" s="275"/>
      <c r="J202" s="271"/>
      <c r="K202" s="271"/>
      <c r="L202" s="276"/>
      <c r="M202" s="277"/>
      <c r="N202" s="278"/>
      <c r="O202" s="278"/>
      <c r="P202" s="278"/>
      <c r="Q202" s="278"/>
      <c r="R202" s="278"/>
      <c r="S202" s="278"/>
      <c r="T202" s="27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80" t="s">
        <v>190</v>
      </c>
      <c r="AU202" s="280" t="s">
        <v>92</v>
      </c>
      <c r="AV202" s="14" t="s">
        <v>166</v>
      </c>
      <c r="AW202" s="14" t="s">
        <v>32</v>
      </c>
      <c r="AX202" s="14" t="s">
        <v>84</v>
      </c>
      <c r="AY202" s="280" t="s">
        <v>149</v>
      </c>
    </row>
    <row r="203" s="2" customFormat="1" ht="21.0566" customHeight="1">
      <c r="A203" s="39"/>
      <c r="B203" s="40"/>
      <c r="C203" s="239" t="s">
        <v>317</v>
      </c>
      <c r="D203" s="239" t="s">
        <v>152</v>
      </c>
      <c r="E203" s="240" t="s">
        <v>1071</v>
      </c>
      <c r="F203" s="241" t="s">
        <v>1072</v>
      </c>
      <c r="G203" s="242" t="s">
        <v>188</v>
      </c>
      <c r="H203" s="243">
        <v>1.3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</v>
      </c>
      <c r="R203" s="249">
        <f>Q203*H203</f>
        <v>0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1600</v>
      </c>
    </row>
    <row r="204" s="12" customFormat="1" ht="22.8" customHeight="1">
      <c r="A204" s="12"/>
      <c r="B204" s="223"/>
      <c r="C204" s="224"/>
      <c r="D204" s="225" t="s">
        <v>75</v>
      </c>
      <c r="E204" s="237" t="s">
        <v>99</v>
      </c>
      <c r="F204" s="237" t="s">
        <v>475</v>
      </c>
      <c r="G204" s="224"/>
      <c r="H204" s="224"/>
      <c r="I204" s="227"/>
      <c r="J204" s="238">
        <f>BK204</f>
        <v>0</v>
      </c>
      <c r="K204" s="224"/>
      <c r="L204" s="229"/>
      <c r="M204" s="230"/>
      <c r="N204" s="231"/>
      <c r="O204" s="231"/>
      <c r="P204" s="232">
        <f>SUM(P205:P229)</f>
        <v>0</v>
      </c>
      <c r="Q204" s="231"/>
      <c r="R204" s="232">
        <f>SUM(R205:R229)</f>
        <v>9.2358200673950002</v>
      </c>
      <c r="S204" s="231"/>
      <c r="T204" s="233">
        <f>SUM(T205:T229)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34" t="s">
        <v>84</v>
      </c>
      <c r="AT204" s="235" t="s">
        <v>75</v>
      </c>
      <c r="AU204" s="235" t="s">
        <v>84</v>
      </c>
      <c r="AY204" s="234" t="s">
        <v>149</v>
      </c>
      <c r="BK204" s="236">
        <f>SUM(BK205:BK229)</f>
        <v>0</v>
      </c>
    </row>
    <row r="205" s="2" customFormat="1" ht="21.0566" customHeight="1">
      <c r="A205" s="39"/>
      <c r="B205" s="40"/>
      <c r="C205" s="239" t="s">
        <v>322</v>
      </c>
      <c r="D205" s="239" t="s">
        <v>152</v>
      </c>
      <c r="E205" s="240" t="s">
        <v>476</v>
      </c>
      <c r="F205" s="241" t="s">
        <v>477</v>
      </c>
      <c r="G205" s="242" t="s">
        <v>438</v>
      </c>
      <c r="H205" s="243">
        <v>2.5859999999999999</v>
      </c>
      <c r="I205" s="244"/>
      <c r="J205" s="245">
        <f>ROUND(I205*H205,2)</f>
        <v>0</v>
      </c>
      <c r="K205" s="246"/>
      <c r="L205" s="45"/>
      <c r="M205" s="247" t="s">
        <v>1</v>
      </c>
      <c r="N205" s="248" t="s">
        <v>42</v>
      </c>
      <c r="O205" s="98"/>
      <c r="P205" s="249">
        <f>O205*H205</f>
        <v>0</v>
      </c>
      <c r="Q205" s="249">
        <v>2.3855499999999998</v>
      </c>
      <c r="R205" s="249">
        <f>Q205*H205</f>
        <v>6.1690322999999996</v>
      </c>
      <c r="S205" s="249">
        <v>0</v>
      </c>
      <c r="T205" s="25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1" t="s">
        <v>166</v>
      </c>
      <c r="AT205" s="251" t="s">
        <v>152</v>
      </c>
      <c r="AU205" s="251" t="s">
        <v>92</v>
      </c>
      <c r="AY205" s="18" t="s">
        <v>149</v>
      </c>
      <c r="BE205" s="252">
        <f>IF(N205="základná",J205,0)</f>
        <v>0</v>
      </c>
      <c r="BF205" s="252">
        <f>IF(N205="znížená",J205,0)</f>
        <v>0</v>
      </c>
      <c r="BG205" s="252">
        <f>IF(N205="zákl. prenesená",J205,0)</f>
        <v>0</v>
      </c>
      <c r="BH205" s="252">
        <f>IF(N205="zníž. prenesená",J205,0)</f>
        <v>0</v>
      </c>
      <c r="BI205" s="252">
        <f>IF(N205="nulová",J205,0)</f>
        <v>0</v>
      </c>
      <c r="BJ205" s="18" t="s">
        <v>92</v>
      </c>
      <c r="BK205" s="252">
        <f>ROUND(I205*H205,2)</f>
        <v>0</v>
      </c>
      <c r="BL205" s="18" t="s">
        <v>166</v>
      </c>
      <c r="BM205" s="251" t="s">
        <v>1601</v>
      </c>
    </row>
    <row r="206" s="15" customFormat="1">
      <c r="A206" s="15"/>
      <c r="B206" s="293"/>
      <c r="C206" s="294"/>
      <c r="D206" s="260" t="s">
        <v>190</v>
      </c>
      <c r="E206" s="295" t="s">
        <v>1</v>
      </c>
      <c r="F206" s="296" t="s">
        <v>1083</v>
      </c>
      <c r="G206" s="294"/>
      <c r="H206" s="295" t="s">
        <v>1</v>
      </c>
      <c r="I206" s="297"/>
      <c r="J206" s="294"/>
      <c r="K206" s="294"/>
      <c r="L206" s="298"/>
      <c r="M206" s="299"/>
      <c r="N206" s="300"/>
      <c r="O206" s="300"/>
      <c r="P206" s="300"/>
      <c r="Q206" s="300"/>
      <c r="R206" s="300"/>
      <c r="S206" s="300"/>
      <c r="T206" s="301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302" t="s">
        <v>190</v>
      </c>
      <c r="AU206" s="302" t="s">
        <v>92</v>
      </c>
      <c r="AV206" s="15" t="s">
        <v>84</v>
      </c>
      <c r="AW206" s="15" t="s">
        <v>32</v>
      </c>
      <c r="AX206" s="15" t="s">
        <v>76</v>
      </c>
      <c r="AY206" s="302" t="s">
        <v>149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1602</v>
      </c>
      <c r="G207" s="259"/>
      <c r="H207" s="263">
        <v>2.5859999999999999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84</v>
      </c>
      <c r="AY207" s="269" t="s">
        <v>149</v>
      </c>
    </row>
    <row r="208" s="2" customFormat="1" ht="21.0566" customHeight="1">
      <c r="A208" s="39"/>
      <c r="B208" s="40"/>
      <c r="C208" s="239" t="s">
        <v>327</v>
      </c>
      <c r="D208" s="239" t="s">
        <v>152</v>
      </c>
      <c r="E208" s="240" t="s">
        <v>480</v>
      </c>
      <c r="F208" s="241" t="s">
        <v>481</v>
      </c>
      <c r="G208" s="242" t="s">
        <v>188</v>
      </c>
      <c r="H208" s="243">
        <v>10.457000000000001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0.049827999999999997</v>
      </c>
      <c r="R208" s="249">
        <f>Q208*H208</f>
        <v>0.52105139600000006</v>
      </c>
      <c r="S208" s="249">
        <v>0</v>
      </c>
      <c r="T208" s="25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1603</v>
      </c>
    </row>
    <row r="209" s="15" customFormat="1">
      <c r="A209" s="15"/>
      <c r="B209" s="293"/>
      <c r="C209" s="294"/>
      <c r="D209" s="260" t="s">
        <v>190</v>
      </c>
      <c r="E209" s="295" t="s">
        <v>1</v>
      </c>
      <c r="F209" s="296" t="s">
        <v>1086</v>
      </c>
      <c r="G209" s="294"/>
      <c r="H209" s="295" t="s">
        <v>1</v>
      </c>
      <c r="I209" s="297"/>
      <c r="J209" s="294"/>
      <c r="K209" s="294"/>
      <c r="L209" s="298"/>
      <c r="M209" s="299"/>
      <c r="N209" s="300"/>
      <c r="O209" s="300"/>
      <c r="P209" s="300"/>
      <c r="Q209" s="300"/>
      <c r="R209" s="300"/>
      <c r="S209" s="300"/>
      <c r="T209" s="301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302" t="s">
        <v>190</v>
      </c>
      <c r="AU209" s="302" t="s">
        <v>92</v>
      </c>
      <c r="AV209" s="15" t="s">
        <v>84</v>
      </c>
      <c r="AW209" s="15" t="s">
        <v>32</v>
      </c>
      <c r="AX209" s="15" t="s">
        <v>76</v>
      </c>
      <c r="AY209" s="302" t="s">
        <v>149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1604</v>
      </c>
      <c r="G210" s="259"/>
      <c r="H210" s="263">
        <v>10.457000000000001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84</v>
      </c>
      <c r="AY210" s="269" t="s">
        <v>149</v>
      </c>
    </row>
    <row r="211" s="2" customFormat="1" ht="21.0566" customHeight="1">
      <c r="A211" s="39"/>
      <c r="B211" s="40"/>
      <c r="C211" s="239" t="s">
        <v>332</v>
      </c>
      <c r="D211" s="239" t="s">
        <v>152</v>
      </c>
      <c r="E211" s="240" t="s">
        <v>484</v>
      </c>
      <c r="F211" s="241" t="s">
        <v>485</v>
      </c>
      <c r="G211" s="242" t="s">
        <v>188</v>
      </c>
      <c r="H211" s="243">
        <v>10.457000000000001</v>
      </c>
      <c r="I211" s="244"/>
      <c r="J211" s="245">
        <f>ROUND(I211*H211,2)</f>
        <v>0</v>
      </c>
      <c r="K211" s="246"/>
      <c r="L211" s="45"/>
      <c r="M211" s="247" t="s">
        <v>1</v>
      </c>
      <c r="N211" s="248" t="s">
        <v>42</v>
      </c>
      <c r="O211" s="98"/>
      <c r="P211" s="249">
        <f>O211*H211</f>
        <v>0</v>
      </c>
      <c r="Q211" s="249">
        <v>1.5E-05</v>
      </c>
      <c r="R211" s="249">
        <f>Q211*H211</f>
        <v>0.00015685500000000002</v>
      </c>
      <c r="S211" s="249">
        <v>0</v>
      </c>
      <c r="T211" s="25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1" t="s">
        <v>166</v>
      </c>
      <c r="AT211" s="251" t="s">
        <v>152</v>
      </c>
      <c r="AU211" s="251" t="s">
        <v>92</v>
      </c>
      <c r="AY211" s="18" t="s">
        <v>149</v>
      </c>
      <c r="BE211" s="252">
        <f>IF(N211="základná",J211,0)</f>
        <v>0</v>
      </c>
      <c r="BF211" s="252">
        <f>IF(N211="znížená",J211,0)</f>
        <v>0</v>
      </c>
      <c r="BG211" s="252">
        <f>IF(N211="zákl. prenesená",J211,0)</f>
        <v>0</v>
      </c>
      <c r="BH211" s="252">
        <f>IF(N211="zníž. prenesená",J211,0)</f>
        <v>0</v>
      </c>
      <c r="BI211" s="252">
        <f>IF(N211="nulová",J211,0)</f>
        <v>0</v>
      </c>
      <c r="BJ211" s="18" t="s">
        <v>92</v>
      </c>
      <c r="BK211" s="252">
        <f>ROUND(I211*H211,2)</f>
        <v>0</v>
      </c>
      <c r="BL211" s="18" t="s">
        <v>166</v>
      </c>
      <c r="BM211" s="251" t="s">
        <v>1605</v>
      </c>
    </row>
    <row r="212" s="2" customFormat="1" ht="21.0566" customHeight="1">
      <c r="A212" s="39"/>
      <c r="B212" s="40"/>
      <c r="C212" s="239" t="s">
        <v>337</v>
      </c>
      <c r="D212" s="239" t="s">
        <v>152</v>
      </c>
      <c r="E212" s="240" t="s">
        <v>487</v>
      </c>
      <c r="F212" s="241" t="s">
        <v>488</v>
      </c>
      <c r="G212" s="242" t="s">
        <v>198</v>
      </c>
      <c r="H212" s="243">
        <v>0.314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1.0370397</v>
      </c>
      <c r="R212" s="249">
        <f>Q212*H212</f>
        <v>0.32563046579999999</v>
      </c>
      <c r="S212" s="249">
        <v>0</v>
      </c>
      <c r="T212" s="25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1606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1607</v>
      </c>
      <c r="G213" s="259"/>
      <c r="H213" s="263">
        <v>0.314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84</v>
      </c>
      <c r="AY213" s="269" t="s">
        <v>149</v>
      </c>
    </row>
    <row r="214" s="2" customFormat="1" ht="23.4566" customHeight="1">
      <c r="A214" s="39"/>
      <c r="B214" s="40"/>
      <c r="C214" s="239" t="s">
        <v>342</v>
      </c>
      <c r="D214" s="239" t="s">
        <v>152</v>
      </c>
      <c r="E214" s="240" t="s">
        <v>1091</v>
      </c>
      <c r="F214" s="241" t="s">
        <v>1092</v>
      </c>
      <c r="G214" s="242" t="s">
        <v>438</v>
      </c>
      <c r="H214" s="243">
        <v>0.94499999999999995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2.3225634999999998</v>
      </c>
      <c r="R214" s="249">
        <f>Q214*H214</f>
        <v>2.1948225074999996</v>
      </c>
      <c r="S214" s="249">
        <v>0</v>
      </c>
      <c r="T214" s="25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1608</v>
      </c>
    </row>
    <row r="215" s="15" customFormat="1">
      <c r="A215" s="15"/>
      <c r="B215" s="293"/>
      <c r="C215" s="294"/>
      <c r="D215" s="260" t="s">
        <v>190</v>
      </c>
      <c r="E215" s="295" t="s">
        <v>1</v>
      </c>
      <c r="F215" s="296" t="s">
        <v>1094</v>
      </c>
      <c r="G215" s="294"/>
      <c r="H215" s="295" t="s">
        <v>1</v>
      </c>
      <c r="I215" s="297"/>
      <c r="J215" s="294"/>
      <c r="K215" s="294"/>
      <c r="L215" s="298"/>
      <c r="M215" s="299"/>
      <c r="N215" s="300"/>
      <c r="O215" s="300"/>
      <c r="P215" s="300"/>
      <c r="Q215" s="300"/>
      <c r="R215" s="300"/>
      <c r="S215" s="300"/>
      <c r="T215" s="301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302" t="s">
        <v>190</v>
      </c>
      <c r="AU215" s="302" t="s">
        <v>92</v>
      </c>
      <c r="AV215" s="15" t="s">
        <v>84</v>
      </c>
      <c r="AW215" s="15" t="s">
        <v>32</v>
      </c>
      <c r="AX215" s="15" t="s">
        <v>76</v>
      </c>
      <c r="AY215" s="302" t="s">
        <v>149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1609</v>
      </c>
      <c r="G216" s="259"/>
      <c r="H216" s="263">
        <v>0.94499999999999995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76</v>
      </c>
      <c r="AY216" s="269" t="s">
        <v>149</v>
      </c>
    </row>
    <row r="217" s="2" customFormat="1" ht="23.4566" customHeight="1">
      <c r="A217" s="39"/>
      <c r="B217" s="40"/>
      <c r="C217" s="239" t="s">
        <v>346</v>
      </c>
      <c r="D217" s="239" t="s">
        <v>152</v>
      </c>
      <c r="E217" s="240" t="s">
        <v>1096</v>
      </c>
      <c r="F217" s="241" t="s">
        <v>1097</v>
      </c>
      <c r="G217" s="242" t="s">
        <v>188</v>
      </c>
      <c r="H217" s="243">
        <v>4.7249999999999996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0.0045821741999999997</v>
      </c>
      <c r="R217" s="249">
        <f>Q217*H217</f>
        <v>0.021650773094999996</v>
      </c>
      <c r="S217" s="249">
        <v>0</v>
      </c>
      <c r="T217" s="25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1610</v>
      </c>
    </row>
    <row r="218" s="15" customFormat="1">
      <c r="A218" s="15"/>
      <c r="B218" s="293"/>
      <c r="C218" s="294"/>
      <c r="D218" s="260" t="s">
        <v>190</v>
      </c>
      <c r="E218" s="295" t="s">
        <v>1</v>
      </c>
      <c r="F218" s="296" t="s">
        <v>1099</v>
      </c>
      <c r="G218" s="294"/>
      <c r="H218" s="295" t="s">
        <v>1</v>
      </c>
      <c r="I218" s="297"/>
      <c r="J218" s="294"/>
      <c r="K218" s="294"/>
      <c r="L218" s="298"/>
      <c r="M218" s="299"/>
      <c r="N218" s="300"/>
      <c r="O218" s="300"/>
      <c r="P218" s="300"/>
      <c r="Q218" s="300"/>
      <c r="R218" s="300"/>
      <c r="S218" s="300"/>
      <c r="T218" s="30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302" t="s">
        <v>190</v>
      </c>
      <c r="AU218" s="302" t="s">
        <v>92</v>
      </c>
      <c r="AV218" s="15" t="s">
        <v>84</v>
      </c>
      <c r="AW218" s="15" t="s">
        <v>32</v>
      </c>
      <c r="AX218" s="15" t="s">
        <v>76</v>
      </c>
      <c r="AY218" s="302" t="s">
        <v>149</v>
      </c>
    </row>
    <row r="219" s="13" customFormat="1">
      <c r="A219" s="13"/>
      <c r="B219" s="258"/>
      <c r="C219" s="259"/>
      <c r="D219" s="260" t="s">
        <v>190</v>
      </c>
      <c r="E219" s="261" t="s">
        <v>1</v>
      </c>
      <c r="F219" s="262" t="s">
        <v>1611</v>
      </c>
      <c r="G219" s="259"/>
      <c r="H219" s="263">
        <v>4.7249999999999996</v>
      </c>
      <c r="I219" s="264"/>
      <c r="J219" s="259"/>
      <c r="K219" s="259"/>
      <c r="L219" s="265"/>
      <c r="M219" s="266"/>
      <c r="N219" s="267"/>
      <c r="O219" s="267"/>
      <c r="P219" s="267"/>
      <c r="Q219" s="267"/>
      <c r="R219" s="267"/>
      <c r="S219" s="267"/>
      <c r="T219" s="26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9" t="s">
        <v>190</v>
      </c>
      <c r="AU219" s="269" t="s">
        <v>92</v>
      </c>
      <c r="AV219" s="13" t="s">
        <v>92</v>
      </c>
      <c r="AW219" s="13" t="s">
        <v>32</v>
      </c>
      <c r="AX219" s="13" t="s">
        <v>76</v>
      </c>
      <c r="AY219" s="269" t="s">
        <v>149</v>
      </c>
    </row>
    <row r="220" s="14" customFormat="1">
      <c r="A220" s="14"/>
      <c r="B220" s="270"/>
      <c r="C220" s="271"/>
      <c r="D220" s="260" t="s">
        <v>190</v>
      </c>
      <c r="E220" s="272" t="s">
        <v>1</v>
      </c>
      <c r="F220" s="273" t="s">
        <v>203</v>
      </c>
      <c r="G220" s="271"/>
      <c r="H220" s="274">
        <v>4.7249999999999996</v>
      </c>
      <c r="I220" s="275"/>
      <c r="J220" s="271"/>
      <c r="K220" s="271"/>
      <c r="L220" s="276"/>
      <c r="M220" s="277"/>
      <c r="N220" s="278"/>
      <c r="O220" s="278"/>
      <c r="P220" s="278"/>
      <c r="Q220" s="278"/>
      <c r="R220" s="278"/>
      <c r="S220" s="278"/>
      <c r="T220" s="27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80" t="s">
        <v>190</v>
      </c>
      <c r="AU220" s="280" t="s">
        <v>92</v>
      </c>
      <c r="AV220" s="14" t="s">
        <v>166</v>
      </c>
      <c r="AW220" s="14" t="s">
        <v>4</v>
      </c>
      <c r="AX220" s="14" t="s">
        <v>84</v>
      </c>
      <c r="AY220" s="280" t="s">
        <v>149</v>
      </c>
    </row>
    <row r="221" s="2" customFormat="1" ht="23.4566" customHeight="1">
      <c r="A221" s="39"/>
      <c r="B221" s="40"/>
      <c r="C221" s="239" t="s">
        <v>351</v>
      </c>
      <c r="D221" s="239" t="s">
        <v>152</v>
      </c>
      <c r="E221" s="240" t="s">
        <v>1101</v>
      </c>
      <c r="F221" s="241" t="s">
        <v>1102</v>
      </c>
      <c r="G221" s="242" t="s">
        <v>188</v>
      </c>
      <c r="H221" s="243">
        <v>4.7249999999999996</v>
      </c>
      <c r="I221" s="244"/>
      <c r="J221" s="245">
        <f>ROUND(I221*H221,2)</f>
        <v>0</v>
      </c>
      <c r="K221" s="246"/>
      <c r="L221" s="45"/>
      <c r="M221" s="247" t="s">
        <v>1</v>
      </c>
      <c r="N221" s="248" t="s">
        <v>42</v>
      </c>
      <c r="O221" s="98"/>
      <c r="P221" s="249">
        <f>O221*H221</f>
        <v>0</v>
      </c>
      <c r="Q221" s="249">
        <v>3.7200000000000003E-05</v>
      </c>
      <c r="R221" s="249">
        <f>Q221*H221</f>
        <v>0.00017577000000000001</v>
      </c>
      <c r="S221" s="249">
        <v>0</v>
      </c>
      <c r="T221" s="25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1" t="s">
        <v>166</v>
      </c>
      <c r="AT221" s="251" t="s">
        <v>152</v>
      </c>
      <c r="AU221" s="251" t="s">
        <v>92</v>
      </c>
      <c r="AY221" s="18" t="s">
        <v>149</v>
      </c>
      <c r="BE221" s="252">
        <f>IF(N221="základná",J221,0)</f>
        <v>0</v>
      </c>
      <c r="BF221" s="252">
        <f>IF(N221="znížená",J221,0)</f>
        <v>0</v>
      </c>
      <c r="BG221" s="252">
        <f>IF(N221="zákl. prenesená",J221,0)</f>
        <v>0</v>
      </c>
      <c r="BH221" s="252">
        <f>IF(N221="zníž. prenesená",J221,0)</f>
        <v>0</v>
      </c>
      <c r="BI221" s="252">
        <f>IF(N221="nulová",J221,0)</f>
        <v>0</v>
      </c>
      <c r="BJ221" s="18" t="s">
        <v>92</v>
      </c>
      <c r="BK221" s="252">
        <f>ROUND(I221*H221,2)</f>
        <v>0</v>
      </c>
      <c r="BL221" s="18" t="s">
        <v>166</v>
      </c>
      <c r="BM221" s="251" t="s">
        <v>1612</v>
      </c>
    </row>
    <row r="222" s="13" customFormat="1">
      <c r="A222" s="13"/>
      <c r="B222" s="258"/>
      <c r="C222" s="259"/>
      <c r="D222" s="260" t="s">
        <v>190</v>
      </c>
      <c r="E222" s="261" t="s">
        <v>1</v>
      </c>
      <c r="F222" s="262" t="s">
        <v>1613</v>
      </c>
      <c r="G222" s="259"/>
      <c r="H222" s="263">
        <v>4.7249999999999996</v>
      </c>
      <c r="I222" s="264"/>
      <c r="J222" s="259"/>
      <c r="K222" s="259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190</v>
      </c>
      <c r="AU222" s="269" t="s">
        <v>92</v>
      </c>
      <c r="AV222" s="13" t="s">
        <v>92</v>
      </c>
      <c r="AW222" s="13" t="s">
        <v>32</v>
      </c>
      <c r="AX222" s="13" t="s">
        <v>84</v>
      </c>
      <c r="AY222" s="269" t="s">
        <v>149</v>
      </c>
    </row>
    <row r="223" s="2" customFormat="1" ht="23.4566" customHeight="1">
      <c r="A223" s="39"/>
      <c r="B223" s="40"/>
      <c r="C223" s="239" t="s">
        <v>355</v>
      </c>
      <c r="D223" s="239" t="s">
        <v>152</v>
      </c>
      <c r="E223" s="240" t="s">
        <v>1614</v>
      </c>
      <c r="F223" s="241" t="s">
        <v>1615</v>
      </c>
      <c r="G223" s="242" t="s">
        <v>211</v>
      </c>
      <c r="H223" s="243">
        <v>10</v>
      </c>
      <c r="I223" s="244"/>
      <c r="J223" s="245">
        <f>ROUND(I223*H223,2)</f>
        <v>0</v>
      </c>
      <c r="K223" s="246"/>
      <c r="L223" s="45"/>
      <c r="M223" s="247" t="s">
        <v>1</v>
      </c>
      <c r="N223" s="248" t="s">
        <v>42</v>
      </c>
      <c r="O223" s="98"/>
      <c r="P223" s="249">
        <f>O223*H223</f>
        <v>0</v>
      </c>
      <c r="Q223" s="249">
        <v>0.00033</v>
      </c>
      <c r="R223" s="249">
        <f>Q223*H223</f>
        <v>0.0033</v>
      </c>
      <c r="S223" s="249">
        <v>0</v>
      </c>
      <c r="T223" s="25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166</v>
      </c>
      <c r="AT223" s="251" t="s">
        <v>152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166</v>
      </c>
      <c r="BM223" s="251" t="s">
        <v>1616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1617</v>
      </c>
      <c r="G224" s="259"/>
      <c r="H224" s="263">
        <v>10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84</v>
      </c>
      <c r="AY224" s="269" t="s">
        <v>149</v>
      </c>
    </row>
    <row r="225" s="2" customFormat="1" ht="23.4566" customHeight="1">
      <c r="A225" s="39"/>
      <c r="B225" s="40"/>
      <c r="C225" s="281" t="s">
        <v>359</v>
      </c>
      <c r="D225" s="281" t="s">
        <v>243</v>
      </c>
      <c r="E225" s="282" t="s">
        <v>1618</v>
      </c>
      <c r="F225" s="283" t="s">
        <v>1619</v>
      </c>
      <c r="G225" s="284" t="s">
        <v>211</v>
      </c>
      <c r="H225" s="285">
        <v>10</v>
      </c>
      <c r="I225" s="286"/>
      <c r="J225" s="287">
        <f>ROUND(I225*H225,2)</f>
        <v>0</v>
      </c>
      <c r="K225" s="288"/>
      <c r="L225" s="289"/>
      <c r="M225" s="290" t="s">
        <v>1</v>
      </c>
      <c r="N225" s="291" t="s">
        <v>42</v>
      </c>
      <c r="O225" s="98"/>
      <c r="P225" s="249">
        <f>O225*H225</f>
        <v>0</v>
      </c>
      <c r="Q225" s="249">
        <v>0</v>
      </c>
      <c r="R225" s="249">
        <f>Q225*H225</f>
        <v>0</v>
      </c>
      <c r="S225" s="249">
        <v>0</v>
      </c>
      <c r="T225" s="25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1" t="s">
        <v>224</v>
      </c>
      <c r="AT225" s="251" t="s">
        <v>243</v>
      </c>
      <c r="AU225" s="251" t="s">
        <v>92</v>
      </c>
      <c r="AY225" s="18" t="s">
        <v>149</v>
      </c>
      <c r="BE225" s="252">
        <f>IF(N225="základná",J225,0)</f>
        <v>0</v>
      </c>
      <c r="BF225" s="252">
        <f>IF(N225="znížená",J225,0)</f>
        <v>0</v>
      </c>
      <c r="BG225" s="252">
        <f>IF(N225="zákl. prenesená",J225,0)</f>
        <v>0</v>
      </c>
      <c r="BH225" s="252">
        <f>IF(N225="zníž. prenesená",J225,0)</f>
        <v>0</v>
      </c>
      <c r="BI225" s="252">
        <f>IF(N225="nulová",J225,0)</f>
        <v>0</v>
      </c>
      <c r="BJ225" s="18" t="s">
        <v>92</v>
      </c>
      <c r="BK225" s="252">
        <f>ROUND(I225*H225,2)</f>
        <v>0</v>
      </c>
      <c r="BL225" s="18" t="s">
        <v>166</v>
      </c>
      <c r="BM225" s="251" t="s">
        <v>1620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1621</v>
      </c>
      <c r="G226" s="259"/>
      <c r="H226" s="263">
        <v>10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76</v>
      </c>
      <c r="AY226" s="269" t="s">
        <v>149</v>
      </c>
    </row>
    <row r="227" s="15" customFormat="1">
      <c r="A227" s="15"/>
      <c r="B227" s="293"/>
      <c r="C227" s="294"/>
      <c r="D227" s="260" t="s">
        <v>190</v>
      </c>
      <c r="E227" s="295" t="s">
        <v>1</v>
      </c>
      <c r="F227" s="296" t="s">
        <v>1622</v>
      </c>
      <c r="G227" s="294"/>
      <c r="H227" s="295" t="s">
        <v>1</v>
      </c>
      <c r="I227" s="297"/>
      <c r="J227" s="294"/>
      <c r="K227" s="294"/>
      <c r="L227" s="298"/>
      <c r="M227" s="299"/>
      <c r="N227" s="300"/>
      <c r="O227" s="300"/>
      <c r="P227" s="300"/>
      <c r="Q227" s="300"/>
      <c r="R227" s="300"/>
      <c r="S227" s="300"/>
      <c r="T227" s="30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302" t="s">
        <v>190</v>
      </c>
      <c r="AU227" s="302" t="s">
        <v>92</v>
      </c>
      <c r="AV227" s="15" t="s">
        <v>84</v>
      </c>
      <c r="AW227" s="15" t="s">
        <v>32</v>
      </c>
      <c r="AX227" s="15" t="s">
        <v>76</v>
      </c>
      <c r="AY227" s="302" t="s">
        <v>149</v>
      </c>
    </row>
    <row r="228" s="15" customFormat="1">
      <c r="A228" s="15"/>
      <c r="B228" s="293"/>
      <c r="C228" s="294"/>
      <c r="D228" s="260" t="s">
        <v>190</v>
      </c>
      <c r="E228" s="295" t="s">
        <v>1</v>
      </c>
      <c r="F228" s="296" t="s">
        <v>1623</v>
      </c>
      <c r="G228" s="294"/>
      <c r="H228" s="295" t="s">
        <v>1</v>
      </c>
      <c r="I228" s="297"/>
      <c r="J228" s="294"/>
      <c r="K228" s="294"/>
      <c r="L228" s="298"/>
      <c r="M228" s="299"/>
      <c r="N228" s="300"/>
      <c r="O228" s="300"/>
      <c r="P228" s="300"/>
      <c r="Q228" s="300"/>
      <c r="R228" s="300"/>
      <c r="S228" s="300"/>
      <c r="T228" s="301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302" t="s">
        <v>190</v>
      </c>
      <c r="AU228" s="302" t="s">
        <v>92</v>
      </c>
      <c r="AV228" s="15" t="s">
        <v>84</v>
      </c>
      <c r="AW228" s="15" t="s">
        <v>32</v>
      </c>
      <c r="AX228" s="15" t="s">
        <v>76</v>
      </c>
      <c r="AY228" s="302" t="s">
        <v>149</v>
      </c>
    </row>
    <row r="229" s="14" customFormat="1">
      <c r="A229" s="14"/>
      <c r="B229" s="270"/>
      <c r="C229" s="271"/>
      <c r="D229" s="260" t="s">
        <v>190</v>
      </c>
      <c r="E229" s="272" t="s">
        <v>1</v>
      </c>
      <c r="F229" s="273" t="s">
        <v>203</v>
      </c>
      <c r="G229" s="271"/>
      <c r="H229" s="274">
        <v>10</v>
      </c>
      <c r="I229" s="275"/>
      <c r="J229" s="271"/>
      <c r="K229" s="271"/>
      <c r="L229" s="276"/>
      <c r="M229" s="277"/>
      <c r="N229" s="278"/>
      <c r="O229" s="278"/>
      <c r="P229" s="278"/>
      <c r="Q229" s="278"/>
      <c r="R229" s="278"/>
      <c r="S229" s="278"/>
      <c r="T229" s="27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80" t="s">
        <v>190</v>
      </c>
      <c r="AU229" s="280" t="s">
        <v>92</v>
      </c>
      <c r="AV229" s="14" t="s">
        <v>166</v>
      </c>
      <c r="AW229" s="14" t="s">
        <v>32</v>
      </c>
      <c r="AX229" s="14" t="s">
        <v>84</v>
      </c>
      <c r="AY229" s="280" t="s">
        <v>149</v>
      </c>
    </row>
    <row r="230" s="12" customFormat="1" ht="22.8" customHeight="1">
      <c r="A230" s="12"/>
      <c r="B230" s="223"/>
      <c r="C230" s="224"/>
      <c r="D230" s="225" t="s">
        <v>75</v>
      </c>
      <c r="E230" s="237" t="s">
        <v>166</v>
      </c>
      <c r="F230" s="237" t="s">
        <v>507</v>
      </c>
      <c r="G230" s="224"/>
      <c r="H230" s="224"/>
      <c r="I230" s="227"/>
      <c r="J230" s="238">
        <f>BK230</f>
        <v>0</v>
      </c>
      <c r="K230" s="224"/>
      <c r="L230" s="229"/>
      <c r="M230" s="230"/>
      <c r="N230" s="231"/>
      <c r="O230" s="231"/>
      <c r="P230" s="232">
        <f>SUM(P231:P274)</f>
        <v>0</v>
      </c>
      <c r="Q230" s="231"/>
      <c r="R230" s="232">
        <f>SUM(R231:R274)</f>
        <v>398.72773359400003</v>
      </c>
      <c r="S230" s="231"/>
      <c r="T230" s="233">
        <f>SUM(T231:T274)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34" t="s">
        <v>84</v>
      </c>
      <c r="AT230" s="235" t="s">
        <v>75</v>
      </c>
      <c r="AU230" s="235" t="s">
        <v>84</v>
      </c>
      <c r="AY230" s="234" t="s">
        <v>149</v>
      </c>
      <c r="BK230" s="236">
        <f>SUM(BK231:BK274)</f>
        <v>0</v>
      </c>
    </row>
    <row r="231" s="2" customFormat="1" ht="23.4566" customHeight="1">
      <c r="A231" s="39"/>
      <c r="B231" s="40"/>
      <c r="C231" s="239" t="s">
        <v>364</v>
      </c>
      <c r="D231" s="239" t="s">
        <v>152</v>
      </c>
      <c r="E231" s="240" t="s">
        <v>1105</v>
      </c>
      <c r="F231" s="241" t="s">
        <v>1106</v>
      </c>
      <c r="G231" s="242" t="s">
        <v>438</v>
      </c>
      <c r="H231" s="243">
        <v>22.359999999999999</v>
      </c>
      <c r="I231" s="244"/>
      <c r="J231" s="245">
        <f>ROUND(I231*H231,2)</f>
        <v>0</v>
      </c>
      <c r="K231" s="246"/>
      <c r="L231" s="45"/>
      <c r="M231" s="247" t="s">
        <v>1</v>
      </c>
      <c r="N231" s="248" t="s">
        <v>42</v>
      </c>
      <c r="O231" s="98"/>
      <c r="P231" s="249">
        <f>O231*H231</f>
        <v>0</v>
      </c>
      <c r="Q231" s="249">
        <v>2.345669</v>
      </c>
      <c r="R231" s="249">
        <f>Q231*H231</f>
        <v>52.449158839999996</v>
      </c>
      <c r="S231" s="249">
        <v>0</v>
      </c>
      <c r="T231" s="25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51" t="s">
        <v>166</v>
      </c>
      <c r="AT231" s="251" t="s">
        <v>152</v>
      </c>
      <c r="AU231" s="251" t="s">
        <v>92</v>
      </c>
      <c r="AY231" s="18" t="s">
        <v>149</v>
      </c>
      <c r="BE231" s="252">
        <f>IF(N231="základná",J231,0)</f>
        <v>0</v>
      </c>
      <c r="BF231" s="252">
        <f>IF(N231="znížená",J231,0)</f>
        <v>0</v>
      </c>
      <c r="BG231" s="252">
        <f>IF(N231="zákl. prenesená",J231,0)</f>
        <v>0</v>
      </c>
      <c r="BH231" s="252">
        <f>IF(N231="zníž. prenesená",J231,0)</f>
        <v>0</v>
      </c>
      <c r="BI231" s="252">
        <f>IF(N231="nulová",J231,0)</f>
        <v>0</v>
      </c>
      <c r="BJ231" s="18" t="s">
        <v>92</v>
      </c>
      <c r="BK231" s="252">
        <f>ROUND(I231*H231,2)</f>
        <v>0</v>
      </c>
      <c r="BL231" s="18" t="s">
        <v>166</v>
      </c>
      <c r="BM231" s="251" t="s">
        <v>1624</v>
      </c>
    </row>
    <row r="232" s="13" customFormat="1">
      <c r="A232" s="13"/>
      <c r="B232" s="258"/>
      <c r="C232" s="259"/>
      <c r="D232" s="260" t="s">
        <v>190</v>
      </c>
      <c r="E232" s="261" t="s">
        <v>1</v>
      </c>
      <c r="F232" s="262" t="s">
        <v>1625</v>
      </c>
      <c r="G232" s="259"/>
      <c r="H232" s="263">
        <v>19.108000000000001</v>
      </c>
      <c r="I232" s="264"/>
      <c r="J232" s="259"/>
      <c r="K232" s="259"/>
      <c r="L232" s="265"/>
      <c r="M232" s="266"/>
      <c r="N232" s="267"/>
      <c r="O232" s="267"/>
      <c r="P232" s="267"/>
      <c r="Q232" s="267"/>
      <c r="R232" s="267"/>
      <c r="S232" s="267"/>
      <c r="T232" s="26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9" t="s">
        <v>190</v>
      </c>
      <c r="AU232" s="269" t="s">
        <v>92</v>
      </c>
      <c r="AV232" s="13" t="s">
        <v>92</v>
      </c>
      <c r="AW232" s="13" t="s">
        <v>32</v>
      </c>
      <c r="AX232" s="13" t="s">
        <v>76</v>
      </c>
      <c r="AY232" s="269" t="s">
        <v>149</v>
      </c>
    </row>
    <row r="233" s="13" customFormat="1">
      <c r="A233" s="13"/>
      <c r="B233" s="258"/>
      <c r="C233" s="259"/>
      <c r="D233" s="260" t="s">
        <v>190</v>
      </c>
      <c r="E233" s="261" t="s">
        <v>1</v>
      </c>
      <c r="F233" s="262" t="s">
        <v>1626</v>
      </c>
      <c r="G233" s="259"/>
      <c r="H233" s="263">
        <v>3.2519999999999998</v>
      </c>
      <c r="I233" s="264"/>
      <c r="J233" s="259"/>
      <c r="K233" s="259"/>
      <c r="L233" s="265"/>
      <c r="M233" s="266"/>
      <c r="N233" s="267"/>
      <c r="O233" s="267"/>
      <c r="P233" s="267"/>
      <c r="Q233" s="267"/>
      <c r="R233" s="267"/>
      <c r="S233" s="267"/>
      <c r="T233" s="26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9" t="s">
        <v>190</v>
      </c>
      <c r="AU233" s="269" t="s">
        <v>92</v>
      </c>
      <c r="AV233" s="13" t="s">
        <v>92</v>
      </c>
      <c r="AW233" s="13" t="s">
        <v>32</v>
      </c>
      <c r="AX233" s="13" t="s">
        <v>76</v>
      </c>
      <c r="AY233" s="269" t="s">
        <v>149</v>
      </c>
    </row>
    <row r="234" s="14" customFormat="1">
      <c r="A234" s="14"/>
      <c r="B234" s="270"/>
      <c r="C234" s="271"/>
      <c r="D234" s="260" t="s">
        <v>190</v>
      </c>
      <c r="E234" s="272" t="s">
        <v>1</v>
      </c>
      <c r="F234" s="273" t="s">
        <v>203</v>
      </c>
      <c r="G234" s="271"/>
      <c r="H234" s="274">
        <v>22.359999999999999</v>
      </c>
      <c r="I234" s="275"/>
      <c r="J234" s="271"/>
      <c r="K234" s="271"/>
      <c r="L234" s="276"/>
      <c r="M234" s="277"/>
      <c r="N234" s="278"/>
      <c r="O234" s="278"/>
      <c r="P234" s="278"/>
      <c r="Q234" s="278"/>
      <c r="R234" s="278"/>
      <c r="S234" s="278"/>
      <c r="T234" s="27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80" t="s">
        <v>190</v>
      </c>
      <c r="AU234" s="280" t="s">
        <v>92</v>
      </c>
      <c r="AV234" s="14" t="s">
        <v>166</v>
      </c>
      <c r="AW234" s="14" t="s">
        <v>4</v>
      </c>
      <c r="AX234" s="14" t="s">
        <v>84</v>
      </c>
      <c r="AY234" s="280" t="s">
        <v>149</v>
      </c>
    </row>
    <row r="235" s="2" customFormat="1" ht="23.4566" customHeight="1">
      <c r="A235" s="39"/>
      <c r="B235" s="40"/>
      <c r="C235" s="239" t="s">
        <v>369</v>
      </c>
      <c r="D235" s="239" t="s">
        <v>152</v>
      </c>
      <c r="E235" s="240" t="s">
        <v>1110</v>
      </c>
      <c r="F235" s="241" t="s">
        <v>1111</v>
      </c>
      <c r="G235" s="242" t="s">
        <v>188</v>
      </c>
      <c r="H235" s="243">
        <v>2.2799999999999998</v>
      </c>
      <c r="I235" s="244"/>
      <c r="J235" s="245">
        <f>ROUND(I235*H235,2)</f>
        <v>0</v>
      </c>
      <c r="K235" s="246"/>
      <c r="L235" s="45"/>
      <c r="M235" s="247" t="s">
        <v>1</v>
      </c>
      <c r="N235" s="248" t="s">
        <v>42</v>
      </c>
      <c r="O235" s="98"/>
      <c r="P235" s="249">
        <f>O235*H235</f>
        <v>0</v>
      </c>
      <c r="Q235" s="249">
        <v>0.017190400000000002</v>
      </c>
      <c r="R235" s="249">
        <f>Q235*H235</f>
        <v>0.039194112000000003</v>
      </c>
      <c r="S235" s="249">
        <v>0</v>
      </c>
      <c r="T235" s="25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1" t="s">
        <v>166</v>
      </c>
      <c r="AT235" s="251" t="s">
        <v>152</v>
      </c>
      <c r="AU235" s="251" t="s">
        <v>92</v>
      </c>
      <c r="AY235" s="18" t="s">
        <v>149</v>
      </c>
      <c r="BE235" s="252">
        <f>IF(N235="základná",J235,0)</f>
        <v>0</v>
      </c>
      <c r="BF235" s="252">
        <f>IF(N235="znížená",J235,0)</f>
        <v>0</v>
      </c>
      <c r="BG235" s="252">
        <f>IF(N235="zákl. prenesená",J235,0)</f>
        <v>0</v>
      </c>
      <c r="BH235" s="252">
        <f>IF(N235="zníž. prenesená",J235,0)</f>
        <v>0</v>
      </c>
      <c r="BI235" s="252">
        <f>IF(N235="nulová",J235,0)</f>
        <v>0</v>
      </c>
      <c r="BJ235" s="18" t="s">
        <v>92</v>
      </c>
      <c r="BK235" s="252">
        <f>ROUND(I235*H235,2)</f>
        <v>0</v>
      </c>
      <c r="BL235" s="18" t="s">
        <v>166</v>
      </c>
      <c r="BM235" s="251" t="s">
        <v>1627</v>
      </c>
    </row>
    <row r="236" s="13" customFormat="1">
      <c r="A236" s="13"/>
      <c r="B236" s="258"/>
      <c r="C236" s="259"/>
      <c r="D236" s="260" t="s">
        <v>190</v>
      </c>
      <c r="E236" s="261" t="s">
        <v>1</v>
      </c>
      <c r="F236" s="262" t="s">
        <v>1628</v>
      </c>
      <c r="G236" s="259"/>
      <c r="H236" s="263">
        <v>2.2799999999999998</v>
      </c>
      <c r="I236" s="264"/>
      <c r="J236" s="259"/>
      <c r="K236" s="259"/>
      <c r="L236" s="265"/>
      <c r="M236" s="266"/>
      <c r="N236" s="267"/>
      <c r="O236" s="267"/>
      <c r="P236" s="267"/>
      <c r="Q236" s="267"/>
      <c r="R236" s="267"/>
      <c r="S236" s="267"/>
      <c r="T236" s="26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9" t="s">
        <v>190</v>
      </c>
      <c r="AU236" s="269" t="s">
        <v>92</v>
      </c>
      <c r="AV236" s="13" t="s">
        <v>92</v>
      </c>
      <c r="AW236" s="13" t="s">
        <v>32</v>
      </c>
      <c r="AX236" s="13" t="s">
        <v>76</v>
      </c>
      <c r="AY236" s="269" t="s">
        <v>149</v>
      </c>
    </row>
    <row r="237" s="14" customFormat="1">
      <c r="A237" s="14"/>
      <c r="B237" s="270"/>
      <c r="C237" s="271"/>
      <c r="D237" s="260" t="s">
        <v>190</v>
      </c>
      <c r="E237" s="272" t="s">
        <v>1</v>
      </c>
      <c r="F237" s="273" t="s">
        <v>203</v>
      </c>
      <c r="G237" s="271"/>
      <c r="H237" s="274">
        <v>2.2799999999999998</v>
      </c>
      <c r="I237" s="275"/>
      <c r="J237" s="271"/>
      <c r="K237" s="271"/>
      <c r="L237" s="276"/>
      <c r="M237" s="277"/>
      <c r="N237" s="278"/>
      <c r="O237" s="278"/>
      <c r="P237" s="278"/>
      <c r="Q237" s="278"/>
      <c r="R237" s="278"/>
      <c r="S237" s="278"/>
      <c r="T237" s="27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80" t="s">
        <v>190</v>
      </c>
      <c r="AU237" s="280" t="s">
        <v>92</v>
      </c>
      <c r="AV237" s="14" t="s">
        <v>166</v>
      </c>
      <c r="AW237" s="14" t="s">
        <v>4</v>
      </c>
      <c r="AX237" s="14" t="s">
        <v>84</v>
      </c>
      <c r="AY237" s="280" t="s">
        <v>149</v>
      </c>
    </row>
    <row r="238" s="2" customFormat="1" ht="23.4566" customHeight="1">
      <c r="A238" s="39"/>
      <c r="B238" s="40"/>
      <c r="C238" s="239" t="s">
        <v>374</v>
      </c>
      <c r="D238" s="239" t="s">
        <v>152</v>
      </c>
      <c r="E238" s="240" t="s">
        <v>1114</v>
      </c>
      <c r="F238" s="241" t="s">
        <v>1115</v>
      </c>
      <c r="G238" s="242" t="s">
        <v>188</v>
      </c>
      <c r="H238" s="243">
        <v>28.341999999999999</v>
      </c>
      <c r="I238" s="244"/>
      <c r="J238" s="245">
        <f>ROUND(I238*H238,2)</f>
        <v>0</v>
      </c>
      <c r="K238" s="246"/>
      <c r="L238" s="45"/>
      <c r="M238" s="247" t="s">
        <v>1</v>
      </c>
      <c r="N238" s="248" t="s">
        <v>42</v>
      </c>
      <c r="O238" s="98"/>
      <c r="P238" s="249">
        <f>O238*H238</f>
        <v>0</v>
      </c>
      <c r="Q238" s="249">
        <v>0.0180325</v>
      </c>
      <c r="R238" s="249">
        <f>Q238*H238</f>
        <v>0.51107711499999997</v>
      </c>
      <c r="S238" s="249">
        <v>0</v>
      </c>
      <c r="T238" s="25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1" t="s">
        <v>166</v>
      </c>
      <c r="AT238" s="251" t="s">
        <v>152</v>
      </c>
      <c r="AU238" s="251" t="s">
        <v>92</v>
      </c>
      <c r="AY238" s="18" t="s">
        <v>149</v>
      </c>
      <c r="BE238" s="252">
        <f>IF(N238="základná",J238,0)</f>
        <v>0</v>
      </c>
      <c r="BF238" s="252">
        <f>IF(N238="znížená",J238,0)</f>
        <v>0</v>
      </c>
      <c r="BG238" s="252">
        <f>IF(N238="zákl. prenesená",J238,0)</f>
        <v>0</v>
      </c>
      <c r="BH238" s="252">
        <f>IF(N238="zníž. prenesená",J238,0)</f>
        <v>0</v>
      </c>
      <c r="BI238" s="252">
        <f>IF(N238="nulová",J238,0)</f>
        <v>0</v>
      </c>
      <c r="BJ238" s="18" t="s">
        <v>92</v>
      </c>
      <c r="BK238" s="252">
        <f>ROUND(I238*H238,2)</f>
        <v>0</v>
      </c>
      <c r="BL238" s="18" t="s">
        <v>166</v>
      </c>
      <c r="BM238" s="251" t="s">
        <v>1629</v>
      </c>
    </row>
    <row r="239" s="13" customFormat="1">
      <c r="A239" s="13"/>
      <c r="B239" s="258"/>
      <c r="C239" s="259"/>
      <c r="D239" s="260" t="s">
        <v>190</v>
      </c>
      <c r="E239" s="261" t="s">
        <v>1</v>
      </c>
      <c r="F239" s="262" t="s">
        <v>1630</v>
      </c>
      <c r="G239" s="259"/>
      <c r="H239" s="263">
        <v>0.66700000000000004</v>
      </c>
      <c r="I239" s="264"/>
      <c r="J239" s="259"/>
      <c r="K239" s="259"/>
      <c r="L239" s="265"/>
      <c r="M239" s="266"/>
      <c r="N239" s="267"/>
      <c r="O239" s="267"/>
      <c r="P239" s="267"/>
      <c r="Q239" s="267"/>
      <c r="R239" s="267"/>
      <c r="S239" s="267"/>
      <c r="T239" s="26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9" t="s">
        <v>190</v>
      </c>
      <c r="AU239" s="269" t="s">
        <v>92</v>
      </c>
      <c r="AV239" s="13" t="s">
        <v>92</v>
      </c>
      <c r="AW239" s="13" t="s">
        <v>32</v>
      </c>
      <c r="AX239" s="13" t="s">
        <v>76</v>
      </c>
      <c r="AY239" s="269" t="s">
        <v>149</v>
      </c>
    </row>
    <row r="240" s="13" customFormat="1">
      <c r="A240" s="13"/>
      <c r="B240" s="258"/>
      <c r="C240" s="259"/>
      <c r="D240" s="260" t="s">
        <v>190</v>
      </c>
      <c r="E240" s="261" t="s">
        <v>1</v>
      </c>
      <c r="F240" s="262" t="s">
        <v>1631</v>
      </c>
      <c r="G240" s="259"/>
      <c r="H240" s="263">
        <v>27.675000000000001</v>
      </c>
      <c r="I240" s="264"/>
      <c r="J240" s="259"/>
      <c r="K240" s="259"/>
      <c r="L240" s="265"/>
      <c r="M240" s="266"/>
      <c r="N240" s="267"/>
      <c r="O240" s="267"/>
      <c r="P240" s="267"/>
      <c r="Q240" s="267"/>
      <c r="R240" s="267"/>
      <c r="S240" s="267"/>
      <c r="T240" s="26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9" t="s">
        <v>190</v>
      </c>
      <c r="AU240" s="269" t="s">
        <v>92</v>
      </c>
      <c r="AV240" s="13" t="s">
        <v>92</v>
      </c>
      <c r="AW240" s="13" t="s">
        <v>32</v>
      </c>
      <c r="AX240" s="13" t="s">
        <v>76</v>
      </c>
      <c r="AY240" s="269" t="s">
        <v>149</v>
      </c>
    </row>
    <row r="241" s="14" customFormat="1">
      <c r="A241" s="14"/>
      <c r="B241" s="270"/>
      <c r="C241" s="271"/>
      <c r="D241" s="260" t="s">
        <v>190</v>
      </c>
      <c r="E241" s="272" t="s">
        <v>1</v>
      </c>
      <c r="F241" s="273" t="s">
        <v>203</v>
      </c>
      <c r="G241" s="271"/>
      <c r="H241" s="274">
        <v>28.341999999999999</v>
      </c>
      <c r="I241" s="275"/>
      <c r="J241" s="271"/>
      <c r="K241" s="271"/>
      <c r="L241" s="276"/>
      <c r="M241" s="277"/>
      <c r="N241" s="278"/>
      <c r="O241" s="278"/>
      <c r="P241" s="278"/>
      <c r="Q241" s="278"/>
      <c r="R241" s="278"/>
      <c r="S241" s="278"/>
      <c r="T241" s="27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80" t="s">
        <v>190</v>
      </c>
      <c r="AU241" s="280" t="s">
        <v>92</v>
      </c>
      <c r="AV241" s="14" t="s">
        <v>166</v>
      </c>
      <c r="AW241" s="14" t="s">
        <v>4</v>
      </c>
      <c r="AX241" s="14" t="s">
        <v>84</v>
      </c>
      <c r="AY241" s="280" t="s">
        <v>149</v>
      </c>
    </row>
    <row r="242" s="2" customFormat="1" ht="23.4566" customHeight="1">
      <c r="A242" s="39"/>
      <c r="B242" s="40"/>
      <c r="C242" s="239" t="s">
        <v>378</v>
      </c>
      <c r="D242" s="239" t="s">
        <v>152</v>
      </c>
      <c r="E242" s="240" t="s">
        <v>1119</v>
      </c>
      <c r="F242" s="241" t="s">
        <v>1120</v>
      </c>
      <c r="G242" s="242" t="s">
        <v>188</v>
      </c>
      <c r="H242" s="243">
        <v>2.2799999999999998</v>
      </c>
      <c r="I242" s="244"/>
      <c r="J242" s="245">
        <f>ROUND(I242*H242,2)</f>
        <v>0</v>
      </c>
      <c r="K242" s="246"/>
      <c r="L242" s="45"/>
      <c r="M242" s="247" t="s">
        <v>1</v>
      </c>
      <c r="N242" s="248" t="s">
        <v>42</v>
      </c>
      <c r="O242" s="98"/>
      <c r="P242" s="249">
        <f>O242*H242</f>
        <v>0</v>
      </c>
      <c r="Q242" s="249">
        <v>0</v>
      </c>
      <c r="R242" s="249">
        <f>Q242*H242</f>
        <v>0</v>
      </c>
      <c r="S242" s="249">
        <v>0</v>
      </c>
      <c r="T242" s="25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1" t="s">
        <v>166</v>
      </c>
      <c r="AT242" s="251" t="s">
        <v>152</v>
      </c>
      <c r="AU242" s="251" t="s">
        <v>92</v>
      </c>
      <c r="AY242" s="18" t="s">
        <v>149</v>
      </c>
      <c r="BE242" s="252">
        <f>IF(N242="základná",J242,0)</f>
        <v>0</v>
      </c>
      <c r="BF242" s="252">
        <f>IF(N242="znížená",J242,0)</f>
        <v>0</v>
      </c>
      <c r="BG242" s="252">
        <f>IF(N242="zákl. prenesená",J242,0)</f>
        <v>0</v>
      </c>
      <c r="BH242" s="252">
        <f>IF(N242="zníž. prenesená",J242,0)</f>
        <v>0</v>
      </c>
      <c r="BI242" s="252">
        <f>IF(N242="nulová",J242,0)</f>
        <v>0</v>
      </c>
      <c r="BJ242" s="18" t="s">
        <v>92</v>
      </c>
      <c r="BK242" s="252">
        <f>ROUND(I242*H242,2)</f>
        <v>0</v>
      </c>
      <c r="BL242" s="18" t="s">
        <v>166</v>
      </c>
      <c r="BM242" s="251" t="s">
        <v>1632</v>
      </c>
    </row>
    <row r="243" s="2" customFormat="1" ht="23.4566" customHeight="1">
      <c r="A243" s="39"/>
      <c r="B243" s="40"/>
      <c r="C243" s="239" t="s">
        <v>383</v>
      </c>
      <c r="D243" s="239" t="s">
        <v>152</v>
      </c>
      <c r="E243" s="240" t="s">
        <v>1122</v>
      </c>
      <c r="F243" s="241" t="s">
        <v>1123</v>
      </c>
      <c r="G243" s="242" t="s">
        <v>188</v>
      </c>
      <c r="H243" s="243">
        <v>28.341999999999999</v>
      </c>
      <c r="I243" s="244"/>
      <c r="J243" s="245">
        <f>ROUND(I243*H243,2)</f>
        <v>0</v>
      </c>
      <c r="K243" s="246"/>
      <c r="L243" s="45"/>
      <c r="M243" s="247" t="s">
        <v>1</v>
      </c>
      <c r="N243" s="248" t="s">
        <v>42</v>
      </c>
      <c r="O243" s="98"/>
      <c r="P243" s="249">
        <f>O243*H243</f>
        <v>0</v>
      </c>
      <c r="Q243" s="249">
        <v>0</v>
      </c>
      <c r="R243" s="249">
        <f>Q243*H243</f>
        <v>0</v>
      </c>
      <c r="S243" s="249">
        <v>0</v>
      </c>
      <c r="T243" s="25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51" t="s">
        <v>166</v>
      </c>
      <c r="AT243" s="251" t="s">
        <v>152</v>
      </c>
      <c r="AU243" s="251" t="s">
        <v>92</v>
      </c>
      <c r="AY243" s="18" t="s">
        <v>149</v>
      </c>
      <c r="BE243" s="252">
        <f>IF(N243="základná",J243,0)</f>
        <v>0</v>
      </c>
      <c r="BF243" s="252">
        <f>IF(N243="znížená",J243,0)</f>
        <v>0</v>
      </c>
      <c r="BG243" s="252">
        <f>IF(N243="zákl. prenesená",J243,0)</f>
        <v>0</v>
      </c>
      <c r="BH243" s="252">
        <f>IF(N243="zníž. prenesená",J243,0)</f>
        <v>0</v>
      </c>
      <c r="BI243" s="252">
        <f>IF(N243="nulová",J243,0)</f>
        <v>0</v>
      </c>
      <c r="BJ243" s="18" t="s">
        <v>92</v>
      </c>
      <c r="BK243" s="252">
        <f>ROUND(I243*H243,2)</f>
        <v>0</v>
      </c>
      <c r="BL243" s="18" t="s">
        <v>166</v>
      </c>
      <c r="BM243" s="251" t="s">
        <v>1633</v>
      </c>
    </row>
    <row r="244" s="2" customFormat="1" ht="23.4566" customHeight="1">
      <c r="A244" s="39"/>
      <c r="B244" s="40"/>
      <c r="C244" s="239" t="s">
        <v>388</v>
      </c>
      <c r="D244" s="239" t="s">
        <v>152</v>
      </c>
      <c r="E244" s="240" t="s">
        <v>1125</v>
      </c>
      <c r="F244" s="241" t="s">
        <v>1126</v>
      </c>
      <c r="G244" s="242" t="s">
        <v>198</v>
      </c>
      <c r="H244" s="243">
        <v>3.1869999999999998</v>
      </c>
      <c r="I244" s="244"/>
      <c r="J244" s="245">
        <f>ROUND(I244*H244,2)</f>
        <v>0</v>
      </c>
      <c r="K244" s="246"/>
      <c r="L244" s="45"/>
      <c r="M244" s="247" t="s">
        <v>1</v>
      </c>
      <c r="N244" s="248" t="s">
        <v>42</v>
      </c>
      <c r="O244" s="98"/>
      <c r="P244" s="249">
        <f>O244*H244</f>
        <v>0</v>
      </c>
      <c r="Q244" s="249">
        <v>1.0491010000000001</v>
      </c>
      <c r="R244" s="249">
        <f>Q244*H244</f>
        <v>3.3434848870000002</v>
      </c>
      <c r="S244" s="249">
        <v>0</v>
      </c>
      <c r="T244" s="25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1" t="s">
        <v>166</v>
      </c>
      <c r="AT244" s="251" t="s">
        <v>152</v>
      </c>
      <c r="AU244" s="251" t="s">
        <v>92</v>
      </c>
      <c r="AY244" s="18" t="s">
        <v>149</v>
      </c>
      <c r="BE244" s="252">
        <f>IF(N244="základná",J244,0)</f>
        <v>0</v>
      </c>
      <c r="BF244" s="252">
        <f>IF(N244="znížená",J244,0)</f>
        <v>0</v>
      </c>
      <c r="BG244" s="252">
        <f>IF(N244="zákl. prenesená",J244,0)</f>
        <v>0</v>
      </c>
      <c r="BH244" s="252">
        <f>IF(N244="zníž. prenesená",J244,0)</f>
        <v>0</v>
      </c>
      <c r="BI244" s="252">
        <f>IF(N244="nulová",J244,0)</f>
        <v>0</v>
      </c>
      <c r="BJ244" s="18" t="s">
        <v>92</v>
      </c>
      <c r="BK244" s="252">
        <f>ROUND(I244*H244,2)</f>
        <v>0</v>
      </c>
      <c r="BL244" s="18" t="s">
        <v>166</v>
      </c>
      <c r="BM244" s="251" t="s">
        <v>1634</v>
      </c>
    </row>
    <row r="245" s="13" customFormat="1">
      <c r="A245" s="13"/>
      <c r="B245" s="258"/>
      <c r="C245" s="259"/>
      <c r="D245" s="260" t="s">
        <v>190</v>
      </c>
      <c r="E245" s="261" t="s">
        <v>1</v>
      </c>
      <c r="F245" s="262" t="s">
        <v>1635</v>
      </c>
      <c r="G245" s="259"/>
      <c r="H245" s="263">
        <v>3.1869999999999998</v>
      </c>
      <c r="I245" s="264"/>
      <c r="J245" s="259"/>
      <c r="K245" s="259"/>
      <c r="L245" s="265"/>
      <c r="M245" s="266"/>
      <c r="N245" s="267"/>
      <c r="O245" s="267"/>
      <c r="P245" s="267"/>
      <c r="Q245" s="267"/>
      <c r="R245" s="267"/>
      <c r="S245" s="267"/>
      <c r="T245" s="26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9" t="s">
        <v>190</v>
      </c>
      <c r="AU245" s="269" t="s">
        <v>92</v>
      </c>
      <c r="AV245" s="13" t="s">
        <v>92</v>
      </c>
      <c r="AW245" s="13" t="s">
        <v>32</v>
      </c>
      <c r="AX245" s="13" t="s">
        <v>76</v>
      </c>
      <c r="AY245" s="269" t="s">
        <v>149</v>
      </c>
    </row>
    <row r="246" s="14" customFormat="1">
      <c r="A246" s="14"/>
      <c r="B246" s="270"/>
      <c r="C246" s="271"/>
      <c r="D246" s="260" t="s">
        <v>190</v>
      </c>
      <c r="E246" s="272" t="s">
        <v>1</v>
      </c>
      <c r="F246" s="273" t="s">
        <v>203</v>
      </c>
      <c r="G246" s="271"/>
      <c r="H246" s="274">
        <v>3.1869999999999998</v>
      </c>
      <c r="I246" s="275"/>
      <c r="J246" s="271"/>
      <c r="K246" s="271"/>
      <c r="L246" s="276"/>
      <c r="M246" s="277"/>
      <c r="N246" s="278"/>
      <c r="O246" s="278"/>
      <c r="P246" s="278"/>
      <c r="Q246" s="278"/>
      <c r="R246" s="278"/>
      <c r="S246" s="278"/>
      <c r="T246" s="27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80" t="s">
        <v>190</v>
      </c>
      <c r="AU246" s="280" t="s">
        <v>92</v>
      </c>
      <c r="AV246" s="14" t="s">
        <v>166</v>
      </c>
      <c r="AW246" s="14" t="s">
        <v>32</v>
      </c>
      <c r="AX246" s="14" t="s">
        <v>84</v>
      </c>
      <c r="AY246" s="280" t="s">
        <v>149</v>
      </c>
    </row>
    <row r="247" s="2" customFormat="1" ht="23.4566" customHeight="1">
      <c r="A247" s="39"/>
      <c r="B247" s="40"/>
      <c r="C247" s="239" t="s">
        <v>393</v>
      </c>
      <c r="D247" s="239" t="s">
        <v>152</v>
      </c>
      <c r="E247" s="240" t="s">
        <v>1129</v>
      </c>
      <c r="F247" s="241" t="s">
        <v>1130</v>
      </c>
      <c r="G247" s="242" t="s">
        <v>188</v>
      </c>
      <c r="H247" s="243">
        <v>102.696</v>
      </c>
      <c r="I247" s="244"/>
      <c r="J247" s="245">
        <f>ROUND(I247*H247,2)</f>
        <v>0</v>
      </c>
      <c r="K247" s="246"/>
      <c r="L247" s="45"/>
      <c r="M247" s="247" t="s">
        <v>1</v>
      </c>
      <c r="N247" s="248" t="s">
        <v>42</v>
      </c>
      <c r="O247" s="98"/>
      <c r="P247" s="249">
        <f>O247*H247</f>
        <v>0</v>
      </c>
      <c r="Q247" s="249">
        <v>0.33048749999999999</v>
      </c>
      <c r="R247" s="249">
        <f>Q247*H247</f>
        <v>33.939744300000001</v>
      </c>
      <c r="S247" s="249">
        <v>0</v>
      </c>
      <c r="T247" s="25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1" t="s">
        <v>166</v>
      </c>
      <c r="AT247" s="251" t="s">
        <v>152</v>
      </c>
      <c r="AU247" s="251" t="s">
        <v>92</v>
      </c>
      <c r="AY247" s="18" t="s">
        <v>149</v>
      </c>
      <c r="BE247" s="252">
        <f>IF(N247="základná",J247,0)</f>
        <v>0</v>
      </c>
      <c r="BF247" s="252">
        <f>IF(N247="znížená",J247,0)</f>
        <v>0</v>
      </c>
      <c r="BG247" s="252">
        <f>IF(N247="zákl. prenesená",J247,0)</f>
        <v>0</v>
      </c>
      <c r="BH247" s="252">
        <f>IF(N247="zníž. prenesená",J247,0)</f>
        <v>0</v>
      </c>
      <c r="BI247" s="252">
        <f>IF(N247="nulová",J247,0)</f>
        <v>0</v>
      </c>
      <c r="BJ247" s="18" t="s">
        <v>92</v>
      </c>
      <c r="BK247" s="252">
        <f>ROUND(I247*H247,2)</f>
        <v>0</v>
      </c>
      <c r="BL247" s="18" t="s">
        <v>166</v>
      </c>
      <c r="BM247" s="251" t="s">
        <v>1636</v>
      </c>
    </row>
    <row r="248" s="13" customFormat="1">
      <c r="A248" s="13"/>
      <c r="B248" s="258"/>
      <c r="C248" s="259"/>
      <c r="D248" s="260" t="s">
        <v>190</v>
      </c>
      <c r="E248" s="261" t="s">
        <v>1</v>
      </c>
      <c r="F248" s="262" t="s">
        <v>1637</v>
      </c>
      <c r="G248" s="259"/>
      <c r="H248" s="263">
        <v>89.451999999999998</v>
      </c>
      <c r="I248" s="264"/>
      <c r="J248" s="259"/>
      <c r="K248" s="259"/>
      <c r="L248" s="265"/>
      <c r="M248" s="266"/>
      <c r="N248" s="267"/>
      <c r="O248" s="267"/>
      <c r="P248" s="267"/>
      <c r="Q248" s="267"/>
      <c r="R248" s="267"/>
      <c r="S248" s="267"/>
      <c r="T248" s="26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9" t="s">
        <v>190</v>
      </c>
      <c r="AU248" s="269" t="s">
        <v>92</v>
      </c>
      <c r="AV248" s="13" t="s">
        <v>92</v>
      </c>
      <c r="AW248" s="13" t="s">
        <v>32</v>
      </c>
      <c r="AX248" s="13" t="s">
        <v>76</v>
      </c>
      <c r="AY248" s="269" t="s">
        <v>149</v>
      </c>
    </row>
    <row r="249" s="13" customFormat="1">
      <c r="A249" s="13"/>
      <c r="B249" s="258"/>
      <c r="C249" s="259"/>
      <c r="D249" s="260" t="s">
        <v>190</v>
      </c>
      <c r="E249" s="261" t="s">
        <v>1</v>
      </c>
      <c r="F249" s="262" t="s">
        <v>1638</v>
      </c>
      <c r="G249" s="259"/>
      <c r="H249" s="263">
        <v>9.3940000000000001</v>
      </c>
      <c r="I249" s="264"/>
      <c r="J249" s="259"/>
      <c r="K249" s="259"/>
      <c r="L249" s="265"/>
      <c r="M249" s="266"/>
      <c r="N249" s="267"/>
      <c r="O249" s="267"/>
      <c r="P249" s="267"/>
      <c r="Q249" s="267"/>
      <c r="R249" s="267"/>
      <c r="S249" s="267"/>
      <c r="T249" s="26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9" t="s">
        <v>190</v>
      </c>
      <c r="AU249" s="269" t="s">
        <v>92</v>
      </c>
      <c r="AV249" s="13" t="s">
        <v>92</v>
      </c>
      <c r="AW249" s="13" t="s">
        <v>32</v>
      </c>
      <c r="AX249" s="13" t="s">
        <v>76</v>
      </c>
      <c r="AY249" s="269" t="s">
        <v>149</v>
      </c>
    </row>
    <row r="250" s="13" customFormat="1">
      <c r="A250" s="13"/>
      <c r="B250" s="258"/>
      <c r="C250" s="259"/>
      <c r="D250" s="260" t="s">
        <v>190</v>
      </c>
      <c r="E250" s="261" t="s">
        <v>1</v>
      </c>
      <c r="F250" s="262" t="s">
        <v>1639</v>
      </c>
      <c r="G250" s="259"/>
      <c r="H250" s="263">
        <v>3.8500000000000001</v>
      </c>
      <c r="I250" s="264"/>
      <c r="J250" s="259"/>
      <c r="K250" s="259"/>
      <c r="L250" s="265"/>
      <c r="M250" s="266"/>
      <c r="N250" s="267"/>
      <c r="O250" s="267"/>
      <c r="P250" s="267"/>
      <c r="Q250" s="267"/>
      <c r="R250" s="267"/>
      <c r="S250" s="267"/>
      <c r="T250" s="26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9" t="s">
        <v>190</v>
      </c>
      <c r="AU250" s="269" t="s">
        <v>92</v>
      </c>
      <c r="AV250" s="13" t="s">
        <v>92</v>
      </c>
      <c r="AW250" s="13" t="s">
        <v>32</v>
      </c>
      <c r="AX250" s="13" t="s">
        <v>76</v>
      </c>
      <c r="AY250" s="269" t="s">
        <v>149</v>
      </c>
    </row>
    <row r="251" s="14" customFormat="1">
      <c r="A251" s="14"/>
      <c r="B251" s="270"/>
      <c r="C251" s="271"/>
      <c r="D251" s="260" t="s">
        <v>190</v>
      </c>
      <c r="E251" s="272" t="s">
        <v>1</v>
      </c>
      <c r="F251" s="273" t="s">
        <v>203</v>
      </c>
      <c r="G251" s="271"/>
      <c r="H251" s="274">
        <v>102.696</v>
      </c>
      <c r="I251" s="275"/>
      <c r="J251" s="271"/>
      <c r="K251" s="271"/>
      <c r="L251" s="276"/>
      <c r="M251" s="277"/>
      <c r="N251" s="278"/>
      <c r="O251" s="278"/>
      <c r="P251" s="278"/>
      <c r="Q251" s="278"/>
      <c r="R251" s="278"/>
      <c r="S251" s="278"/>
      <c r="T251" s="27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80" t="s">
        <v>190</v>
      </c>
      <c r="AU251" s="280" t="s">
        <v>92</v>
      </c>
      <c r="AV251" s="14" t="s">
        <v>166</v>
      </c>
      <c r="AW251" s="14" t="s">
        <v>4</v>
      </c>
      <c r="AX251" s="14" t="s">
        <v>84</v>
      </c>
      <c r="AY251" s="280" t="s">
        <v>149</v>
      </c>
    </row>
    <row r="252" s="2" customFormat="1" ht="23.4566" customHeight="1">
      <c r="A252" s="39"/>
      <c r="B252" s="40"/>
      <c r="C252" s="239" t="s">
        <v>397</v>
      </c>
      <c r="D252" s="239" t="s">
        <v>152</v>
      </c>
      <c r="E252" s="240" t="s">
        <v>1140</v>
      </c>
      <c r="F252" s="241" t="s">
        <v>1141</v>
      </c>
      <c r="G252" s="242" t="s">
        <v>188</v>
      </c>
      <c r="H252" s="243">
        <v>102.696</v>
      </c>
      <c r="I252" s="244"/>
      <c r="J252" s="245">
        <f>ROUND(I252*H252,2)</f>
        <v>0</v>
      </c>
      <c r="K252" s="246"/>
      <c r="L252" s="45"/>
      <c r="M252" s="247" t="s">
        <v>1</v>
      </c>
      <c r="N252" s="248" t="s">
        <v>42</v>
      </c>
      <c r="O252" s="98"/>
      <c r="P252" s="249">
        <f>O252*H252</f>
        <v>0</v>
      </c>
      <c r="Q252" s="249">
        <v>0.31879000000000002</v>
      </c>
      <c r="R252" s="249">
        <f>Q252*H252</f>
        <v>32.738457840000002</v>
      </c>
      <c r="S252" s="249">
        <v>0</v>
      </c>
      <c r="T252" s="25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1" t="s">
        <v>166</v>
      </c>
      <c r="AT252" s="251" t="s">
        <v>152</v>
      </c>
      <c r="AU252" s="251" t="s">
        <v>92</v>
      </c>
      <c r="AY252" s="18" t="s">
        <v>149</v>
      </c>
      <c r="BE252" s="252">
        <f>IF(N252="základná",J252,0)</f>
        <v>0</v>
      </c>
      <c r="BF252" s="252">
        <f>IF(N252="znížená",J252,0)</f>
        <v>0</v>
      </c>
      <c r="BG252" s="252">
        <f>IF(N252="zákl. prenesená",J252,0)</f>
        <v>0</v>
      </c>
      <c r="BH252" s="252">
        <f>IF(N252="zníž. prenesená",J252,0)</f>
        <v>0</v>
      </c>
      <c r="BI252" s="252">
        <f>IF(N252="nulová",J252,0)</f>
        <v>0</v>
      </c>
      <c r="BJ252" s="18" t="s">
        <v>92</v>
      </c>
      <c r="BK252" s="252">
        <f>ROUND(I252*H252,2)</f>
        <v>0</v>
      </c>
      <c r="BL252" s="18" t="s">
        <v>166</v>
      </c>
      <c r="BM252" s="251" t="s">
        <v>1640</v>
      </c>
    </row>
    <row r="253" s="13" customFormat="1">
      <c r="A253" s="13"/>
      <c r="B253" s="258"/>
      <c r="C253" s="259"/>
      <c r="D253" s="260" t="s">
        <v>190</v>
      </c>
      <c r="E253" s="261" t="s">
        <v>1</v>
      </c>
      <c r="F253" s="262" t="s">
        <v>1637</v>
      </c>
      <c r="G253" s="259"/>
      <c r="H253" s="263">
        <v>89.451999999999998</v>
      </c>
      <c r="I253" s="264"/>
      <c r="J253" s="259"/>
      <c r="K253" s="259"/>
      <c r="L253" s="265"/>
      <c r="M253" s="266"/>
      <c r="N253" s="267"/>
      <c r="O253" s="267"/>
      <c r="P253" s="267"/>
      <c r="Q253" s="267"/>
      <c r="R253" s="267"/>
      <c r="S253" s="267"/>
      <c r="T253" s="26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9" t="s">
        <v>190</v>
      </c>
      <c r="AU253" s="269" t="s">
        <v>92</v>
      </c>
      <c r="AV253" s="13" t="s">
        <v>92</v>
      </c>
      <c r="AW253" s="13" t="s">
        <v>32</v>
      </c>
      <c r="AX253" s="13" t="s">
        <v>76</v>
      </c>
      <c r="AY253" s="269" t="s">
        <v>149</v>
      </c>
    </row>
    <row r="254" s="13" customFormat="1">
      <c r="A254" s="13"/>
      <c r="B254" s="258"/>
      <c r="C254" s="259"/>
      <c r="D254" s="260" t="s">
        <v>190</v>
      </c>
      <c r="E254" s="261" t="s">
        <v>1</v>
      </c>
      <c r="F254" s="262" t="s">
        <v>1638</v>
      </c>
      <c r="G254" s="259"/>
      <c r="H254" s="263">
        <v>9.3940000000000001</v>
      </c>
      <c r="I254" s="264"/>
      <c r="J254" s="259"/>
      <c r="K254" s="259"/>
      <c r="L254" s="265"/>
      <c r="M254" s="266"/>
      <c r="N254" s="267"/>
      <c r="O254" s="267"/>
      <c r="P254" s="267"/>
      <c r="Q254" s="267"/>
      <c r="R254" s="267"/>
      <c r="S254" s="267"/>
      <c r="T254" s="26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9" t="s">
        <v>190</v>
      </c>
      <c r="AU254" s="269" t="s">
        <v>92</v>
      </c>
      <c r="AV254" s="13" t="s">
        <v>92</v>
      </c>
      <c r="AW254" s="13" t="s">
        <v>32</v>
      </c>
      <c r="AX254" s="13" t="s">
        <v>76</v>
      </c>
      <c r="AY254" s="269" t="s">
        <v>149</v>
      </c>
    </row>
    <row r="255" s="13" customFormat="1">
      <c r="A255" s="13"/>
      <c r="B255" s="258"/>
      <c r="C255" s="259"/>
      <c r="D255" s="260" t="s">
        <v>190</v>
      </c>
      <c r="E255" s="261" t="s">
        <v>1</v>
      </c>
      <c r="F255" s="262" t="s">
        <v>1639</v>
      </c>
      <c r="G255" s="259"/>
      <c r="H255" s="263">
        <v>3.8500000000000001</v>
      </c>
      <c r="I255" s="264"/>
      <c r="J255" s="259"/>
      <c r="K255" s="259"/>
      <c r="L255" s="265"/>
      <c r="M255" s="266"/>
      <c r="N255" s="267"/>
      <c r="O255" s="267"/>
      <c r="P255" s="267"/>
      <c r="Q255" s="267"/>
      <c r="R255" s="267"/>
      <c r="S255" s="267"/>
      <c r="T255" s="26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9" t="s">
        <v>190</v>
      </c>
      <c r="AU255" s="269" t="s">
        <v>92</v>
      </c>
      <c r="AV255" s="13" t="s">
        <v>92</v>
      </c>
      <c r="AW255" s="13" t="s">
        <v>32</v>
      </c>
      <c r="AX255" s="13" t="s">
        <v>76</v>
      </c>
      <c r="AY255" s="269" t="s">
        <v>149</v>
      </c>
    </row>
    <row r="256" s="2" customFormat="1" ht="31.92453" customHeight="1">
      <c r="A256" s="39"/>
      <c r="B256" s="40"/>
      <c r="C256" s="239" t="s">
        <v>401</v>
      </c>
      <c r="D256" s="239" t="s">
        <v>152</v>
      </c>
      <c r="E256" s="240" t="s">
        <v>519</v>
      </c>
      <c r="F256" s="241" t="s">
        <v>520</v>
      </c>
      <c r="G256" s="242" t="s">
        <v>438</v>
      </c>
      <c r="H256" s="243">
        <v>11.199999999999999</v>
      </c>
      <c r="I256" s="244"/>
      <c r="J256" s="245">
        <f>ROUND(I256*H256,2)</f>
        <v>0</v>
      </c>
      <c r="K256" s="246"/>
      <c r="L256" s="45"/>
      <c r="M256" s="247" t="s">
        <v>1</v>
      </c>
      <c r="N256" s="248" t="s">
        <v>42</v>
      </c>
      <c r="O256" s="98"/>
      <c r="P256" s="249">
        <f>O256*H256</f>
        <v>0</v>
      </c>
      <c r="Q256" s="249">
        <v>2.2632490000000001</v>
      </c>
      <c r="R256" s="249">
        <f>Q256*H256</f>
        <v>25.348388799999999</v>
      </c>
      <c r="S256" s="249">
        <v>0</v>
      </c>
      <c r="T256" s="25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51" t="s">
        <v>166</v>
      </c>
      <c r="AT256" s="251" t="s">
        <v>152</v>
      </c>
      <c r="AU256" s="251" t="s">
        <v>92</v>
      </c>
      <c r="AY256" s="18" t="s">
        <v>149</v>
      </c>
      <c r="BE256" s="252">
        <f>IF(N256="základná",J256,0)</f>
        <v>0</v>
      </c>
      <c r="BF256" s="252">
        <f>IF(N256="znížená",J256,0)</f>
        <v>0</v>
      </c>
      <c r="BG256" s="252">
        <f>IF(N256="zákl. prenesená",J256,0)</f>
        <v>0</v>
      </c>
      <c r="BH256" s="252">
        <f>IF(N256="zníž. prenesená",J256,0)</f>
        <v>0</v>
      </c>
      <c r="BI256" s="252">
        <f>IF(N256="nulová",J256,0)</f>
        <v>0</v>
      </c>
      <c r="BJ256" s="18" t="s">
        <v>92</v>
      </c>
      <c r="BK256" s="252">
        <f>ROUND(I256*H256,2)</f>
        <v>0</v>
      </c>
      <c r="BL256" s="18" t="s">
        <v>166</v>
      </c>
      <c r="BM256" s="251" t="s">
        <v>1641</v>
      </c>
    </row>
    <row r="257" s="13" customFormat="1">
      <c r="A257" s="13"/>
      <c r="B257" s="258"/>
      <c r="C257" s="259"/>
      <c r="D257" s="260" t="s">
        <v>190</v>
      </c>
      <c r="E257" s="261" t="s">
        <v>1</v>
      </c>
      <c r="F257" s="262" t="s">
        <v>1002</v>
      </c>
      <c r="G257" s="259"/>
      <c r="H257" s="263">
        <v>3.2000000000000002</v>
      </c>
      <c r="I257" s="264"/>
      <c r="J257" s="259"/>
      <c r="K257" s="259"/>
      <c r="L257" s="265"/>
      <c r="M257" s="266"/>
      <c r="N257" s="267"/>
      <c r="O257" s="267"/>
      <c r="P257" s="267"/>
      <c r="Q257" s="267"/>
      <c r="R257" s="267"/>
      <c r="S257" s="267"/>
      <c r="T257" s="26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9" t="s">
        <v>190</v>
      </c>
      <c r="AU257" s="269" t="s">
        <v>92</v>
      </c>
      <c r="AV257" s="13" t="s">
        <v>92</v>
      </c>
      <c r="AW257" s="13" t="s">
        <v>32</v>
      </c>
      <c r="AX257" s="13" t="s">
        <v>76</v>
      </c>
      <c r="AY257" s="269" t="s">
        <v>149</v>
      </c>
    </row>
    <row r="258" s="13" customFormat="1">
      <c r="A258" s="13"/>
      <c r="B258" s="258"/>
      <c r="C258" s="259"/>
      <c r="D258" s="260" t="s">
        <v>190</v>
      </c>
      <c r="E258" s="261" t="s">
        <v>1</v>
      </c>
      <c r="F258" s="262" t="s">
        <v>1003</v>
      </c>
      <c r="G258" s="259"/>
      <c r="H258" s="263">
        <v>8</v>
      </c>
      <c r="I258" s="264"/>
      <c r="J258" s="259"/>
      <c r="K258" s="259"/>
      <c r="L258" s="265"/>
      <c r="M258" s="266"/>
      <c r="N258" s="267"/>
      <c r="O258" s="267"/>
      <c r="P258" s="267"/>
      <c r="Q258" s="267"/>
      <c r="R258" s="267"/>
      <c r="S258" s="267"/>
      <c r="T258" s="26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9" t="s">
        <v>190</v>
      </c>
      <c r="AU258" s="269" t="s">
        <v>92</v>
      </c>
      <c r="AV258" s="13" t="s">
        <v>92</v>
      </c>
      <c r="AW258" s="13" t="s">
        <v>32</v>
      </c>
      <c r="AX258" s="13" t="s">
        <v>76</v>
      </c>
      <c r="AY258" s="269" t="s">
        <v>149</v>
      </c>
    </row>
    <row r="259" s="14" customFormat="1">
      <c r="A259" s="14"/>
      <c r="B259" s="270"/>
      <c r="C259" s="271"/>
      <c r="D259" s="260" t="s">
        <v>190</v>
      </c>
      <c r="E259" s="272" t="s">
        <v>1</v>
      </c>
      <c r="F259" s="273" t="s">
        <v>203</v>
      </c>
      <c r="G259" s="271"/>
      <c r="H259" s="274">
        <v>11.199999999999999</v>
      </c>
      <c r="I259" s="275"/>
      <c r="J259" s="271"/>
      <c r="K259" s="271"/>
      <c r="L259" s="276"/>
      <c r="M259" s="277"/>
      <c r="N259" s="278"/>
      <c r="O259" s="278"/>
      <c r="P259" s="278"/>
      <c r="Q259" s="278"/>
      <c r="R259" s="278"/>
      <c r="S259" s="278"/>
      <c r="T259" s="27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80" t="s">
        <v>190</v>
      </c>
      <c r="AU259" s="280" t="s">
        <v>92</v>
      </c>
      <c r="AV259" s="14" t="s">
        <v>166</v>
      </c>
      <c r="AW259" s="14" t="s">
        <v>32</v>
      </c>
      <c r="AX259" s="14" t="s">
        <v>84</v>
      </c>
      <c r="AY259" s="280" t="s">
        <v>149</v>
      </c>
    </row>
    <row r="260" s="2" customFormat="1" ht="23.4566" customHeight="1">
      <c r="A260" s="39"/>
      <c r="B260" s="40"/>
      <c r="C260" s="239" t="s">
        <v>405</v>
      </c>
      <c r="D260" s="239" t="s">
        <v>152</v>
      </c>
      <c r="E260" s="240" t="s">
        <v>523</v>
      </c>
      <c r="F260" s="241" t="s">
        <v>524</v>
      </c>
      <c r="G260" s="242" t="s">
        <v>188</v>
      </c>
      <c r="H260" s="243">
        <v>0.438</v>
      </c>
      <c r="I260" s="244"/>
      <c r="J260" s="245">
        <f>ROUND(I260*H260,2)</f>
        <v>0</v>
      </c>
      <c r="K260" s="246"/>
      <c r="L260" s="45"/>
      <c r="M260" s="247" t="s">
        <v>1</v>
      </c>
      <c r="N260" s="248" t="s">
        <v>42</v>
      </c>
      <c r="O260" s="98"/>
      <c r="P260" s="249">
        <f>O260*H260</f>
        <v>0</v>
      </c>
      <c r="Q260" s="249">
        <v>0.022655000000000002</v>
      </c>
      <c r="R260" s="249">
        <f>Q260*H260</f>
        <v>0.0099228900000000002</v>
      </c>
      <c r="S260" s="249">
        <v>0</v>
      </c>
      <c r="T260" s="25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51" t="s">
        <v>166</v>
      </c>
      <c r="AT260" s="251" t="s">
        <v>152</v>
      </c>
      <c r="AU260" s="251" t="s">
        <v>92</v>
      </c>
      <c r="AY260" s="18" t="s">
        <v>149</v>
      </c>
      <c r="BE260" s="252">
        <f>IF(N260="základná",J260,0)</f>
        <v>0</v>
      </c>
      <c r="BF260" s="252">
        <f>IF(N260="znížená",J260,0)</f>
        <v>0</v>
      </c>
      <c r="BG260" s="252">
        <f>IF(N260="zákl. prenesená",J260,0)</f>
        <v>0</v>
      </c>
      <c r="BH260" s="252">
        <f>IF(N260="zníž. prenesená",J260,0)</f>
        <v>0</v>
      </c>
      <c r="BI260" s="252">
        <f>IF(N260="nulová",J260,0)</f>
        <v>0</v>
      </c>
      <c r="BJ260" s="18" t="s">
        <v>92</v>
      </c>
      <c r="BK260" s="252">
        <f>ROUND(I260*H260,2)</f>
        <v>0</v>
      </c>
      <c r="BL260" s="18" t="s">
        <v>166</v>
      </c>
      <c r="BM260" s="251" t="s">
        <v>1642</v>
      </c>
    </row>
    <row r="261" s="13" customFormat="1">
      <c r="A261" s="13"/>
      <c r="B261" s="258"/>
      <c r="C261" s="259"/>
      <c r="D261" s="260" t="s">
        <v>190</v>
      </c>
      <c r="E261" s="261" t="s">
        <v>1</v>
      </c>
      <c r="F261" s="262" t="s">
        <v>1643</v>
      </c>
      <c r="G261" s="259"/>
      <c r="H261" s="263">
        <v>0.438</v>
      </c>
      <c r="I261" s="264"/>
      <c r="J261" s="259"/>
      <c r="K261" s="259"/>
      <c r="L261" s="265"/>
      <c r="M261" s="266"/>
      <c r="N261" s="267"/>
      <c r="O261" s="267"/>
      <c r="P261" s="267"/>
      <c r="Q261" s="267"/>
      <c r="R261" s="267"/>
      <c r="S261" s="267"/>
      <c r="T261" s="26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9" t="s">
        <v>190</v>
      </c>
      <c r="AU261" s="269" t="s">
        <v>92</v>
      </c>
      <c r="AV261" s="13" t="s">
        <v>92</v>
      </c>
      <c r="AW261" s="13" t="s">
        <v>32</v>
      </c>
      <c r="AX261" s="13" t="s">
        <v>76</v>
      </c>
      <c r="AY261" s="269" t="s">
        <v>149</v>
      </c>
    </row>
    <row r="262" s="13" customFormat="1">
      <c r="A262" s="13"/>
      <c r="B262" s="258"/>
      <c r="C262" s="259"/>
      <c r="D262" s="260" t="s">
        <v>190</v>
      </c>
      <c r="E262" s="261" t="s">
        <v>1</v>
      </c>
      <c r="F262" s="262" t="s">
        <v>1644</v>
      </c>
      <c r="G262" s="259"/>
      <c r="H262" s="263">
        <v>0</v>
      </c>
      <c r="I262" s="264"/>
      <c r="J262" s="259"/>
      <c r="K262" s="259"/>
      <c r="L262" s="265"/>
      <c r="M262" s="266"/>
      <c r="N262" s="267"/>
      <c r="O262" s="267"/>
      <c r="P262" s="267"/>
      <c r="Q262" s="267"/>
      <c r="R262" s="267"/>
      <c r="S262" s="267"/>
      <c r="T262" s="26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9" t="s">
        <v>190</v>
      </c>
      <c r="AU262" s="269" t="s">
        <v>92</v>
      </c>
      <c r="AV262" s="13" t="s">
        <v>92</v>
      </c>
      <c r="AW262" s="13" t="s">
        <v>32</v>
      </c>
      <c r="AX262" s="13" t="s">
        <v>76</v>
      </c>
      <c r="AY262" s="269" t="s">
        <v>149</v>
      </c>
    </row>
    <row r="263" s="14" customFormat="1">
      <c r="A263" s="14"/>
      <c r="B263" s="270"/>
      <c r="C263" s="271"/>
      <c r="D263" s="260" t="s">
        <v>190</v>
      </c>
      <c r="E263" s="272" t="s">
        <v>1</v>
      </c>
      <c r="F263" s="273" t="s">
        <v>203</v>
      </c>
      <c r="G263" s="271"/>
      <c r="H263" s="274">
        <v>0.438</v>
      </c>
      <c r="I263" s="275"/>
      <c r="J263" s="271"/>
      <c r="K263" s="271"/>
      <c r="L263" s="276"/>
      <c r="M263" s="277"/>
      <c r="N263" s="278"/>
      <c r="O263" s="278"/>
      <c r="P263" s="278"/>
      <c r="Q263" s="278"/>
      <c r="R263" s="278"/>
      <c r="S263" s="278"/>
      <c r="T263" s="27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80" t="s">
        <v>190</v>
      </c>
      <c r="AU263" s="280" t="s">
        <v>92</v>
      </c>
      <c r="AV263" s="14" t="s">
        <v>166</v>
      </c>
      <c r="AW263" s="14" t="s">
        <v>32</v>
      </c>
      <c r="AX263" s="14" t="s">
        <v>84</v>
      </c>
      <c r="AY263" s="280" t="s">
        <v>149</v>
      </c>
    </row>
    <row r="264" s="2" customFormat="1" ht="31.92453" customHeight="1">
      <c r="A264" s="39"/>
      <c r="B264" s="40"/>
      <c r="C264" s="239" t="s">
        <v>412</v>
      </c>
      <c r="D264" s="239" t="s">
        <v>152</v>
      </c>
      <c r="E264" s="240" t="s">
        <v>1645</v>
      </c>
      <c r="F264" s="241" t="s">
        <v>1646</v>
      </c>
      <c r="G264" s="242" t="s">
        <v>188</v>
      </c>
      <c r="H264" s="243">
        <v>48.551000000000002</v>
      </c>
      <c r="I264" s="244"/>
      <c r="J264" s="245">
        <f>ROUND(I264*H264,2)</f>
        <v>0</v>
      </c>
      <c r="K264" s="246"/>
      <c r="L264" s="45"/>
      <c r="M264" s="247" t="s">
        <v>1</v>
      </c>
      <c r="N264" s="248" t="s">
        <v>42</v>
      </c>
      <c r="O264" s="98"/>
      <c r="P264" s="249">
        <f>O264*H264</f>
        <v>0</v>
      </c>
      <c r="Q264" s="249">
        <v>0.15451000000000001</v>
      </c>
      <c r="R264" s="249">
        <f>Q264*H264</f>
        <v>7.501615010000001</v>
      </c>
      <c r="S264" s="249">
        <v>0</v>
      </c>
      <c r="T264" s="25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51" t="s">
        <v>166</v>
      </c>
      <c r="AT264" s="251" t="s">
        <v>152</v>
      </c>
      <c r="AU264" s="251" t="s">
        <v>92</v>
      </c>
      <c r="AY264" s="18" t="s">
        <v>149</v>
      </c>
      <c r="BE264" s="252">
        <f>IF(N264="základná",J264,0)</f>
        <v>0</v>
      </c>
      <c r="BF264" s="252">
        <f>IF(N264="znížená",J264,0)</f>
        <v>0</v>
      </c>
      <c r="BG264" s="252">
        <f>IF(N264="zákl. prenesená",J264,0)</f>
        <v>0</v>
      </c>
      <c r="BH264" s="252">
        <f>IF(N264="zníž. prenesená",J264,0)</f>
        <v>0</v>
      </c>
      <c r="BI264" s="252">
        <f>IF(N264="nulová",J264,0)</f>
        <v>0</v>
      </c>
      <c r="BJ264" s="18" t="s">
        <v>92</v>
      </c>
      <c r="BK264" s="252">
        <f>ROUND(I264*H264,2)</f>
        <v>0</v>
      </c>
      <c r="BL264" s="18" t="s">
        <v>166</v>
      </c>
      <c r="BM264" s="251" t="s">
        <v>1647</v>
      </c>
    </row>
    <row r="265" s="13" customFormat="1">
      <c r="A265" s="13"/>
      <c r="B265" s="258"/>
      <c r="C265" s="259"/>
      <c r="D265" s="260" t="s">
        <v>190</v>
      </c>
      <c r="E265" s="261" t="s">
        <v>1</v>
      </c>
      <c r="F265" s="262" t="s">
        <v>1648</v>
      </c>
      <c r="G265" s="259"/>
      <c r="H265" s="263">
        <v>48.551000000000002</v>
      </c>
      <c r="I265" s="264"/>
      <c r="J265" s="259"/>
      <c r="K265" s="259"/>
      <c r="L265" s="265"/>
      <c r="M265" s="266"/>
      <c r="N265" s="267"/>
      <c r="O265" s="267"/>
      <c r="P265" s="267"/>
      <c r="Q265" s="267"/>
      <c r="R265" s="267"/>
      <c r="S265" s="267"/>
      <c r="T265" s="26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9" t="s">
        <v>190</v>
      </c>
      <c r="AU265" s="269" t="s">
        <v>92</v>
      </c>
      <c r="AV265" s="13" t="s">
        <v>92</v>
      </c>
      <c r="AW265" s="13" t="s">
        <v>32</v>
      </c>
      <c r="AX265" s="13" t="s">
        <v>84</v>
      </c>
      <c r="AY265" s="269" t="s">
        <v>149</v>
      </c>
    </row>
    <row r="266" s="2" customFormat="1" ht="23.4566" customHeight="1">
      <c r="A266" s="39"/>
      <c r="B266" s="40"/>
      <c r="C266" s="239" t="s">
        <v>424</v>
      </c>
      <c r="D266" s="239" t="s">
        <v>152</v>
      </c>
      <c r="E266" s="240" t="s">
        <v>1147</v>
      </c>
      <c r="F266" s="241" t="s">
        <v>1148</v>
      </c>
      <c r="G266" s="242" t="s">
        <v>438</v>
      </c>
      <c r="H266" s="243">
        <v>58.5</v>
      </c>
      <c r="I266" s="244"/>
      <c r="J266" s="245">
        <f>ROUND(I266*H266,2)</f>
        <v>0</v>
      </c>
      <c r="K266" s="246"/>
      <c r="L266" s="45"/>
      <c r="M266" s="247" t="s">
        <v>1</v>
      </c>
      <c r="N266" s="248" t="s">
        <v>42</v>
      </c>
      <c r="O266" s="98"/>
      <c r="P266" s="249">
        <f>O266*H266</f>
        <v>0</v>
      </c>
      <c r="Q266" s="249">
        <v>2.4292980000000002</v>
      </c>
      <c r="R266" s="249">
        <f>Q266*H266</f>
        <v>142.113933</v>
      </c>
      <c r="S266" s="249">
        <v>0</v>
      </c>
      <c r="T266" s="25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51" t="s">
        <v>166</v>
      </c>
      <c r="AT266" s="251" t="s">
        <v>152</v>
      </c>
      <c r="AU266" s="251" t="s">
        <v>92</v>
      </c>
      <c r="AY266" s="18" t="s">
        <v>149</v>
      </c>
      <c r="BE266" s="252">
        <f>IF(N266="základná",J266,0)</f>
        <v>0</v>
      </c>
      <c r="BF266" s="252">
        <f>IF(N266="znížená",J266,0)</f>
        <v>0</v>
      </c>
      <c r="BG266" s="252">
        <f>IF(N266="zákl. prenesená",J266,0)</f>
        <v>0</v>
      </c>
      <c r="BH266" s="252">
        <f>IF(N266="zníž. prenesená",J266,0)</f>
        <v>0</v>
      </c>
      <c r="BI266" s="252">
        <f>IF(N266="nulová",J266,0)</f>
        <v>0</v>
      </c>
      <c r="BJ266" s="18" t="s">
        <v>92</v>
      </c>
      <c r="BK266" s="252">
        <f>ROUND(I266*H266,2)</f>
        <v>0</v>
      </c>
      <c r="BL266" s="18" t="s">
        <v>166</v>
      </c>
      <c r="BM266" s="251" t="s">
        <v>1649</v>
      </c>
    </row>
    <row r="267" s="13" customFormat="1">
      <c r="A267" s="13"/>
      <c r="B267" s="258"/>
      <c r="C267" s="259"/>
      <c r="D267" s="260" t="s">
        <v>190</v>
      </c>
      <c r="E267" s="261" t="s">
        <v>1</v>
      </c>
      <c r="F267" s="262" t="s">
        <v>1650</v>
      </c>
      <c r="G267" s="259"/>
      <c r="H267" s="263">
        <v>58.5</v>
      </c>
      <c r="I267" s="264"/>
      <c r="J267" s="259"/>
      <c r="K267" s="259"/>
      <c r="L267" s="265"/>
      <c r="M267" s="266"/>
      <c r="N267" s="267"/>
      <c r="O267" s="267"/>
      <c r="P267" s="267"/>
      <c r="Q267" s="267"/>
      <c r="R267" s="267"/>
      <c r="S267" s="267"/>
      <c r="T267" s="26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69" t="s">
        <v>190</v>
      </c>
      <c r="AU267" s="269" t="s">
        <v>92</v>
      </c>
      <c r="AV267" s="13" t="s">
        <v>92</v>
      </c>
      <c r="AW267" s="13" t="s">
        <v>32</v>
      </c>
      <c r="AX267" s="13" t="s">
        <v>84</v>
      </c>
      <c r="AY267" s="269" t="s">
        <v>149</v>
      </c>
    </row>
    <row r="268" s="2" customFormat="1" ht="31.92453" customHeight="1">
      <c r="A268" s="39"/>
      <c r="B268" s="40"/>
      <c r="C268" s="239" t="s">
        <v>1151</v>
      </c>
      <c r="D268" s="239" t="s">
        <v>152</v>
      </c>
      <c r="E268" s="240" t="s">
        <v>1152</v>
      </c>
      <c r="F268" s="241" t="s">
        <v>1153</v>
      </c>
      <c r="G268" s="242" t="s">
        <v>438</v>
      </c>
      <c r="H268" s="243">
        <v>8</v>
      </c>
      <c r="I268" s="244"/>
      <c r="J268" s="245">
        <f>ROUND(I268*H268,2)</f>
        <v>0</v>
      </c>
      <c r="K268" s="246"/>
      <c r="L268" s="45"/>
      <c r="M268" s="247" t="s">
        <v>1</v>
      </c>
      <c r="N268" s="248" t="s">
        <v>42</v>
      </c>
      <c r="O268" s="98"/>
      <c r="P268" s="249">
        <f>O268*H268</f>
        <v>0</v>
      </c>
      <c r="Q268" s="249">
        <v>2.0841599999999998</v>
      </c>
      <c r="R268" s="249">
        <f>Q268*H268</f>
        <v>16.673279999999998</v>
      </c>
      <c r="S268" s="249">
        <v>0</v>
      </c>
      <c r="T268" s="25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51" t="s">
        <v>166</v>
      </c>
      <c r="AT268" s="251" t="s">
        <v>152</v>
      </c>
      <c r="AU268" s="251" t="s">
        <v>92</v>
      </c>
      <c r="AY268" s="18" t="s">
        <v>149</v>
      </c>
      <c r="BE268" s="252">
        <f>IF(N268="základná",J268,0)</f>
        <v>0</v>
      </c>
      <c r="BF268" s="252">
        <f>IF(N268="znížená",J268,0)</f>
        <v>0</v>
      </c>
      <c r="BG268" s="252">
        <f>IF(N268="zákl. prenesená",J268,0)</f>
        <v>0</v>
      </c>
      <c r="BH268" s="252">
        <f>IF(N268="zníž. prenesená",J268,0)</f>
        <v>0</v>
      </c>
      <c r="BI268" s="252">
        <f>IF(N268="nulová",J268,0)</f>
        <v>0</v>
      </c>
      <c r="BJ268" s="18" t="s">
        <v>92</v>
      </c>
      <c r="BK268" s="252">
        <f>ROUND(I268*H268,2)</f>
        <v>0</v>
      </c>
      <c r="BL268" s="18" t="s">
        <v>166</v>
      </c>
      <c r="BM268" s="251" t="s">
        <v>1651</v>
      </c>
    </row>
    <row r="269" s="13" customFormat="1">
      <c r="A269" s="13"/>
      <c r="B269" s="258"/>
      <c r="C269" s="259"/>
      <c r="D269" s="260" t="s">
        <v>190</v>
      </c>
      <c r="E269" s="261" t="s">
        <v>1</v>
      </c>
      <c r="F269" s="262" t="s">
        <v>1155</v>
      </c>
      <c r="G269" s="259"/>
      <c r="H269" s="263">
        <v>8</v>
      </c>
      <c r="I269" s="264"/>
      <c r="J269" s="259"/>
      <c r="K269" s="259"/>
      <c r="L269" s="265"/>
      <c r="M269" s="266"/>
      <c r="N269" s="267"/>
      <c r="O269" s="267"/>
      <c r="P269" s="267"/>
      <c r="Q269" s="267"/>
      <c r="R269" s="267"/>
      <c r="S269" s="267"/>
      <c r="T269" s="26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9" t="s">
        <v>190</v>
      </c>
      <c r="AU269" s="269" t="s">
        <v>92</v>
      </c>
      <c r="AV269" s="13" t="s">
        <v>92</v>
      </c>
      <c r="AW269" s="13" t="s">
        <v>32</v>
      </c>
      <c r="AX269" s="13" t="s">
        <v>84</v>
      </c>
      <c r="AY269" s="269" t="s">
        <v>149</v>
      </c>
    </row>
    <row r="270" s="2" customFormat="1" ht="31.92453" customHeight="1">
      <c r="A270" s="39"/>
      <c r="B270" s="40"/>
      <c r="C270" s="239" t="s">
        <v>1156</v>
      </c>
      <c r="D270" s="239" t="s">
        <v>152</v>
      </c>
      <c r="E270" s="240" t="s">
        <v>1157</v>
      </c>
      <c r="F270" s="241" t="s">
        <v>1158</v>
      </c>
      <c r="G270" s="242" t="s">
        <v>188</v>
      </c>
      <c r="H270" s="243">
        <v>93.359999999999999</v>
      </c>
      <c r="I270" s="244"/>
      <c r="J270" s="245">
        <f>ROUND(I270*H270,2)</f>
        <v>0</v>
      </c>
      <c r="K270" s="246"/>
      <c r="L270" s="45"/>
      <c r="M270" s="247" t="s">
        <v>1</v>
      </c>
      <c r="N270" s="248" t="s">
        <v>42</v>
      </c>
      <c r="O270" s="98"/>
      <c r="P270" s="249">
        <f>O270*H270</f>
        <v>0</v>
      </c>
      <c r="Q270" s="249">
        <v>0.90037999999999996</v>
      </c>
      <c r="R270" s="249">
        <f>Q270*H270</f>
        <v>84.059476799999999</v>
      </c>
      <c r="S270" s="249">
        <v>0</v>
      </c>
      <c r="T270" s="25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51" t="s">
        <v>166</v>
      </c>
      <c r="AT270" s="251" t="s">
        <v>152</v>
      </c>
      <c r="AU270" s="251" t="s">
        <v>92</v>
      </c>
      <c r="AY270" s="18" t="s">
        <v>149</v>
      </c>
      <c r="BE270" s="252">
        <f>IF(N270="základná",J270,0)</f>
        <v>0</v>
      </c>
      <c r="BF270" s="252">
        <f>IF(N270="znížená",J270,0)</f>
        <v>0</v>
      </c>
      <c r="BG270" s="252">
        <f>IF(N270="zákl. prenesená",J270,0)</f>
        <v>0</v>
      </c>
      <c r="BH270" s="252">
        <f>IF(N270="zníž. prenesená",J270,0)</f>
        <v>0</v>
      </c>
      <c r="BI270" s="252">
        <f>IF(N270="nulová",J270,0)</f>
        <v>0</v>
      </c>
      <c r="BJ270" s="18" t="s">
        <v>92</v>
      </c>
      <c r="BK270" s="252">
        <f>ROUND(I270*H270,2)</f>
        <v>0</v>
      </c>
      <c r="BL270" s="18" t="s">
        <v>166</v>
      </c>
      <c r="BM270" s="251" t="s">
        <v>1652</v>
      </c>
    </row>
    <row r="271" s="13" customFormat="1">
      <c r="A271" s="13"/>
      <c r="B271" s="258"/>
      <c r="C271" s="259"/>
      <c r="D271" s="260" t="s">
        <v>190</v>
      </c>
      <c r="E271" s="261" t="s">
        <v>1</v>
      </c>
      <c r="F271" s="262" t="s">
        <v>1653</v>
      </c>
      <c r="G271" s="259"/>
      <c r="H271" s="263">
        <v>81.319999999999993</v>
      </c>
      <c r="I271" s="264"/>
      <c r="J271" s="259"/>
      <c r="K271" s="259"/>
      <c r="L271" s="265"/>
      <c r="M271" s="266"/>
      <c r="N271" s="267"/>
      <c r="O271" s="267"/>
      <c r="P271" s="267"/>
      <c r="Q271" s="267"/>
      <c r="R271" s="267"/>
      <c r="S271" s="267"/>
      <c r="T271" s="26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9" t="s">
        <v>190</v>
      </c>
      <c r="AU271" s="269" t="s">
        <v>92</v>
      </c>
      <c r="AV271" s="13" t="s">
        <v>92</v>
      </c>
      <c r="AW271" s="13" t="s">
        <v>32</v>
      </c>
      <c r="AX271" s="13" t="s">
        <v>76</v>
      </c>
      <c r="AY271" s="269" t="s">
        <v>149</v>
      </c>
    </row>
    <row r="272" s="13" customFormat="1">
      <c r="A272" s="13"/>
      <c r="B272" s="258"/>
      <c r="C272" s="259"/>
      <c r="D272" s="260" t="s">
        <v>190</v>
      </c>
      <c r="E272" s="261" t="s">
        <v>1</v>
      </c>
      <c r="F272" s="262" t="s">
        <v>1654</v>
      </c>
      <c r="G272" s="259"/>
      <c r="H272" s="263">
        <v>8.5399999999999991</v>
      </c>
      <c r="I272" s="264"/>
      <c r="J272" s="259"/>
      <c r="K272" s="259"/>
      <c r="L272" s="265"/>
      <c r="M272" s="266"/>
      <c r="N272" s="267"/>
      <c r="O272" s="267"/>
      <c r="P272" s="267"/>
      <c r="Q272" s="267"/>
      <c r="R272" s="267"/>
      <c r="S272" s="267"/>
      <c r="T272" s="26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9" t="s">
        <v>190</v>
      </c>
      <c r="AU272" s="269" t="s">
        <v>92</v>
      </c>
      <c r="AV272" s="13" t="s">
        <v>92</v>
      </c>
      <c r="AW272" s="13" t="s">
        <v>32</v>
      </c>
      <c r="AX272" s="13" t="s">
        <v>76</v>
      </c>
      <c r="AY272" s="269" t="s">
        <v>149</v>
      </c>
    </row>
    <row r="273" s="13" customFormat="1">
      <c r="A273" s="13"/>
      <c r="B273" s="258"/>
      <c r="C273" s="259"/>
      <c r="D273" s="260" t="s">
        <v>190</v>
      </c>
      <c r="E273" s="261" t="s">
        <v>1</v>
      </c>
      <c r="F273" s="262" t="s">
        <v>1655</v>
      </c>
      <c r="G273" s="259"/>
      <c r="H273" s="263">
        <v>3.5</v>
      </c>
      <c r="I273" s="264"/>
      <c r="J273" s="259"/>
      <c r="K273" s="259"/>
      <c r="L273" s="265"/>
      <c r="M273" s="266"/>
      <c r="N273" s="267"/>
      <c r="O273" s="267"/>
      <c r="P273" s="267"/>
      <c r="Q273" s="267"/>
      <c r="R273" s="267"/>
      <c r="S273" s="267"/>
      <c r="T273" s="26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69" t="s">
        <v>190</v>
      </c>
      <c r="AU273" s="269" t="s">
        <v>92</v>
      </c>
      <c r="AV273" s="13" t="s">
        <v>92</v>
      </c>
      <c r="AW273" s="13" t="s">
        <v>32</v>
      </c>
      <c r="AX273" s="13" t="s">
        <v>76</v>
      </c>
      <c r="AY273" s="269" t="s">
        <v>149</v>
      </c>
    </row>
    <row r="274" s="14" customFormat="1">
      <c r="A274" s="14"/>
      <c r="B274" s="270"/>
      <c r="C274" s="271"/>
      <c r="D274" s="260" t="s">
        <v>190</v>
      </c>
      <c r="E274" s="272" t="s">
        <v>1</v>
      </c>
      <c r="F274" s="273" t="s">
        <v>203</v>
      </c>
      <c r="G274" s="271"/>
      <c r="H274" s="274">
        <v>93.359999999999999</v>
      </c>
      <c r="I274" s="275"/>
      <c r="J274" s="271"/>
      <c r="K274" s="271"/>
      <c r="L274" s="276"/>
      <c r="M274" s="277"/>
      <c r="N274" s="278"/>
      <c r="O274" s="278"/>
      <c r="P274" s="278"/>
      <c r="Q274" s="278"/>
      <c r="R274" s="278"/>
      <c r="S274" s="278"/>
      <c r="T274" s="27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80" t="s">
        <v>190</v>
      </c>
      <c r="AU274" s="280" t="s">
        <v>92</v>
      </c>
      <c r="AV274" s="14" t="s">
        <v>166</v>
      </c>
      <c r="AW274" s="14" t="s">
        <v>4</v>
      </c>
      <c r="AX274" s="14" t="s">
        <v>84</v>
      </c>
      <c r="AY274" s="280" t="s">
        <v>149</v>
      </c>
    </row>
    <row r="275" s="12" customFormat="1" ht="22.8" customHeight="1">
      <c r="A275" s="12"/>
      <c r="B275" s="223"/>
      <c r="C275" s="224"/>
      <c r="D275" s="225" t="s">
        <v>75</v>
      </c>
      <c r="E275" s="237" t="s">
        <v>148</v>
      </c>
      <c r="F275" s="237" t="s">
        <v>204</v>
      </c>
      <c r="G275" s="224"/>
      <c r="H275" s="224"/>
      <c r="I275" s="227"/>
      <c r="J275" s="238">
        <f>BK275</f>
        <v>0</v>
      </c>
      <c r="K275" s="224"/>
      <c r="L275" s="229"/>
      <c r="M275" s="230"/>
      <c r="N275" s="231"/>
      <c r="O275" s="231"/>
      <c r="P275" s="232">
        <f>SUM(P276:P312)</f>
        <v>0</v>
      </c>
      <c r="Q275" s="231"/>
      <c r="R275" s="232">
        <f>SUM(R276:R312)</f>
        <v>172.88249505999997</v>
      </c>
      <c r="S275" s="231"/>
      <c r="T275" s="233">
        <f>SUM(T276:T312)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34" t="s">
        <v>84</v>
      </c>
      <c r="AT275" s="235" t="s">
        <v>75</v>
      </c>
      <c r="AU275" s="235" t="s">
        <v>84</v>
      </c>
      <c r="AY275" s="234" t="s">
        <v>149</v>
      </c>
      <c r="BK275" s="236">
        <f>SUM(BK276:BK312)</f>
        <v>0</v>
      </c>
    </row>
    <row r="276" s="2" customFormat="1" ht="23.4566" customHeight="1">
      <c r="A276" s="39"/>
      <c r="B276" s="40"/>
      <c r="C276" s="239" t="s">
        <v>1163</v>
      </c>
      <c r="D276" s="239" t="s">
        <v>152</v>
      </c>
      <c r="E276" s="240" t="s">
        <v>858</v>
      </c>
      <c r="F276" s="241" t="s">
        <v>859</v>
      </c>
      <c r="G276" s="242" t="s">
        <v>188</v>
      </c>
      <c r="H276" s="243">
        <v>125.31999999999999</v>
      </c>
      <c r="I276" s="244"/>
      <c r="J276" s="245">
        <f>ROUND(I276*H276,2)</f>
        <v>0</v>
      </c>
      <c r="K276" s="246"/>
      <c r="L276" s="45"/>
      <c r="M276" s="247" t="s">
        <v>1</v>
      </c>
      <c r="N276" s="248" t="s">
        <v>42</v>
      </c>
      <c r="O276" s="98"/>
      <c r="P276" s="249">
        <f>O276*H276</f>
        <v>0</v>
      </c>
      <c r="Q276" s="249">
        <v>0.46166000000000001</v>
      </c>
      <c r="R276" s="249">
        <f>Q276*H276</f>
        <v>57.855231199999999</v>
      </c>
      <c r="S276" s="249">
        <v>0</v>
      </c>
      <c r="T276" s="25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51" t="s">
        <v>166</v>
      </c>
      <c r="AT276" s="251" t="s">
        <v>152</v>
      </c>
      <c r="AU276" s="251" t="s">
        <v>92</v>
      </c>
      <c r="AY276" s="18" t="s">
        <v>149</v>
      </c>
      <c r="BE276" s="252">
        <f>IF(N276="základná",J276,0)</f>
        <v>0</v>
      </c>
      <c r="BF276" s="252">
        <f>IF(N276="znížená",J276,0)</f>
        <v>0</v>
      </c>
      <c r="BG276" s="252">
        <f>IF(N276="zákl. prenesená",J276,0)</f>
        <v>0</v>
      </c>
      <c r="BH276" s="252">
        <f>IF(N276="zníž. prenesená",J276,0)</f>
        <v>0</v>
      </c>
      <c r="BI276" s="252">
        <f>IF(N276="nulová",J276,0)</f>
        <v>0</v>
      </c>
      <c r="BJ276" s="18" t="s">
        <v>92</v>
      </c>
      <c r="BK276" s="252">
        <f>ROUND(I276*H276,2)</f>
        <v>0</v>
      </c>
      <c r="BL276" s="18" t="s">
        <v>166</v>
      </c>
      <c r="BM276" s="251" t="s">
        <v>1656</v>
      </c>
    </row>
    <row r="277" s="13" customFormat="1">
      <c r="A277" s="13"/>
      <c r="B277" s="258"/>
      <c r="C277" s="259"/>
      <c r="D277" s="260" t="s">
        <v>190</v>
      </c>
      <c r="E277" s="261" t="s">
        <v>1</v>
      </c>
      <c r="F277" s="262" t="s">
        <v>1657</v>
      </c>
      <c r="G277" s="259"/>
      <c r="H277" s="263">
        <v>119.31999999999999</v>
      </c>
      <c r="I277" s="264"/>
      <c r="J277" s="259"/>
      <c r="K277" s="259"/>
      <c r="L277" s="265"/>
      <c r="M277" s="266"/>
      <c r="N277" s="267"/>
      <c r="O277" s="267"/>
      <c r="P277" s="267"/>
      <c r="Q277" s="267"/>
      <c r="R277" s="267"/>
      <c r="S277" s="267"/>
      <c r="T277" s="26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69" t="s">
        <v>190</v>
      </c>
      <c r="AU277" s="269" t="s">
        <v>92</v>
      </c>
      <c r="AV277" s="13" t="s">
        <v>92</v>
      </c>
      <c r="AW277" s="13" t="s">
        <v>32</v>
      </c>
      <c r="AX277" s="13" t="s">
        <v>76</v>
      </c>
      <c r="AY277" s="269" t="s">
        <v>149</v>
      </c>
    </row>
    <row r="278" s="13" customFormat="1">
      <c r="A278" s="13"/>
      <c r="B278" s="258"/>
      <c r="C278" s="259"/>
      <c r="D278" s="260" t="s">
        <v>190</v>
      </c>
      <c r="E278" s="261" t="s">
        <v>1</v>
      </c>
      <c r="F278" s="262" t="s">
        <v>1658</v>
      </c>
      <c r="G278" s="259"/>
      <c r="H278" s="263">
        <v>6</v>
      </c>
      <c r="I278" s="264"/>
      <c r="J278" s="259"/>
      <c r="K278" s="259"/>
      <c r="L278" s="265"/>
      <c r="M278" s="266"/>
      <c r="N278" s="267"/>
      <c r="O278" s="267"/>
      <c r="P278" s="267"/>
      <c r="Q278" s="267"/>
      <c r="R278" s="267"/>
      <c r="S278" s="267"/>
      <c r="T278" s="26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69" t="s">
        <v>190</v>
      </c>
      <c r="AU278" s="269" t="s">
        <v>92</v>
      </c>
      <c r="AV278" s="13" t="s">
        <v>92</v>
      </c>
      <c r="AW278" s="13" t="s">
        <v>32</v>
      </c>
      <c r="AX278" s="13" t="s">
        <v>76</v>
      </c>
      <c r="AY278" s="269" t="s">
        <v>149</v>
      </c>
    </row>
    <row r="279" s="14" customFormat="1">
      <c r="A279" s="14"/>
      <c r="B279" s="270"/>
      <c r="C279" s="271"/>
      <c r="D279" s="260" t="s">
        <v>190</v>
      </c>
      <c r="E279" s="272" t="s">
        <v>1</v>
      </c>
      <c r="F279" s="273" t="s">
        <v>203</v>
      </c>
      <c r="G279" s="271"/>
      <c r="H279" s="274">
        <v>125.31999999999999</v>
      </c>
      <c r="I279" s="275"/>
      <c r="J279" s="271"/>
      <c r="K279" s="271"/>
      <c r="L279" s="276"/>
      <c r="M279" s="277"/>
      <c r="N279" s="278"/>
      <c r="O279" s="278"/>
      <c r="P279" s="278"/>
      <c r="Q279" s="278"/>
      <c r="R279" s="278"/>
      <c r="S279" s="278"/>
      <c r="T279" s="27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80" t="s">
        <v>190</v>
      </c>
      <c r="AU279" s="280" t="s">
        <v>92</v>
      </c>
      <c r="AV279" s="14" t="s">
        <v>166</v>
      </c>
      <c r="AW279" s="14" t="s">
        <v>32</v>
      </c>
      <c r="AX279" s="14" t="s">
        <v>84</v>
      </c>
      <c r="AY279" s="280" t="s">
        <v>149</v>
      </c>
    </row>
    <row r="280" s="2" customFormat="1" ht="31.92453" customHeight="1">
      <c r="A280" s="39"/>
      <c r="B280" s="40"/>
      <c r="C280" s="239" t="s">
        <v>1166</v>
      </c>
      <c r="D280" s="239" t="s">
        <v>152</v>
      </c>
      <c r="E280" s="240" t="s">
        <v>1167</v>
      </c>
      <c r="F280" s="241" t="s">
        <v>1168</v>
      </c>
      <c r="G280" s="242" t="s">
        <v>188</v>
      </c>
      <c r="H280" s="243">
        <v>112.40000000000001</v>
      </c>
      <c r="I280" s="244"/>
      <c r="J280" s="245">
        <f>ROUND(I280*H280,2)</f>
        <v>0</v>
      </c>
      <c r="K280" s="246"/>
      <c r="L280" s="45"/>
      <c r="M280" s="247" t="s">
        <v>1</v>
      </c>
      <c r="N280" s="248" t="s">
        <v>42</v>
      </c>
      <c r="O280" s="98"/>
      <c r="P280" s="249">
        <f>O280*H280</f>
        <v>0</v>
      </c>
      <c r="Q280" s="249">
        <v>0.15826000000000001</v>
      </c>
      <c r="R280" s="249">
        <f>Q280*H280</f>
        <v>17.788424000000003</v>
      </c>
      <c r="S280" s="249">
        <v>0</v>
      </c>
      <c r="T280" s="25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51" t="s">
        <v>166</v>
      </c>
      <c r="AT280" s="251" t="s">
        <v>152</v>
      </c>
      <c r="AU280" s="251" t="s">
        <v>92</v>
      </c>
      <c r="AY280" s="18" t="s">
        <v>149</v>
      </c>
      <c r="BE280" s="252">
        <f>IF(N280="základná",J280,0)</f>
        <v>0</v>
      </c>
      <c r="BF280" s="252">
        <f>IF(N280="znížená",J280,0)</f>
        <v>0</v>
      </c>
      <c r="BG280" s="252">
        <f>IF(N280="zákl. prenesená",J280,0)</f>
        <v>0</v>
      </c>
      <c r="BH280" s="252">
        <f>IF(N280="zníž. prenesená",J280,0)</f>
        <v>0</v>
      </c>
      <c r="BI280" s="252">
        <f>IF(N280="nulová",J280,0)</f>
        <v>0</v>
      </c>
      <c r="BJ280" s="18" t="s">
        <v>92</v>
      </c>
      <c r="BK280" s="252">
        <f>ROUND(I280*H280,2)</f>
        <v>0</v>
      </c>
      <c r="BL280" s="18" t="s">
        <v>166</v>
      </c>
      <c r="BM280" s="251" t="s">
        <v>1659</v>
      </c>
    </row>
    <row r="281" s="13" customFormat="1">
      <c r="A281" s="13"/>
      <c r="B281" s="258"/>
      <c r="C281" s="259"/>
      <c r="D281" s="260" t="s">
        <v>190</v>
      </c>
      <c r="E281" s="261" t="s">
        <v>1</v>
      </c>
      <c r="F281" s="262" t="s">
        <v>1660</v>
      </c>
      <c r="G281" s="259"/>
      <c r="H281" s="263">
        <v>106.40000000000001</v>
      </c>
      <c r="I281" s="264"/>
      <c r="J281" s="259"/>
      <c r="K281" s="259"/>
      <c r="L281" s="265"/>
      <c r="M281" s="266"/>
      <c r="N281" s="267"/>
      <c r="O281" s="267"/>
      <c r="P281" s="267"/>
      <c r="Q281" s="267"/>
      <c r="R281" s="267"/>
      <c r="S281" s="267"/>
      <c r="T281" s="26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69" t="s">
        <v>190</v>
      </c>
      <c r="AU281" s="269" t="s">
        <v>92</v>
      </c>
      <c r="AV281" s="13" t="s">
        <v>92</v>
      </c>
      <c r="AW281" s="13" t="s">
        <v>32</v>
      </c>
      <c r="AX281" s="13" t="s">
        <v>76</v>
      </c>
      <c r="AY281" s="269" t="s">
        <v>149</v>
      </c>
    </row>
    <row r="282" s="13" customFormat="1">
      <c r="A282" s="13"/>
      <c r="B282" s="258"/>
      <c r="C282" s="259"/>
      <c r="D282" s="260" t="s">
        <v>190</v>
      </c>
      <c r="E282" s="261" t="s">
        <v>1</v>
      </c>
      <c r="F282" s="262" t="s">
        <v>1661</v>
      </c>
      <c r="G282" s="259"/>
      <c r="H282" s="263">
        <v>6</v>
      </c>
      <c r="I282" s="264"/>
      <c r="J282" s="259"/>
      <c r="K282" s="259"/>
      <c r="L282" s="265"/>
      <c r="M282" s="266"/>
      <c r="N282" s="267"/>
      <c r="O282" s="267"/>
      <c r="P282" s="267"/>
      <c r="Q282" s="267"/>
      <c r="R282" s="267"/>
      <c r="S282" s="267"/>
      <c r="T282" s="26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69" t="s">
        <v>190</v>
      </c>
      <c r="AU282" s="269" t="s">
        <v>92</v>
      </c>
      <c r="AV282" s="13" t="s">
        <v>92</v>
      </c>
      <c r="AW282" s="13" t="s">
        <v>32</v>
      </c>
      <c r="AX282" s="13" t="s">
        <v>76</v>
      </c>
      <c r="AY282" s="269" t="s">
        <v>149</v>
      </c>
    </row>
    <row r="283" s="14" customFormat="1">
      <c r="A283" s="14"/>
      <c r="B283" s="270"/>
      <c r="C283" s="271"/>
      <c r="D283" s="260" t="s">
        <v>190</v>
      </c>
      <c r="E283" s="272" t="s">
        <v>1</v>
      </c>
      <c r="F283" s="273" t="s">
        <v>203</v>
      </c>
      <c r="G283" s="271"/>
      <c r="H283" s="274">
        <v>112.40000000000001</v>
      </c>
      <c r="I283" s="275"/>
      <c r="J283" s="271"/>
      <c r="K283" s="271"/>
      <c r="L283" s="276"/>
      <c r="M283" s="277"/>
      <c r="N283" s="278"/>
      <c r="O283" s="278"/>
      <c r="P283" s="278"/>
      <c r="Q283" s="278"/>
      <c r="R283" s="278"/>
      <c r="S283" s="278"/>
      <c r="T283" s="27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80" t="s">
        <v>190</v>
      </c>
      <c r="AU283" s="280" t="s">
        <v>92</v>
      </c>
      <c r="AV283" s="14" t="s">
        <v>166</v>
      </c>
      <c r="AW283" s="14" t="s">
        <v>32</v>
      </c>
      <c r="AX283" s="14" t="s">
        <v>84</v>
      </c>
      <c r="AY283" s="280" t="s">
        <v>149</v>
      </c>
    </row>
    <row r="284" s="2" customFormat="1" ht="36.72453" customHeight="1">
      <c r="A284" s="39"/>
      <c r="B284" s="40"/>
      <c r="C284" s="239" t="s">
        <v>1171</v>
      </c>
      <c r="D284" s="239" t="s">
        <v>152</v>
      </c>
      <c r="E284" s="240" t="s">
        <v>864</v>
      </c>
      <c r="F284" s="241" t="s">
        <v>865</v>
      </c>
      <c r="G284" s="242" t="s">
        <v>188</v>
      </c>
      <c r="H284" s="243">
        <v>115.44</v>
      </c>
      <c r="I284" s="244"/>
      <c r="J284" s="245">
        <f>ROUND(I284*H284,2)</f>
        <v>0</v>
      </c>
      <c r="K284" s="246"/>
      <c r="L284" s="45"/>
      <c r="M284" s="247" t="s">
        <v>1</v>
      </c>
      <c r="N284" s="248" t="s">
        <v>42</v>
      </c>
      <c r="O284" s="98"/>
      <c r="P284" s="249">
        <f>O284*H284</f>
        <v>0</v>
      </c>
      <c r="Q284" s="249">
        <v>0.47117510000000001</v>
      </c>
      <c r="R284" s="249">
        <f>Q284*H284</f>
        <v>54.392453543999999</v>
      </c>
      <c r="S284" s="249">
        <v>0</v>
      </c>
      <c r="T284" s="25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1" t="s">
        <v>166</v>
      </c>
      <c r="AT284" s="251" t="s">
        <v>152</v>
      </c>
      <c r="AU284" s="251" t="s">
        <v>92</v>
      </c>
      <c r="AY284" s="18" t="s">
        <v>149</v>
      </c>
      <c r="BE284" s="252">
        <f>IF(N284="základná",J284,0)</f>
        <v>0</v>
      </c>
      <c r="BF284" s="252">
        <f>IF(N284="znížená",J284,0)</f>
        <v>0</v>
      </c>
      <c r="BG284" s="252">
        <f>IF(N284="zákl. prenesená",J284,0)</f>
        <v>0</v>
      </c>
      <c r="BH284" s="252">
        <f>IF(N284="zníž. prenesená",J284,0)</f>
        <v>0</v>
      </c>
      <c r="BI284" s="252">
        <f>IF(N284="nulová",J284,0)</f>
        <v>0</v>
      </c>
      <c r="BJ284" s="18" t="s">
        <v>92</v>
      </c>
      <c r="BK284" s="252">
        <f>ROUND(I284*H284,2)</f>
        <v>0</v>
      </c>
      <c r="BL284" s="18" t="s">
        <v>166</v>
      </c>
      <c r="BM284" s="251" t="s">
        <v>1662</v>
      </c>
    </row>
    <row r="285" s="13" customFormat="1">
      <c r="A285" s="13"/>
      <c r="B285" s="258"/>
      <c r="C285" s="259"/>
      <c r="D285" s="260" t="s">
        <v>190</v>
      </c>
      <c r="E285" s="261" t="s">
        <v>1</v>
      </c>
      <c r="F285" s="262" t="s">
        <v>1663</v>
      </c>
      <c r="G285" s="259"/>
      <c r="H285" s="263">
        <v>109.44</v>
      </c>
      <c r="I285" s="264"/>
      <c r="J285" s="259"/>
      <c r="K285" s="259"/>
      <c r="L285" s="265"/>
      <c r="M285" s="266"/>
      <c r="N285" s="267"/>
      <c r="O285" s="267"/>
      <c r="P285" s="267"/>
      <c r="Q285" s="267"/>
      <c r="R285" s="267"/>
      <c r="S285" s="267"/>
      <c r="T285" s="26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69" t="s">
        <v>190</v>
      </c>
      <c r="AU285" s="269" t="s">
        <v>92</v>
      </c>
      <c r="AV285" s="13" t="s">
        <v>92</v>
      </c>
      <c r="AW285" s="13" t="s">
        <v>32</v>
      </c>
      <c r="AX285" s="13" t="s">
        <v>76</v>
      </c>
      <c r="AY285" s="269" t="s">
        <v>149</v>
      </c>
    </row>
    <row r="286" s="13" customFormat="1">
      <c r="A286" s="13"/>
      <c r="B286" s="258"/>
      <c r="C286" s="259"/>
      <c r="D286" s="260" t="s">
        <v>190</v>
      </c>
      <c r="E286" s="261" t="s">
        <v>1</v>
      </c>
      <c r="F286" s="262" t="s">
        <v>1661</v>
      </c>
      <c r="G286" s="259"/>
      <c r="H286" s="263">
        <v>6</v>
      </c>
      <c r="I286" s="264"/>
      <c r="J286" s="259"/>
      <c r="K286" s="259"/>
      <c r="L286" s="265"/>
      <c r="M286" s="266"/>
      <c r="N286" s="267"/>
      <c r="O286" s="267"/>
      <c r="P286" s="267"/>
      <c r="Q286" s="267"/>
      <c r="R286" s="267"/>
      <c r="S286" s="267"/>
      <c r="T286" s="26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9" t="s">
        <v>190</v>
      </c>
      <c r="AU286" s="269" t="s">
        <v>92</v>
      </c>
      <c r="AV286" s="13" t="s">
        <v>92</v>
      </c>
      <c r="AW286" s="13" t="s">
        <v>32</v>
      </c>
      <c r="AX286" s="13" t="s">
        <v>76</v>
      </c>
      <c r="AY286" s="269" t="s">
        <v>149</v>
      </c>
    </row>
    <row r="287" s="14" customFormat="1">
      <c r="A287" s="14"/>
      <c r="B287" s="270"/>
      <c r="C287" s="271"/>
      <c r="D287" s="260" t="s">
        <v>190</v>
      </c>
      <c r="E287" s="272" t="s">
        <v>1</v>
      </c>
      <c r="F287" s="273" t="s">
        <v>203</v>
      </c>
      <c r="G287" s="271"/>
      <c r="H287" s="274">
        <v>115.44</v>
      </c>
      <c r="I287" s="275"/>
      <c r="J287" s="271"/>
      <c r="K287" s="271"/>
      <c r="L287" s="276"/>
      <c r="M287" s="277"/>
      <c r="N287" s="278"/>
      <c r="O287" s="278"/>
      <c r="P287" s="278"/>
      <c r="Q287" s="278"/>
      <c r="R287" s="278"/>
      <c r="S287" s="278"/>
      <c r="T287" s="27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80" t="s">
        <v>190</v>
      </c>
      <c r="AU287" s="280" t="s">
        <v>92</v>
      </c>
      <c r="AV287" s="14" t="s">
        <v>166</v>
      </c>
      <c r="AW287" s="14" t="s">
        <v>32</v>
      </c>
      <c r="AX287" s="14" t="s">
        <v>84</v>
      </c>
      <c r="AY287" s="280" t="s">
        <v>149</v>
      </c>
    </row>
    <row r="288" s="2" customFormat="1" ht="36.72453" customHeight="1">
      <c r="A288" s="39"/>
      <c r="B288" s="40"/>
      <c r="C288" s="239" t="s">
        <v>1173</v>
      </c>
      <c r="D288" s="239" t="s">
        <v>152</v>
      </c>
      <c r="E288" s="240" t="s">
        <v>1664</v>
      </c>
      <c r="F288" s="241" t="s">
        <v>1665</v>
      </c>
      <c r="G288" s="242" t="s">
        <v>188</v>
      </c>
      <c r="H288" s="243">
        <v>34.649999999999999</v>
      </c>
      <c r="I288" s="244"/>
      <c r="J288" s="245">
        <f>ROUND(I288*H288,2)</f>
        <v>0</v>
      </c>
      <c r="K288" s="246"/>
      <c r="L288" s="45"/>
      <c r="M288" s="247" t="s">
        <v>1</v>
      </c>
      <c r="N288" s="248" t="s">
        <v>42</v>
      </c>
      <c r="O288" s="98"/>
      <c r="P288" s="249">
        <f>O288*H288</f>
        <v>0</v>
      </c>
      <c r="Q288" s="249">
        <v>0.30360999999999999</v>
      </c>
      <c r="R288" s="249">
        <f>Q288*H288</f>
        <v>10.5200865</v>
      </c>
      <c r="S288" s="249">
        <v>0</v>
      </c>
      <c r="T288" s="25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51" t="s">
        <v>166</v>
      </c>
      <c r="AT288" s="251" t="s">
        <v>152</v>
      </c>
      <c r="AU288" s="251" t="s">
        <v>92</v>
      </c>
      <c r="AY288" s="18" t="s">
        <v>149</v>
      </c>
      <c r="BE288" s="252">
        <f>IF(N288="základná",J288,0)</f>
        <v>0</v>
      </c>
      <c r="BF288" s="252">
        <f>IF(N288="znížená",J288,0)</f>
        <v>0</v>
      </c>
      <c r="BG288" s="252">
        <f>IF(N288="zákl. prenesená",J288,0)</f>
        <v>0</v>
      </c>
      <c r="BH288" s="252">
        <f>IF(N288="zníž. prenesená",J288,0)</f>
        <v>0</v>
      </c>
      <c r="BI288" s="252">
        <f>IF(N288="nulová",J288,0)</f>
        <v>0</v>
      </c>
      <c r="BJ288" s="18" t="s">
        <v>92</v>
      </c>
      <c r="BK288" s="252">
        <f>ROUND(I288*H288,2)</f>
        <v>0</v>
      </c>
      <c r="BL288" s="18" t="s">
        <v>166</v>
      </c>
      <c r="BM288" s="251" t="s">
        <v>1666</v>
      </c>
    </row>
    <row r="289" s="13" customFormat="1">
      <c r="A289" s="13"/>
      <c r="B289" s="258"/>
      <c r="C289" s="259"/>
      <c r="D289" s="260" t="s">
        <v>190</v>
      </c>
      <c r="E289" s="261" t="s">
        <v>1</v>
      </c>
      <c r="F289" s="262" t="s">
        <v>1667</v>
      </c>
      <c r="G289" s="259"/>
      <c r="H289" s="263">
        <v>34.649999999999999</v>
      </c>
      <c r="I289" s="264"/>
      <c r="J289" s="259"/>
      <c r="K289" s="259"/>
      <c r="L289" s="265"/>
      <c r="M289" s="266"/>
      <c r="N289" s="267"/>
      <c r="O289" s="267"/>
      <c r="P289" s="267"/>
      <c r="Q289" s="267"/>
      <c r="R289" s="267"/>
      <c r="S289" s="267"/>
      <c r="T289" s="26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69" t="s">
        <v>190</v>
      </c>
      <c r="AU289" s="269" t="s">
        <v>92</v>
      </c>
      <c r="AV289" s="13" t="s">
        <v>92</v>
      </c>
      <c r="AW289" s="13" t="s">
        <v>32</v>
      </c>
      <c r="AX289" s="13" t="s">
        <v>84</v>
      </c>
      <c r="AY289" s="269" t="s">
        <v>149</v>
      </c>
    </row>
    <row r="290" s="2" customFormat="1" ht="23.4566" customHeight="1">
      <c r="A290" s="39"/>
      <c r="B290" s="40"/>
      <c r="C290" s="239" t="s">
        <v>1177</v>
      </c>
      <c r="D290" s="239" t="s">
        <v>152</v>
      </c>
      <c r="E290" s="240" t="s">
        <v>1668</v>
      </c>
      <c r="F290" s="241" t="s">
        <v>1669</v>
      </c>
      <c r="G290" s="242" t="s">
        <v>438</v>
      </c>
      <c r="H290" s="243">
        <v>9.0719999999999992</v>
      </c>
      <c r="I290" s="244"/>
      <c r="J290" s="245">
        <f>ROUND(I290*H290,2)</f>
        <v>0</v>
      </c>
      <c r="K290" s="246"/>
      <c r="L290" s="45"/>
      <c r="M290" s="247" t="s">
        <v>1</v>
      </c>
      <c r="N290" s="248" t="s">
        <v>42</v>
      </c>
      <c r="O290" s="98"/>
      <c r="P290" s="249">
        <f>O290*H290</f>
        <v>0</v>
      </c>
      <c r="Q290" s="249">
        <v>0</v>
      </c>
      <c r="R290" s="249">
        <f>Q290*H290</f>
        <v>0</v>
      </c>
      <c r="S290" s="249">
        <v>0</v>
      </c>
      <c r="T290" s="25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51" t="s">
        <v>166</v>
      </c>
      <c r="AT290" s="251" t="s">
        <v>152</v>
      </c>
      <c r="AU290" s="251" t="s">
        <v>92</v>
      </c>
      <c r="AY290" s="18" t="s">
        <v>149</v>
      </c>
      <c r="BE290" s="252">
        <f>IF(N290="základná",J290,0)</f>
        <v>0</v>
      </c>
      <c r="BF290" s="252">
        <f>IF(N290="znížená",J290,0)</f>
        <v>0</v>
      </c>
      <c r="BG290" s="252">
        <f>IF(N290="zákl. prenesená",J290,0)</f>
        <v>0</v>
      </c>
      <c r="BH290" s="252">
        <f>IF(N290="zníž. prenesená",J290,0)</f>
        <v>0</v>
      </c>
      <c r="BI290" s="252">
        <f>IF(N290="nulová",J290,0)</f>
        <v>0</v>
      </c>
      <c r="BJ290" s="18" t="s">
        <v>92</v>
      </c>
      <c r="BK290" s="252">
        <f>ROUND(I290*H290,2)</f>
        <v>0</v>
      </c>
      <c r="BL290" s="18" t="s">
        <v>166</v>
      </c>
      <c r="BM290" s="251" t="s">
        <v>1670</v>
      </c>
    </row>
    <row r="291" s="13" customFormat="1">
      <c r="A291" s="13"/>
      <c r="B291" s="258"/>
      <c r="C291" s="259"/>
      <c r="D291" s="260" t="s">
        <v>190</v>
      </c>
      <c r="E291" s="261" t="s">
        <v>1</v>
      </c>
      <c r="F291" s="262" t="s">
        <v>1671</v>
      </c>
      <c r="G291" s="259"/>
      <c r="H291" s="263">
        <v>9.0719999999999992</v>
      </c>
      <c r="I291" s="264"/>
      <c r="J291" s="259"/>
      <c r="K291" s="259"/>
      <c r="L291" s="265"/>
      <c r="M291" s="266"/>
      <c r="N291" s="267"/>
      <c r="O291" s="267"/>
      <c r="P291" s="267"/>
      <c r="Q291" s="267"/>
      <c r="R291" s="267"/>
      <c r="S291" s="267"/>
      <c r="T291" s="26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9" t="s">
        <v>190</v>
      </c>
      <c r="AU291" s="269" t="s">
        <v>92</v>
      </c>
      <c r="AV291" s="13" t="s">
        <v>92</v>
      </c>
      <c r="AW291" s="13" t="s">
        <v>32</v>
      </c>
      <c r="AX291" s="13" t="s">
        <v>84</v>
      </c>
      <c r="AY291" s="269" t="s">
        <v>149</v>
      </c>
    </row>
    <row r="292" s="2" customFormat="1" ht="31.92453" customHeight="1">
      <c r="A292" s="39"/>
      <c r="B292" s="40"/>
      <c r="C292" s="239" t="s">
        <v>1180</v>
      </c>
      <c r="D292" s="239" t="s">
        <v>152</v>
      </c>
      <c r="E292" s="240" t="s">
        <v>1174</v>
      </c>
      <c r="F292" s="241" t="s">
        <v>1175</v>
      </c>
      <c r="G292" s="242" t="s">
        <v>188</v>
      </c>
      <c r="H292" s="243">
        <v>112.40000000000001</v>
      </c>
      <c r="I292" s="244"/>
      <c r="J292" s="245">
        <f>ROUND(I292*H292,2)</f>
        <v>0</v>
      </c>
      <c r="K292" s="246"/>
      <c r="L292" s="45"/>
      <c r="M292" s="247" t="s">
        <v>1</v>
      </c>
      <c r="N292" s="248" t="s">
        <v>42</v>
      </c>
      <c r="O292" s="98"/>
      <c r="P292" s="249">
        <f>O292*H292</f>
        <v>0</v>
      </c>
      <c r="Q292" s="249">
        <v>0.0056100000000000004</v>
      </c>
      <c r="R292" s="249">
        <f>Q292*H292</f>
        <v>0.63056400000000012</v>
      </c>
      <c r="S292" s="249">
        <v>0</v>
      </c>
      <c r="T292" s="25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51" t="s">
        <v>166</v>
      </c>
      <c r="AT292" s="251" t="s">
        <v>152</v>
      </c>
      <c r="AU292" s="251" t="s">
        <v>92</v>
      </c>
      <c r="AY292" s="18" t="s">
        <v>149</v>
      </c>
      <c r="BE292" s="252">
        <f>IF(N292="základná",J292,0)</f>
        <v>0</v>
      </c>
      <c r="BF292" s="252">
        <f>IF(N292="znížená",J292,0)</f>
        <v>0</v>
      </c>
      <c r="BG292" s="252">
        <f>IF(N292="zákl. prenesená",J292,0)</f>
        <v>0</v>
      </c>
      <c r="BH292" s="252">
        <f>IF(N292="zníž. prenesená",J292,0)</f>
        <v>0</v>
      </c>
      <c r="BI292" s="252">
        <f>IF(N292="nulová",J292,0)</f>
        <v>0</v>
      </c>
      <c r="BJ292" s="18" t="s">
        <v>92</v>
      </c>
      <c r="BK292" s="252">
        <f>ROUND(I292*H292,2)</f>
        <v>0</v>
      </c>
      <c r="BL292" s="18" t="s">
        <v>166</v>
      </c>
      <c r="BM292" s="251" t="s">
        <v>1672</v>
      </c>
    </row>
    <row r="293" s="13" customFormat="1">
      <c r="A293" s="13"/>
      <c r="B293" s="258"/>
      <c r="C293" s="259"/>
      <c r="D293" s="260" t="s">
        <v>190</v>
      </c>
      <c r="E293" s="261" t="s">
        <v>1</v>
      </c>
      <c r="F293" s="262" t="s">
        <v>1660</v>
      </c>
      <c r="G293" s="259"/>
      <c r="H293" s="263">
        <v>106.40000000000001</v>
      </c>
      <c r="I293" s="264"/>
      <c r="J293" s="259"/>
      <c r="K293" s="259"/>
      <c r="L293" s="265"/>
      <c r="M293" s="266"/>
      <c r="N293" s="267"/>
      <c r="O293" s="267"/>
      <c r="P293" s="267"/>
      <c r="Q293" s="267"/>
      <c r="R293" s="267"/>
      <c r="S293" s="267"/>
      <c r="T293" s="26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9" t="s">
        <v>190</v>
      </c>
      <c r="AU293" s="269" t="s">
        <v>92</v>
      </c>
      <c r="AV293" s="13" t="s">
        <v>92</v>
      </c>
      <c r="AW293" s="13" t="s">
        <v>32</v>
      </c>
      <c r="AX293" s="13" t="s">
        <v>76</v>
      </c>
      <c r="AY293" s="269" t="s">
        <v>149</v>
      </c>
    </row>
    <row r="294" s="13" customFormat="1">
      <c r="A294" s="13"/>
      <c r="B294" s="258"/>
      <c r="C294" s="259"/>
      <c r="D294" s="260" t="s">
        <v>190</v>
      </c>
      <c r="E294" s="261" t="s">
        <v>1</v>
      </c>
      <c r="F294" s="262" t="s">
        <v>1661</v>
      </c>
      <c r="G294" s="259"/>
      <c r="H294" s="263">
        <v>6</v>
      </c>
      <c r="I294" s="264"/>
      <c r="J294" s="259"/>
      <c r="K294" s="259"/>
      <c r="L294" s="265"/>
      <c r="M294" s="266"/>
      <c r="N294" s="267"/>
      <c r="O294" s="267"/>
      <c r="P294" s="267"/>
      <c r="Q294" s="267"/>
      <c r="R294" s="267"/>
      <c r="S294" s="267"/>
      <c r="T294" s="26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69" t="s">
        <v>190</v>
      </c>
      <c r="AU294" s="269" t="s">
        <v>92</v>
      </c>
      <c r="AV294" s="13" t="s">
        <v>92</v>
      </c>
      <c r="AW294" s="13" t="s">
        <v>32</v>
      </c>
      <c r="AX294" s="13" t="s">
        <v>76</v>
      </c>
      <c r="AY294" s="269" t="s">
        <v>149</v>
      </c>
    </row>
    <row r="295" s="14" customFormat="1">
      <c r="A295" s="14"/>
      <c r="B295" s="270"/>
      <c r="C295" s="271"/>
      <c r="D295" s="260" t="s">
        <v>190</v>
      </c>
      <c r="E295" s="272" t="s">
        <v>1</v>
      </c>
      <c r="F295" s="273" t="s">
        <v>203</v>
      </c>
      <c r="G295" s="271"/>
      <c r="H295" s="274">
        <v>112.40000000000001</v>
      </c>
      <c r="I295" s="275"/>
      <c r="J295" s="271"/>
      <c r="K295" s="271"/>
      <c r="L295" s="276"/>
      <c r="M295" s="277"/>
      <c r="N295" s="278"/>
      <c r="O295" s="278"/>
      <c r="P295" s="278"/>
      <c r="Q295" s="278"/>
      <c r="R295" s="278"/>
      <c r="S295" s="278"/>
      <c r="T295" s="27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80" t="s">
        <v>190</v>
      </c>
      <c r="AU295" s="280" t="s">
        <v>92</v>
      </c>
      <c r="AV295" s="14" t="s">
        <v>166</v>
      </c>
      <c r="AW295" s="14" t="s">
        <v>32</v>
      </c>
      <c r="AX295" s="14" t="s">
        <v>84</v>
      </c>
      <c r="AY295" s="280" t="s">
        <v>149</v>
      </c>
    </row>
    <row r="296" s="2" customFormat="1" ht="31.92453" customHeight="1">
      <c r="A296" s="39"/>
      <c r="B296" s="40"/>
      <c r="C296" s="239" t="s">
        <v>1183</v>
      </c>
      <c r="D296" s="239" t="s">
        <v>152</v>
      </c>
      <c r="E296" s="240" t="s">
        <v>215</v>
      </c>
      <c r="F296" s="241" t="s">
        <v>216</v>
      </c>
      <c r="G296" s="242" t="s">
        <v>188</v>
      </c>
      <c r="H296" s="243">
        <v>224.80000000000001</v>
      </c>
      <c r="I296" s="244"/>
      <c r="J296" s="245">
        <f>ROUND(I296*H296,2)</f>
        <v>0</v>
      </c>
      <c r="K296" s="246"/>
      <c r="L296" s="45"/>
      <c r="M296" s="247" t="s">
        <v>1</v>
      </c>
      <c r="N296" s="248" t="s">
        <v>42</v>
      </c>
      <c r="O296" s="98"/>
      <c r="P296" s="249">
        <f>O296*H296</f>
        <v>0</v>
      </c>
      <c r="Q296" s="249">
        <v>0.00051000000000000004</v>
      </c>
      <c r="R296" s="249">
        <f>Q296*H296</f>
        <v>0.11464800000000001</v>
      </c>
      <c r="S296" s="249">
        <v>0</v>
      </c>
      <c r="T296" s="25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51" t="s">
        <v>166</v>
      </c>
      <c r="AT296" s="251" t="s">
        <v>152</v>
      </c>
      <c r="AU296" s="251" t="s">
        <v>92</v>
      </c>
      <c r="AY296" s="18" t="s">
        <v>149</v>
      </c>
      <c r="BE296" s="252">
        <f>IF(N296="základná",J296,0)</f>
        <v>0</v>
      </c>
      <c r="BF296" s="252">
        <f>IF(N296="znížená",J296,0)</f>
        <v>0</v>
      </c>
      <c r="BG296" s="252">
        <f>IF(N296="zákl. prenesená",J296,0)</f>
        <v>0</v>
      </c>
      <c r="BH296" s="252">
        <f>IF(N296="zníž. prenesená",J296,0)</f>
        <v>0</v>
      </c>
      <c r="BI296" s="252">
        <f>IF(N296="nulová",J296,0)</f>
        <v>0</v>
      </c>
      <c r="BJ296" s="18" t="s">
        <v>92</v>
      </c>
      <c r="BK296" s="252">
        <f>ROUND(I296*H296,2)</f>
        <v>0</v>
      </c>
      <c r="BL296" s="18" t="s">
        <v>166</v>
      </c>
      <c r="BM296" s="251" t="s">
        <v>1673</v>
      </c>
    </row>
    <row r="297" s="13" customFormat="1">
      <c r="A297" s="13"/>
      <c r="B297" s="258"/>
      <c r="C297" s="259"/>
      <c r="D297" s="260" t="s">
        <v>190</v>
      </c>
      <c r="E297" s="261" t="s">
        <v>1</v>
      </c>
      <c r="F297" s="262" t="s">
        <v>1674</v>
      </c>
      <c r="G297" s="259"/>
      <c r="H297" s="263">
        <v>212.80000000000001</v>
      </c>
      <c r="I297" s="264"/>
      <c r="J297" s="259"/>
      <c r="K297" s="259"/>
      <c r="L297" s="265"/>
      <c r="M297" s="266"/>
      <c r="N297" s="267"/>
      <c r="O297" s="267"/>
      <c r="P297" s="267"/>
      <c r="Q297" s="267"/>
      <c r="R297" s="267"/>
      <c r="S297" s="267"/>
      <c r="T297" s="26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9" t="s">
        <v>190</v>
      </c>
      <c r="AU297" s="269" t="s">
        <v>92</v>
      </c>
      <c r="AV297" s="13" t="s">
        <v>92</v>
      </c>
      <c r="AW297" s="13" t="s">
        <v>32</v>
      </c>
      <c r="AX297" s="13" t="s">
        <v>76</v>
      </c>
      <c r="AY297" s="269" t="s">
        <v>149</v>
      </c>
    </row>
    <row r="298" s="13" customFormat="1">
      <c r="A298" s="13"/>
      <c r="B298" s="258"/>
      <c r="C298" s="259"/>
      <c r="D298" s="260" t="s">
        <v>190</v>
      </c>
      <c r="E298" s="261" t="s">
        <v>1</v>
      </c>
      <c r="F298" s="262" t="s">
        <v>1675</v>
      </c>
      <c r="G298" s="259"/>
      <c r="H298" s="263">
        <v>12</v>
      </c>
      <c r="I298" s="264"/>
      <c r="J298" s="259"/>
      <c r="K298" s="259"/>
      <c r="L298" s="265"/>
      <c r="M298" s="266"/>
      <c r="N298" s="267"/>
      <c r="O298" s="267"/>
      <c r="P298" s="267"/>
      <c r="Q298" s="267"/>
      <c r="R298" s="267"/>
      <c r="S298" s="267"/>
      <c r="T298" s="26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69" t="s">
        <v>190</v>
      </c>
      <c r="AU298" s="269" t="s">
        <v>92</v>
      </c>
      <c r="AV298" s="13" t="s">
        <v>92</v>
      </c>
      <c r="AW298" s="13" t="s">
        <v>32</v>
      </c>
      <c r="AX298" s="13" t="s">
        <v>76</v>
      </c>
      <c r="AY298" s="269" t="s">
        <v>149</v>
      </c>
    </row>
    <row r="299" s="14" customFormat="1">
      <c r="A299" s="14"/>
      <c r="B299" s="270"/>
      <c r="C299" s="271"/>
      <c r="D299" s="260" t="s">
        <v>190</v>
      </c>
      <c r="E299" s="272" t="s">
        <v>1</v>
      </c>
      <c r="F299" s="273" t="s">
        <v>203</v>
      </c>
      <c r="G299" s="271"/>
      <c r="H299" s="274">
        <v>224.80000000000001</v>
      </c>
      <c r="I299" s="275"/>
      <c r="J299" s="271"/>
      <c r="K299" s="271"/>
      <c r="L299" s="276"/>
      <c r="M299" s="277"/>
      <c r="N299" s="278"/>
      <c r="O299" s="278"/>
      <c r="P299" s="278"/>
      <c r="Q299" s="278"/>
      <c r="R299" s="278"/>
      <c r="S299" s="278"/>
      <c r="T299" s="27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80" t="s">
        <v>190</v>
      </c>
      <c r="AU299" s="280" t="s">
        <v>92</v>
      </c>
      <c r="AV299" s="14" t="s">
        <v>166</v>
      </c>
      <c r="AW299" s="14" t="s">
        <v>32</v>
      </c>
      <c r="AX299" s="14" t="s">
        <v>84</v>
      </c>
      <c r="AY299" s="280" t="s">
        <v>149</v>
      </c>
    </row>
    <row r="300" s="2" customFormat="1" ht="31.92453" customHeight="1">
      <c r="A300" s="39"/>
      <c r="B300" s="40"/>
      <c r="C300" s="239" t="s">
        <v>1187</v>
      </c>
      <c r="D300" s="239" t="s">
        <v>152</v>
      </c>
      <c r="E300" s="240" t="s">
        <v>220</v>
      </c>
      <c r="F300" s="241" t="s">
        <v>221</v>
      </c>
      <c r="G300" s="242" t="s">
        <v>188</v>
      </c>
      <c r="H300" s="243">
        <v>100.24</v>
      </c>
      <c r="I300" s="244"/>
      <c r="J300" s="245">
        <f>ROUND(I300*H300,2)</f>
        <v>0</v>
      </c>
      <c r="K300" s="246"/>
      <c r="L300" s="45"/>
      <c r="M300" s="247" t="s">
        <v>1</v>
      </c>
      <c r="N300" s="248" t="s">
        <v>42</v>
      </c>
      <c r="O300" s="98"/>
      <c r="P300" s="249">
        <f>O300*H300</f>
        <v>0</v>
      </c>
      <c r="Q300" s="249">
        <v>0.10373</v>
      </c>
      <c r="R300" s="249">
        <f>Q300*H300</f>
        <v>10.397895199999999</v>
      </c>
      <c r="S300" s="249">
        <v>0</v>
      </c>
      <c r="T300" s="25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51" t="s">
        <v>166</v>
      </c>
      <c r="AT300" s="251" t="s">
        <v>152</v>
      </c>
      <c r="AU300" s="251" t="s">
        <v>92</v>
      </c>
      <c r="AY300" s="18" t="s">
        <v>149</v>
      </c>
      <c r="BE300" s="252">
        <f>IF(N300="základná",J300,0)</f>
        <v>0</v>
      </c>
      <c r="BF300" s="252">
        <f>IF(N300="znížená",J300,0)</f>
        <v>0</v>
      </c>
      <c r="BG300" s="252">
        <f>IF(N300="zákl. prenesená",J300,0)</f>
        <v>0</v>
      </c>
      <c r="BH300" s="252">
        <f>IF(N300="zníž. prenesená",J300,0)</f>
        <v>0</v>
      </c>
      <c r="BI300" s="252">
        <f>IF(N300="nulová",J300,0)</f>
        <v>0</v>
      </c>
      <c r="BJ300" s="18" t="s">
        <v>92</v>
      </c>
      <c r="BK300" s="252">
        <f>ROUND(I300*H300,2)</f>
        <v>0</v>
      </c>
      <c r="BL300" s="18" t="s">
        <v>166</v>
      </c>
      <c r="BM300" s="251" t="s">
        <v>1676</v>
      </c>
    </row>
    <row r="301" s="13" customFormat="1">
      <c r="A301" s="13"/>
      <c r="B301" s="258"/>
      <c r="C301" s="259"/>
      <c r="D301" s="260" t="s">
        <v>190</v>
      </c>
      <c r="E301" s="261" t="s">
        <v>1</v>
      </c>
      <c r="F301" s="262" t="s">
        <v>1677</v>
      </c>
      <c r="G301" s="259"/>
      <c r="H301" s="263">
        <v>94.239999999999995</v>
      </c>
      <c r="I301" s="264"/>
      <c r="J301" s="259"/>
      <c r="K301" s="259"/>
      <c r="L301" s="265"/>
      <c r="M301" s="266"/>
      <c r="N301" s="267"/>
      <c r="O301" s="267"/>
      <c r="P301" s="267"/>
      <c r="Q301" s="267"/>
      <c r="R301" s="267"/>
      <c r="S301" s="267"/>
      <c r="T301" s="26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9" t="s">
        <v>190</v>
      </c>
      <c r="AU301" s="269" t="s">
        <v>92</v>
      </c>
      <c r="AV301" s="13" t="s">
        <v>92</v>
      </c>
      <c r="AW301" s="13" t="s">
        <v>32</v>
      </c>
      <c r="AX301" s="13" t="s">
        <v>76</v>
      </c>
      <c r="AY301" s="269" t="s">
        <v>149</v>
      </c>
    </row>
    <row r="302" s="13" customFormat="1">
      <c r="A302" s="13"/>
      <c r="B302" s="258"/>
      <c r="C302" s="259"/>
      <c r="D302" s="260" t="s">
        <v>190</v>
      </c>
      <c r="E302" s="261" t="s">
        <v>1</v>
      </c>
      <c r="F302" s="262" t="s">
        <v>1661</v>
      </c>
      <c r="G302" s="259"/>
      <c r="H302" s="263">
        <v>6</v>
      </c>
      <c r="I302" s="264"/>
      <c r="J302" s="259"/>
      <c r="K302" s="259"/>
      <c r="L302" s="265"/>
      <c r="M302" s="266"/>
      <c r="N302" s="267"/>
      <c r="O302" s="267"/>
      <c r="P302" s="267"/>
      <c r="Q302" s="267"/>
      <c r="R302" s="267"/>
      <c r="S302" s="267"/>
      <c r="T302" s="26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69" t="s">
        <v>190</v>
      </c>
      <c r="AU302" s="269" t="s">
        <v>92</v>
      </c>
      <c r="AV302" s="13" t="s">
        <v>92</v>
      </c>
      <c r="AW302" s="13" t="s">
        <v>32</v>
      </c>
      <c r="AX302" s="13" t="s">
        <v>76</v>
      </c>
      <c r="AY302" s="269" t="s">
        <v>149</v>
      </c>
    </row>
    <row r="303" s="14" customFormat="1">
      <c r="A303" s="14"/>
      <c r="B303" s="270"/>
      <c r="C303" s="271"/>
      <c r="D303" s="260" t="s">
        <v>190</v>
      </c>
      <c r="E303" s="272" t="s">
        <v>1</v>
      </c>
      <c r="F303" s="273" t="s">
        <v>203</v>
      </c>
      <c r="G303" s="271"/>
      <c r="H303" s="274">
        <v>100.24</v>
      </c>
      <c r="I303" s="275"/>
      <c r="J303" s="271"/>
      <c r="K303" s="271"/>
      <c r="L303" s="276"/>
      <c r="M303" s="277"/>
      <c r="N303" s="278"/>
      <c r="O303" s="278"/>
      <c r="P303" s="278"/>
      <c r="Q303" s="278"/>
      <c r="R303" s="278"/>
      <c r="S303" s="278"/>
      <c r="T303" s="27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80" t="s">
        <v>190</v>
      </c>
      <c r="AU303" s="280" t="s">
        <v>92</v>
      </c>
      <c r="AV303" s="14" t="s">
        <v>166</v>
      </c>
      <c r="AW303" s="14" t="s">
        <v>32</v>
      </c>
      <c r="AX303" s="14" t="s">
        <v>84</v>
      </c>
      <c r="AY303" s="280" t="s">
        <v>149</v>
      </c>
    </row>
    <row r="304" s="2" customFormat="1" ht="36.72453" customHeight="1">
      <c r="A304" s="39"/>
      <c r="B304" s="40"/>
      <c r="C304" s="239" t="s">
        <v>1189</v>
      </c>
      <c r="D304" s="239" t="s">
        <v>152</v>
      </c>
      <c r="E304" s="240" t="s">
        <v>225</v>
      </c>
      <c r="F304" s="241" t="s">
        <v>226</v>
      </c>
      <c r="G304" s="242" t="s">
        <v>188</v>
      </c>
      <c r="H304" s="243">
        <v>100.24</v>
      </c>
      <c r="I304" s="244"/>
      <c r="J304" s="245">
        <f>ROUND(I304*H304,2)</f>
        <v>0</v>
      </c>
      <c r="K304" s="246"/>
      <c r="L304" s="45"/>
      <c r="M304" s="247" t="s">
        <v>1</v>
      </c>
      <c r="N304" s="248" t="s">
        <v>42</v>
      </c>
      <c r="O304" s="98"/>
      <c r="P304" s="249">
        <f>O304*H304</f>
        <v>0</v>
      </c>
      <c r="Q304" s="249">
        <v>0.15559000000000001</v>
      </c>
      <c r="R304" s="249">
        <f>Q304*H304</f>
        <v>15.596341600000001</v>
      </c>
      <c r="S304" s="249">
        <v>0</v>
      </c>
      <c r="T304" s="25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51" t="s">
        <v>166</v>
      </c>
      <c r="AT304" s="251" t="s">
        <v>152</v>
      </c>
      <c r="AU304" s="251" t="s">
        <v>92</v>
      </c>
      <c r="AY304" s="18" t="s">
        <v>149</v>
      </c>
      <c r="BE304" s="252">
        <f>IF(N304="základná",J304,0)</f>
        <v>0</v>
      </c>
      <c r="BF304" s="252">
        <f>IF(N304="znížená",J304,0)</f>
        <v>0</v>
      </c>
      <c r="BG304" s="252">
        <f>IF(N304="zákl. prenesená",J304,0)</f>
        <v>0</v>
      </c>
      <c r="BH304" s="252">
        <f>IF(N304="zníž. prenesená",J304,0)</f>
        <v>0</v>
      </c>
      <c r="BI304" s="252">
        <f>IF(N304="nulová",J304,0)</f>
        <v>0</v>
      </c>
      <c r="BJ304" s="18" t="s">
        <v>92</v>
      </c>
      <c r="BK304" s="252">
        <f>ROUND(I304*H304,2)</f>
        <v>0</v>
      </c>
      <c r="BL304" s="18" t="s">
        <v>166</v>
      </c>
      <c r="BM304" s="251" t="s">
        <v>1678</v>
      </c>
    </row>
    <row r="305" s="13" customFormat="1">
      <c r="A305" s="13"/>
      <c r="B305" s="258"/>
      <c r="C305" s="259"/>
      <c r="D305" s="260" t="s">
        <v>190</v>
      </c>
      <c r="E305" s="261" t="s">
        <v>1</v>
      </c>
      <c r="F305" s="262" t="s">
        <v>1677</v>
      </c>
      <c r="G305" s="259"/>
      <c r="H305" s="263">
        <v>94.239999999999995</v>
      </c>
      <c r="I305" s="264"/>
      <c r="J305" s="259"/>
      <c r="K305" s="259"/>
      <c r="L305" s="265"/>
      <c r="M305" s="266"/>
      <c r="N305" s="267"/>
      <c r="O305" s="267"/>
      <c r="P305" s="267"/>
      <c r="Q305" s="267"/>
      <c r="R305" s="267"/>
      <c r="S305" s="267"/>
      <c r="T305" s="26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69" t="s">
        <v>190</v>
      </c>
      <c r="AU305" s="269" t="s">
        <v>92</v>
      </c>
      <c r="AV305" s="13" t="s">
        <v>92</v>
      </c>
      <c r="AW305" s="13" t="s">
        <v>32</v>
      </c>
      <c r="AX305" s="13" t="s">
        <v>76</v>
      </c>
      <c r="AY305" s="269" t="s">
        <v>149</v>
      </c>
    </row>
    <row r="306" s="13" customFormat="1">
      <c r="A306" s="13"/>
      <c r="B306" s="258"/>
      <c r="C306" s="259"/>
      <c r="D306" s="260" t="s">
        <v>190</v>
      </c>
      <c r="E306" s="261" t="s">
        <v>1</v>
      </c>
      <c r="F306" s="262" t="s">
        <v>1661</v>
      </c>
      <c r="G306" s="259"/>
      <c r="H306" s="263">
        <v>6</v>
      </c>
      <c r="I306" s="264"/>
      <c r="J306" s="259"/>
      <c r="K306" s="259"/>
      <c r="L306" s="265"/>
      <c r="M306" s="266"/>
      <c r="N306" s="267"/>
      <c r="O306" s="267"/>
      <c r="P306" s="267"/>
      <c r="Q306" s="267"/>
      <c r="R306" s="267"/>
      <c r="S306" s="267"/>
      <c r="T306" s="26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9" t="s">
        <v>190</v>
      </c>
      <c r="AU306" s="269" t="s">
        <v>92</v>
      </c>
      <c r="AV306" s="13" t="s">
        <v>92</v>
      </c>
      <c r="AW306" s="13" t="s">
        <v>32</v>
      </c>
      <c r="AX306" s="13" t="s">
        <v>76</v>
      </c>
      <c r="AY306" s="269" t="s">
        <v>149</v>
      </c>
    </row>
    <row r="307" s="14" customFormat="1">
      <c r="A307" s="14"/>
      <c r="B307" s="270"/>
      <c r="C307" s="271"/>
      <c r="D307" s="260" t="s">
        <v>190</v>
      </c>
      <c r="E307" s="272" t="s">
        <v>1</v>
      </c>
      <c r="F307" s="273" t="s">
        <v>203</v>
      </c>
      <c r="G307" s="271"/>
      <c r="H307" s="274">
        <v>100.24</v>
      </c>
      <c r="I307" s="275"/>
      <c r="J307" s="271"/>
      <c r="K307" s="271"/>
      <c r="L307" s="276"/>
      <c r="M307" s="277"/>
      <c r="N307" s="278"/>
      <c r="O307" s="278"/>
      <c r="P307" s="278"/>
      <c r="Q307" s="278"/>
      <c r="R307" s="278"/>
      <c r="S307" s="278"/>
      <c r="T307" s="27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80" t="s">
        <v>190</v>
      </c>
      <c r="AU307" s="280" t="s">
        <v>92</v>
      </c>
      <c r="AV307" s="14" t="s">
        <v>166</v>
      </c>
      <c r="AW307" s="14" t="s">
        <v>32</v>
      </c>
      <c r="AX307" s="14" t="s">
        <v>84</v>
      </c>
      <c r="AY307" s="280" t="s">
        <v>149</v>
      </c>
    </row>
    <row r="308" s="2" customFormat="1" ht="23.4566" customHeight="1">
      <c r="A308" s="39"/>
      <c r="B308" s="40"/>
      <c r="C308" s="239" t="s">
        <v>1194</v>
      </c>
      <c r="D308" s="239" t="s">
        <v>152</v>
      </c>
      <c r="E308" s="240" t="s">
        <v>1190</v>
      </c>
      <c r="F308" s="241" t="s">
        <v>1191</v>
      </c>
      <c r="G308" s="242" t="s">
        <v>188</v>
      </c>
      <c r="H308" s="243">
        <v>11.880000000000001</v>
      </c>
      <c r="I308" s="244"/>
      <c r="J308" s="245">
        <f>ROUND(I308*H308,2)</f>
        <v>0</v>
      </c>
      <c r="K308" s="246"/>
      <c r="L308" s="45"/>
      <c r="M308" s="247" t="s">
        <v>1</v>
      </c>
      <c r="N308" s="248" t="s">
        <v>42</v>
      </c>
      <c r="O308" s="98"/>
      <c r="P308" s="249">
        <f>O308*H308</f>
        <v>0</v>
      </c>
      <c r="Q308" s="249">
        <v>0.46172819999999998</v>
      </c>
      <c r="R308" s="249">
        <f>Q308*H308</f>
        <v>5.4853310159999999</v>
      </c>
      <c r="S308" s="249">
        <v>0</v>
      </c>
      <c r="T308" s="25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51" t="s">
        <v>166</v>
      </c>
      <c r="AT308" s="251" t="s">
        <v>152</v>
      </c>
      <c r="AU308" s="251" t="s">
        <v>92</v>
      </c>
      <c r="AY308" s="18" t="s">
        <v>149</v>
      </c>
      <c r="BE308" s="252">
        <f>IF(N308="základná",J308,0)</f>
        <v>0</v>
      </c>
      <c r="BF308" s="252">
        <f>IF(N308="znížená",J308,0)</f>
        <v>0</v>
      </c>
      <c r="BG308" s="252">
        <f>IF(N308="zákl. prenesená",J308,0)</f>
        <v>0</v>
      </c>
      <c r="BH308" s="252">
        <f>IF(N308="zníž. prenesená",J308,0)</f>
        <v>0</v>
      </c>
      <c r="BI308" s="252">
        <f>IF(N308="nulová",J308,0)</f>
        <v>0</v>
      </c>
      <c r="BJ308" s="18" t="s">
        <v>92</v>
      </c>
      <c r="BK308" s="252">
        <f>ROUND(I308*H308,2)</f>
        <v>0</v>
      </c>
      <c r="BL308" s="18" t="s">
        <v>166</v>
      </c>
      <c r="BM308" s="251" t="s">
        <v>1679</v>
      </c>
    </row>
    <row r="309" s="13" customFormat="1">
      <c r="A309" s="13"/>
      <c r="B309" s="258"/>
      <c r="C309" s="259"/>
      <c r="D309" s="260" t="s">
        <v>190</v>
      </c>
      <c r="E309" s="261" t="s">
        <v>1</v>
      </c>
      <c r="F309" s="262" t="s">
        <v>1680</v>
      </c>
      <c r="G309" s="259"/>
      <c r="H309" s="263">
        <v>11.880000000000001</v>
      </c>
      <c r="I309" s="264"/>
      <c r="J309" s="259"/>
      <c r="K309" s="259"/>
      <c r="L309" s="265"/>
      <c r="M309" s="266"/>
      <c r="N309" s="267"/>
      <c r="O309" s="267"/>
      <c r="P309" s="267"/>
      <c r="Q309" s="267"/>
      <c r="R309" s="267"/>
      <c r="S309" s="267"/>
      <c r="T309" s="26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9" t="s">
        <v>190</v>
      </c>
      <c r="AU309" s="269" t="s">
        <v>92</v>
      </c>
      <c r="AV309" s="13" t="s">
        <v>92</v>
      </c>
      <c r="AW309" s="13" t="s">
        <v>32</v>
      </c>
      <c r="AX309" s="13" t="s">
        <v>84</v>
      </c>
      <c r="AY309" s="269" t="s">
        <v>149</v>
      </c>
    </row>
    <row r="310" s="2" customFormat="1" ht="16.30189" customHeight="1">
      <c r="A310" s="39"/>
      <c r="B310" s="40"/>
      <c r="C310" s="239" t="s">
        <v>1199</v>
      </c>
      <c r="D310" s="239" t="s">
        <v>152</v>
      </c>
      <c r="E310" s="240" t="s">
        <v>1195</v>
      </c>
      <c r="F310" s="241" t="s">
        <v>1196</v>
      </c>
      <c r="G310" s="242" t="s">
        <v>211</v>
      </c>
      <c r="H310" s="243">
        <v>28.199999999999999</v>
      </c>
      <c r="I310" s="244"/>
      <c r="J310" s="245">
        <f>ROUND(I310*H310,2)</f>
        <v>0</v>
      </c>
      <c r="K310" s="246"/>
      <c r="L310" s="45"/>
      <c r="M310" s="247" t="s">
        <v>1</v>
      </c>
      <c r="N310" s="248" t="s">
        <v>42</v>
      </c>
      <c r="O310" s="98"/>
      <c r="P310" s="249">
        <f>O310*H310</f>
        <v>0</v>
      </c>
      <c r="Q310" s="249">
        <v>0.0035999999999999999</v>
      </c>
      <c r="R310" s="249">
        <f>Q310*H310</f>
        <v>0.10152</v>
      </c>
      <c r="S310" s="249">
        <v>0</v>
      </c>
      <c r="T310" s="25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51" t="s">
        <v>166</v>
      </c>
      <c r="AT310" s="251" t="s">
        <v>152</v>
      </c>
      <c r="AU310" s="251" t="s">
        <v>92</v>
      </c>
      <c r="AY310" s="18" t="s">
        <v>149</v>
      </c>
      <c r="BE310" s="252">
        <f>IF(N310="základná",J310,0)</f>
        <v>0</v>
      </c>
      <c r="BF310" s="252">
        <f>IF(N310="znížená",J310,0)</f>
        <v>0</v>
      </c>
      <c r="BG310" s="252">
        <f>IF(N310="zákl. prenesená",J310,0)</f>
        <v>0</v>
      </c>
      <c r="BH310" s="252">
        <f>IF(N310="zníž. prenesená",J310,0)</f>
        <v>0</v>
      </c>
      <c r="BI310" s="252">
        <f>IF(N310="nulová",J310,0)</f>
        <v>0</v>
      </c>
      <c r="BJ310" s="18" t="s">
        <v>92</v>
      </c>
      <c r="BK310" s="252">
        <f>ROUND(I310*H310,2)</f>
        <v>0</v>
      </c>
      <c r="BL310" s="18" t="s">
        <v>166</v>
      </c>
      <c r="BM310" s="251" t="s">
        <v>1681</v>
      </c>
    </row>
    <row r="311" s="13" customFormat="1">
      <c r="A311" s="13"/>
      <c r="B311" s="258"/>
      <c r="C311" s="259"/>
      <c r="D311" s="260" t="s">
        <v>190</v>
      </c>
      <c r="E311" s="261" t="s">
        <v>1</v>
      </c>
      <c r="F311" s="262" t="s">
        <v>1682</v>
      </c>
      <c r="G311" s="259"/>
      <c r="H311" s="263">
        <v>28.199999999999999</v>
      </c>
      <c r="I311" s="264"/>
      <c r="J311" s="259"/>
      <c r="K311" s="259"/>
      <c r="L311" s="265"/>
      <c r="M311" s="266"/>
      <c r="N311" s="267"/>
      <c r="O311" s="267"/>
      <c r="P311" s="267"/>
      <c r="Q311" s="267"/>
      <c r="R311" s="267"/>
      <c r="S311" s="267"/>
      <c r="T311" s="26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9" t="s">
        <v>190</v>
      </c>
      <c r="AU311" s="269" t="s">
        <v>92</v>
      </c>
      <c r="AV311" s="13" t="s">
        <v>92</v>
      </c>
      <c r="AW311" s="13" t="s">
        <v>32</v>
      </c>
      <c r="AX311" s="13" t="s">
        <v>76</v>
      </c>
      <c r="AY311" s="269" t="s">
        <v>149</v>
      </c>
    </row>
    <row r="312" s="14" customFormat="1">
      <c r="A312" s="14"/>
      <c r="B312" s="270"/>
      <c r="C312" s="271"/>
      <c r="D312" s="260" t="s">
        <v>190</v>
      </c>
      <c r="E312" s="272" t="s">
        <v>1</v>
      </c>
      <c r="F312" s="273" t="s">
        <v>203</v>
      </c>
      <c r="G312" s="271"/>
      <c r="H312" s="274">
        <v>28.199999999999999</v>
      </c>
      <c r="I312" s="275"/>
      <c r="J312" s="271"/>
      <c r="K312" s="271"/>
      <c r="L312" s="276"/>
      <c r="M312" s="277"/>
      <c r="N312" s="278"/>
      <c r="O312" s="278"/>
      <c r="P312" s="278"/>
      <c r="Q312" s="278"/>
      <c r="R312" s="278"/>
      <c r="S312" s="278"/>
      <c r="T312" s="27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80" t="s">
        <v>190</v>
      </c>
      <c r="AU312" s="280" t="s">
        <v>92</v>
      </c>
      <c r="AV312" s="14" t="s">
        <v>166</v>
      </c>
      <c r="AW312" s="14" t="s">
        <v>32</v>
      </c>
      <c r="AX312" s="14" t="s">
        <v>84</v>
      </c>
      <c r="AY312" s="280" t="s">
        <v>149</v>
      </c>
    </row>
    <row r="313" s="12" customFormat="1" ht="22.8" customHeight="1">
      <c r="A313" s="12"/>
      <c r="B313" s="223"/>
      <c r="C313" s="224"/>
      <c r="D313" s="225" t="s">
        <v>75</v>
      </c>
      <c r="E313" s="237" t="s">
        <v>214</v>
      </c>
      <c r="F313" s="237" t="s">
        <v>229</v>
      </c>
      <c r="G313" s="224"/>
      <c r="H313" s="224"/>
      <c r="I313" s="227"/>
      <c r="J313" s="238">
        <f>BK313</f>
        <v>0</v>
      </c>
      <c r="K313" s="224"/>
      <c r="L313" s="229"/>
      <c r="M313" s="230"/>
      <c r="N313" s="231"/>
      <c r="O313" s="231"/>
      <c r="P313" s="232">
        <f>SUM(P314:P372)</f>
        <v>0</v>
      </c>
      <c r="Q313" s="231"/>
      <c r="R313" s="232">
        <f>SUM(R314:R372)</f>
        <v>3.1411020539999996</v>
      </c>
      <c r="S313" s="231"/>
      <c r="T313" s="233">
        <f>SUM(T314:T372)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34" t="s">
        <v>84</v>
      </c>
      <c r="AT313" s="235" t="s">
        <v>75</v>
      </c>
      <c r="AU313" s="235" t="s">
        <v>84</v>
      </c>
      <c r="AY313" s="234" t="s">
        <v>149</v>
      </c>
      <c r="BK313" s="236">
        <f>SUM(BK314:BK372)</f>
        <v>0</v>
      </c>
    </row>
    <row r="314" s="2" customFormat="1" ht="23.4566" customHeight="1">
      <c r="A314" s="39"/>
      <c r="B314" s="40"/>
      <c r="C314" s="239" t="s">
        <v>1205</v>
      </c>
      <c r="D314" s="239" t="s">
        <v>152</v>
      </c>
      <c r="E314" s="240" t="s">
        <v>1200</v>
      </c>
      <c r="F314" s="241" t="s">
        <v>1201</v>
      </c>
      <c r="G314" s="242" t="s">
        <v>188</v>
      </c>
      <c r="H314" s="243">
        <v>15.343</v>
      </c>
      <c r="I314" s="244"/>
      <c r="J314" s="245">
        <f>ROUND(I314*H314,2)</f>
        <v>0</v>
      </c>
      <c r="K314" s="246"/>
      <c r="L314" s="45"/>
      <c r="M314" s="247" t="s">
        <v>1</v>
      </c>
      <c r="N314" s="248" t="s">
        <v>42</v>
      </c>
      <c r="O314" s="98"/>
      <c r="P314" s="249">
        <f>O314*H314</f>
        <v>0</v>
      </c>
      <c r="Q314" s="249">
        <v>0.00042000000000000002</v>
      </c>
      <c r="R314" s="249">
        <f>Q314*H314</f>
        <v>0.0064440600000000006</v>
      </c>
      <c r="S314" s="249">
        <v>0</v>
      </c>
      <c r="T314" s="25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51" t="s">
        <v>166</v>
      </c>
      <c r="AT314" s="251" t="s">
        <v>152</v>
      </c>
      <c r="AU314" s="251" t="s">
        <v>92</v>
      </c>
      <c r="AY314" s="18" t="s">
        <v>149</v>
      </c>
      <c r="BE314" s="252">
        <f>IF(N314="základná",J314,0)</f>
        <v>0</v>
      </c>
      <c r="BF314" s="252">
        <f>IF(N314="znížená",J314,0)</f>
        <v>0</v>
      </c>
      <c r="BG314" s="252">
        <f>IF(N314="zákl. prenesená",J314,0)</f>
        <v>0</v>
      </c>
      <c r="BH314" s="252">
        <f>IF(N314="zníž. prenesená",J314,0)</f>
        <v>0</v>
      </c>
      <c r="BI314" s="252">
        <f>IF(N314="nulová",J314,0)</f>
        <v>0</v>
      </c>
      <c r="BJ314" s="18" t="s">
        <v>92</v>
      </c>
      <c r="BK314" s="252">
        <f>ROUND(I314*H314,2)</f>
        <v>0</v>
      </c>
      <c r="BL314" s="18" t="s">
        <v>166</v>
      </c>
      <c r="BM314" s="251" t="s">
        <v>1683</v>
      </c>
    </row>
    <row r="315" s="15" customFormat="1">
      <c r="A315" s="15"/>
      <c r="B315" s="293"/>
      <c r="C315" s="294"/>
      <c r="D315" s="260" t="s">
        <v>190</v>
      </c>
      <c r="E315" s="295" t="s">
        <v>1</v>
      </c>
      <c r="F315" s="296" t="s">
        <v>1203</v>
      </c>
      <c r="G315" s="294"/>
      <c r="H315" s="295" t="s">
        <v>1</v>
      </c>
      <c r="I315" s="297"/>
      <c r="J315" s="294"/>
      <c r="K315" s="294"/>
      <c r="L315" s="298"/>
      <c r="M315" s="299"/>
      <c r="N315" s="300"/>
      <c r="O315" s="300"/>
      <c r="P315" s="300"/>
      <c r="Q315" s="300"/>
      <c r="R315" s="300"/>
      <c r="S315" s="300"/>
      <c r="T315" s="301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302" t="s">
        <v>190</v>
      </c>
      <c r="AU315" s="302" t="s">
        <v>92</v>
      </c>
      <c r="AV315" s="15" t="s">
        <v>84</v>
      </c>
      <c r="AW315" s="15" t="s">
        <v>32</v>
      </c>
      <c r="AX315" s="15" t="s">
        <v>76</v>
      </c>
      <c r="AY315" s="302" t="s">
        <v>149</v>
      </c>
    </row>
    <row r="316" s="13" customFormat="1">
      <c r="A316" s="13"/>
      <c r="B316" s="258"/>
      <c r="C316" s="259"/>
      <c r="D316" s="260" t="s">
        <v>190</v>
      </c>
      <c r="E316" s="261" t="s">
        <v>1</v>
      </c>
      <c r="F316" s="262" t="s">
        <v>1684</v>
      </c>
      <c r="G316" s="259"/>
      <c r="H316" s="263">
        <v>15.343</v>
      </c>
      <c r="I316" s="264"/>
      <c r="J316" s="259"/>
      <c r="K316" s="259"/>
      <c r="L316" s="265"/>
      <c r="M316" s="266"/>
      <c r="N316" s="267"/>
      <c r="O316" s="267"/>
      <c r="P316" s="267"/>
      <c r="Q316" s="267"/>
      <c r="R316" s="267"/>
      <c r="S316" s="267"/>
      <c r="T316" s="26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9" t="s">
        <v>190</v>
      </c>
      <c r="AU316" s="269" t="s">
        <v>92</v>
      </c>
      <c r="AV316" s="13" t="s">
        <v>92</v>
      </c>
      <c r="AW316" s="13" t="s">
        <v>32</v>
      </c>
      <c r="AX316" s="13" t="s">
        <v>76</v>
      </c>
      <c r="AY316" s="269" t="s">
        <v>149</v>
      </c>
    </row>
    <row r="317" s="14" customFormat="1">
      <c r="A317" s="14"/>
      <c r="B317" s="270"/>
      <c r="C317" s="271"/>
      <c r="D317" s="260" t="s">
        <v>190</v>
      </c>
      <c r="E317" s="272" t="s">
        <v>1</v>
      </c>
      <c r="F317" s="273" t="s">
        <v>203</v>
      </c>
      <c r="G317" s="271"/>
      <c r="H317" s="274">
        <v>15.343</v>
      </c>
      <c r="I317" s="275"/>
      <c r="J317" s="271"/>
      <c r="K317" s="271"/>
      <c r="L317" s="276"/>
      <c r="M317" s="277"/>
      <c r="N317" s="278"/>
      <c r="O317" s="278"/>
      <c r="P317" s="278"/>
      <c r="Q317" s="278"/>
      <c r="R317" s="278"/>
      <c r="S317" s="278"/>
      <c r="T317" s="27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80" t="s">
        <v>190</v>
      </c>
      <c r="AU317" s="280" t="s">
        <v>92</v>
      </c>
      <c r="AV317" s="14" t="s">
        <v>166</v>
      </c>
      <c r="AW317" s="14" t="s">
        <v>32</v>
      </c>
      <c r="AX317" s="14" t="s">
        <v>84</v>
      </c>
      <c r="AY317" s="280" t="s">
        <v>149</v>
      </c>
    </row>
    <row r="318" s="2" customFormat="1" ht="16.30189" customHeight="1">
      <c r="A318" s="39"/>
      <c r="B318" s="40"/>
      <c r="C318" s="239" t="s">
        <v>1219</v>
      </c>
      <c r="D318" s="239" t="s">
        <v>152</v>
      </c>
      <c r="E318" s="240" t="s">
        <v>1206</v>
      </c>
      <c r="F318" s="241" t="s">
        <v>1207</v>
      </c>
      <c r="G318" s="242" t="s">
        <v>188</v>
      </c>
      <c r="H318" s="243">
        <v>99.140000000000001</v>
      </c>
      <c r="I318" s="244"/>
      <c r="J318" s="245">
        <f>ROUND(I318*H318,2)</f>
        <v>0</v>
      </c>
      <c r="K318" s="246"/>
      <c r="L318" s="45"/>
      <c r="M318" s="247" t="s">
        <v>1</v>
      </c>
      <c r="N318" s="248" t="s">
        <v>42</v>
      </c>
      <c r="O318" s="98"/>
      <c r="P318" s="249">
        <f>O318*H318</f>
        <v>0</v>
      </c>
      <c r="Q318" s="249">
        <v>0.00042000000000000002</v>
      </c>
      <c r="R318" s="249">
        <f>Q318*H318</f>
        <v>0.041638800000000004</v>
      </c>
      <c r="S318" s="249">
        <v>0</v>
      </c>
      <c r="T318" s="25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51" t="s">
        <v>166</v>
      </c>
      <c r="AT318" s="251" t="s">
        <v>152</v>
      </c>
      <c r="AU318" s="251" t="s">
        <v>92</v>
      </c>
      <c r="AY318" s="18" t="s">
        <v>149</v>
      </c>
      <c r="BE318" s="252">
        <f>IF(N318="základná",J318,0)</f>
        <v>0</v>
      </c>
      <c r="BF318" s="252">
        <f>IF(N318="znížená",J318,0)</f>
        <v>0</v>
      </c>
      <c r="BG318" s="252">
        <f>IF(N318="zákl. prenesená",J318,0)</f>
        <v>0</v>
      </c>
      <c r="BH318" s="252">
        <f>IF(N318="zníž. prenesená",J318,0)</f>
        <v>0</v>
      </c>
      <c r="BI318" s="252">
        <f>IF(N318="nulová",J318,0)</f>
        <v>0</v>
      </c>
      <c r="BJ318" s="18" t="s">
        <v>92</v>
      </c>
      <c r="BK318" s="252">
        <f>ROUND(I318*H318,2)</f>
        <v>0</v>
      </c>
      <c r="BL318" s="18" t="s">
        <v>166</v>
      </c>
      <c r="BM318" s="251" t="s">
        <v>1685</v>
      </c>
    </row>
    <row r="319" s="15" customFormat="1">
      <c r="A319" s="15"/>
      <c r="B319" s="293"/>
      <c r="C319" s="294"/>
      <c r="D319" s="260" t="s">
        <v>190</v>
      </c>
      <c r="E319" s="295" t="s">
        <v>1</v>
      </c>
      <c r="F319" s="296" t="s">
        <v>1209</v>
      </c>
      <c r="G319" s="294"/>
      <c r="H319" s="295" t="s">
        <v>1</v>
      </c>
      <c r="I319" s="297"/>
      <c r="J319" s="294"/>
      <c r="K319" s="294"/>
      <c r="L319" s="298"/>
      <c r="M319" s="299"/>
      <c r="N319" s="300"/>
      <c r="O319" s="300"/>
      <c r="P319" s="300"/>
      <c r="Q319" s="300"/>
      <c r="R319" s="300"/>
      <c r="S319" s="300"/>
      <c r="T319" s="301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302" t="s">
        <v>190</v>
      </c>
      <c r="AU319" s="302" t="s">
        <v>92</v>
      </c>
      <c r="AV319" s="15" t="s">
        <v>84</v>
      </c>
      <c r="AW319" s="15" t="s">
        <v>32</v>
      </c>
      <c r="AX319" s="15" t="s">
        <v>76</v>
      </c>
      <c r="AY319" s="302" t="s">
        <v>149</v>
      </c>
    </row>
    <row r="320" s="15" customFormat="1">
      <c r="A320" s="15"/>
      <c r="B320" s="293"/>
      <c r="C320" s="294"/>
      <c r="D320" s="260" t="s">
        <v>190</v>
      </c>
      <c r="E320" s="295" t="s">
        <v>1</v>
      </c>
      <c r="F320" s="296" t="s">
        <v>1094</v>
      </c>
      <c r="G320" s="294"/>
      <c r="H320" s="295" t="s">
        <v>1</v>
      </c>
      <c r="I320" s="297"/>
      <c r="J320" s="294"/>
      <c r="K320" s="294"/>
      <c r="L320" s="298"/>
      <c r="M320" s="299"/>
      <c r="N320" s="300"/>
      <c r="O320" s="300"/>
      <c r="P320" s="300"/>
      <c r="Q320" s="300"/>
      <c r="R320" s="300"/>
      <c r="S320" s="300"/>
      <c r="T320" s="301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302" t="s">
        <v>190</v>
      </c>
      <c r="AU320" s="302" t="s">
        <v>92</v>
      </c>
      <c r="AV320" s="15" t="s">
        <v>84</v>
      </c>
      <c r="AW320" s="15" t="s">
        <v>32</v>
      </c>
      <c r="AX320" s="15" t="s">
        <v>76</v>
      </c>
      <c r="AY320" s="302" t="s">
        <v>149</v>
      </c>
    </row>
    <row r="321" s="13" customFormat="1">
      <c r="A321" s="13"/>
      <c r="B321" s="258"/>
      <c r="C321" s="259"/>
      <c r="D321" s="260" t="s">
        <v>190</v>
      </c>
      <c r="E321" s="261" t="s">
        <v>1</v>
      </c>
      <c r="F321" s="262" t="s">
        <v>1686</v>
      </c>
      <c r="G321" s="259"/>
      <c r="H321" s="263">
        <v>1</v>
      </c>
      <c r="I321" s="264"/>
      <c r="J321" s="259"/>
      <c r="K321" s="259"/>
      <c r="L321" s="265"/>
      <c r="M321" s="266"/>
      <c r="N321" s="267"/>
      <c r="O321" s="267"/>
      <c r="P321" s="267"/>
      <c r="Q321" s="267"/>
      <c r="R321" s="267"/>
      <c r="S321" s="267"/>
      <c r="T321" s="26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69" t="s">
        <v>190</v>
      </c>
      <c r="AU321" s="269" t="s">
        <v>92</v>
      </c>
      <c r="AV321" s="13" t="s">
        <v>92</v>
      </c>
      <c r="AW321" s="13" t="s">
        <v>32</v>
      </c>
      <c r="AX321" s="13" t="s">
        <v>76</v>
      </c>
      <c r="AY321" s="269" t="s">
        <v>149</v>
      </c>
    </row>
    <row r="322" s="13" customFormat="1">
      <c r="A322" s="13"/>
      <c r="B322" s="258"/>
      <c r="C322" s="259"/>
      <c r="D322" s="260" t="s">
        <v>190</v>
      </c>
      <c r="E322" s="261" t="s">
        <v>1</v>
      </c>
      <c r="F322" s="262" t="s">
        <v>1687</v>
      </c>
      <c r="G322" s="259"/>
      <c r="H322" s="263">
        <v>45.759999999999998</v>
      </c>
      <c r="I322" s="264"/>
      <c r="J322" s="259"/>
      <c r="K322" s="259"/>
      <c r="L322" s="265"/>
      <c r="M322" s="266"/>
      <c r="N322" s="267"/>
      <c r="O322" s="267"/>
      <c r="P322" s="267"/>
      <c r="Q322" s="267"/>
      <c r="R322" s="267"/>
      <c r="S322" s="267"/>
      <c r="T322" s="26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69" t="s">
        <v>190</v>
      </c>
      <c r="AU322" s="269" t="s">
        <v>92</v>
      </c>
      <c r="AV322" s="13" t="s">
        <v>92</v>
      </c>
      <c r="AW322" s="13" t="s">
        <v>32</v>
      </c>
      <c r="AX322" s="13" t="s">
        <v>76</v>
      </c>
      <c r="AY322" s="269" t="s">
        <v>149</v>
      </c>
    </row>
    <row r="323" s="15" customFormat="1">
      <c r="A323" s="15"/>
      <c r="B323" s="293"/>
      <c r="C323" s="294"/>
      <c r="D323" s="260" t="s">
        <v>190</v>
      </c>
      <c r="E323" s="295" t="s">
        <v>1</v>
      </c>
      <c r="F323" s="296" t="s">
        <v>1212</v>
      </c>
      <c r="G323" s="294"/>
      <c r="H323" s="295" t="s">
        <v>1</v>
      </c>
      <c r="I323" s="297"/>
      <c r="J323" s="294"/>
      <c r="K323" s="294"/>
      <c r="L323" s="298"/>
      <c r="M323" s="299"/>
      <c r="N323" s="300"/>
      <c r="O323" s="300"/>
      <c r="P323" s="300"/>
      <c r="Q323" s="300"/>
      <c r="R323" s="300"/>
      <c r="S323" s="300"/>
      <c r="T323" s="30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302" t="s">
        <v>190</v>
      </c>
      <c r="AU323" s="302" t="s">
        <v>92</v>
      </c>
      <c r="AV323" s="15" t="s">
        <v>84</v>
      </c>
      <c r="AW323" s="15" t="s">
        <v>32</v>
      </c>
      <c r="AX323" s="15" t="s">
        <v>76</v>
      </c>
      <c r="AY323" s="302" t="s">
        <v>149</v>
      </c>
    </row>
    <row r="324" s="15" customFormat="1">
      <c r="A324" s="15"/>
      <c r="B324" s="293"/>
      <c r="C324" s="294"/>
      <c r="D324" s="260" t="s">
        <v>190</v>
      </c>
      <c r="E324" s="295" t="s">
        <v>1</v>
      </c>
      <c r="F324" s="296" t="s">
        <v>1213</v>
      </c>
      <c r="G324" s="294"/>
      <c r="H324" s="295" t="s">
        <v>1</v>
      </c>
      <c r="I324" s="297"/>
      <c r="J324" s="294"/>
      <c r="K324" s="294"/>
      <c r="L324" s="298"/>
      <c r="M324" s="299"/>
      <c r="N324" s="300"/>
      <c r="O324" s="300"/>
      <c r="P324" s="300"/>
      <c r="Q324" s="300"/>
      <c r="R324" s="300"/>
      <c r="S324" s="300"/>
      <c r="T324" s="301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302" t="s">
        <v>190</v>
      </c>
      <c r="AU324" s="302" t="s">
        <v>92</v>
      </c>
      <c r="AV324" s="15" t="s">
        <v>84</v>
      </c>
      <c r="AW324" s="15" t="s">
        <v>32</v>
      </c>
      <c r="AX324" s="15" t="s">
        <v>76</v>
      </c>
      <c r="AY324" s="302" t="s">
        <v>149</v>
      </c>
    </row>
    <row r="325" s="15" customFormat="1">
      <c r="A325" s="15"/>
      <c r="B325" s="293"/>
      <c r="C325" s="294"/>
      <c r="D325" s="260" t="s">
        <v>190</v>
      </c>
      <c r="E325" s="295" t="s">
        <v>1</v>
      </c>
      <c r="F325" s="296" t="s">
        <v>1214</v>
      </c>
      <c r="G325" s="294"/>
      <c r="H325" s="295" t="s">
        <v>1</v>
      </c>
      <c r="I325" s="297"/>
      <c r="J325" s="294"/>
      <c r="K325" s="294"/>
      <c r="L325" s="298"/>
      <c r="M325" s="299"/>
      <c r="N325" s="300"/>
      <c r="O325" s="300"/>
      <c r="P325" s="300"/>
      <c r="Q325" s="300"/>
      <c r="R325" s="300"/>
      <c r="S325" s="300"/>
      <c r="T325" s="301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302" t="s">
        <v>190</v>
      </c>
      <c r="AU325" s="302" t="s">
        <v>92</v>
      </c>
      <c r="AV325" s="15" t="s">
        <v>84</v>
      </c>
      <c r="AW325" s="15" t="s">
        <v>32</v>
      </c>
      <c r="AX325" s="15" t="s">
        <v>76</v>
      </c>
      <c r="AY325" s="302" t="s">
        <v>149</v>
      </c>
    </row>
    <row r="326" s="13" customFormat="1">
      <c r="A326" s="13"/>
      <c r="B326" s="258"/>
      <c r="C326" s="259"/>
      <c r="D326" s="260" t="s">
        <v>190</v>
      </c>
      <c r="E326" s="261" t="s">
        <v>1</v>
      </c>
      <c r="F326" s="262" t="s">
        <v>1688</v>
      </c>
      <c r="G326" s="259"/>
      <c r="H326" s="263">
        <v>19.440000000000001</v>
      </c>
      <c r="I326" s="264"/>
      <c r="J326" s="259"/>
      <c r="K326" s="259"/>
      <c r="L326" s="265"/>
      <c r="M326" s="266"/>
      <c r="N326" s="267"/>
      <c r="O326" s="267"/>
      <c r="P326" s="267"/>
      <c r="Q326" s="267"/>
      <c r="R326" s="267"/>
      <c r="S326" s="267"/>
      <c r="T326" s="26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69" t="s">
        <v>190</v>
      </c>
      <c r="AU326" s="269" t="s">
        <v>92</v>
      </c>
      <c r="AV326" s="13" t="s">
        <v>92</v>
      </c>
      <c r="AW326" s="13" t="s">
        <v>32</v>
      </c>
      <c r="AX326" s="13" t="s">
        <v>76</v>
      </c>
      <c r="AY326" s="269" t="s">
        <v>149</v>
      </c>
    </row>
    <row r="327" s="15" customFormat="1">
      <c r="A327" s="15"/>
      <c r="B327" s="293"/>
      <c r="C327" s="294"/>
      <c r="D327" s="260" t="s">
        <v>190</v>
      </c>
      <c r="E327" s="295" t="s">
        <v>1</v>
      </c>
      <c r="F327" s="296" t="s">
        <v>1216</v>
      </c>
      <c r="G327" s="294"/>
      <c r="H327" s="295" t="s">
        <v>1</v>
      </c>
      <c r="I327" s="297"/>
      <c r="J327" s="294"/>
      <c r="K327" s="294"/>
      <c r="L327" s="298"/>
      <c r="M327" s="299"/>
      <c r="N327" s="300"/>
      <c r="O327" s="300"/>
      <c r="P327" s="300"/>
      <c r="Q327" s="300"/>
      <c r="R327" s="300"/>
      <c r="S327" s="300"/>
      <c r="T327" s="301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302" t="s">
        <v>190</v>
      </c>
      <c r="AU327" s="302" t="s">
        <v>92</v>
      </c>
      <c r="AV327" s="15" t="s">
        <v>84</v>
      </c>
      <c r="AW327" s="15" t="s">
        <v>32</v>
      </c>
      <c r="AX327" s="15" t="s">
        <v>76</v>
      </c>
      <c r="AY327" s="302" t="s">
        <v>149</v>
      </c>
    </row>
    <row r="328" s="13" customFormat="1">
      <c r="A328" s="13"/>
      <c r="B328" s="258"/>
      <c r="C328" s="259"/>
      <c r="D328" s="260" t="s">
        <v>190</v>
      </c>
      <c r="E328" s="261" t="s">
        <v>1</v>
      </c>
      <c r="F328" s="262" t="s">
        <v>1689</v>
      </c>
      <c r="G328" s="259"/>
      <c r="H328" s="263">
        <v>1.6200000000000001</v>
      </c>
      <c r="I328" s="264"/>
      <c r="J328" s="259"/>
      <c r="K328" s="259"/>
      <c r="L328" s="265"/>
      <c r="M328" s="266"/>
      <c r="N328" s="267"/>
      <c r="O328" s="267"/>
      <c r="P328" s="267"/>
      <c r="Q328" s="267"/>
      <c r="R328" s="267"/>
      <c r="S328" s="267"/>
      <c r="T328" s="26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69" t="s">
        <v>190</v>
      </c>
      <c r="AU328" s="269" t="s">
        <v>92</v>
      </c>
      <c r="AV328" s="13" t="s">
        <v>92</v>
      </c>
      <c r="AW328" s="13" t="s">
        <v>32</v>
      </c>
      <c r="AX328" s="13" t="s">
        <v>76</v>
      </c>
      <c r="AY328" s="269" t="s">
        <v>149</v>
      </c>
    </row>
    <row r="329" s="13" customFormat="1">
      <c r="A329" s="13"/>
      <c r="B329" s="258"/>
      <c r="C329" s="259"/>
      <c r="D329" s="260" t="s">
        <v>190</v>
      </c>
      <c r="E329" s="261" t="s">
        <v>1</v>
      </c>
      <c r="F329" s="262" t="s">
        <v>1690</v>
      </c>
      <c r="G329" s="259"/>
      <c r="H329" s="263">
        <v>31.32</v>
      </c>
      <c r="I329" s="264"/>
      <c r="J329" s="259"/>
      <c r="K329" s="259"/>
      <c r="L329" s="265"/>
      <c r="M329" s="266"/>
      <c r="N329" s="267"/>
      <c r="O329" s="267"/>
      <c r="P329" s="267"/>
      <c r="Q329" s="267"/>
      <c r="R329" s="267"/>
      <c r="S329" s="267"/>
      <c r="T329" s="26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69" t="s">
        <v>190</v>
      </c>
      <c r="AU329" s="269" t="s">
        <v>92</v>
      </c>
      <c r="AV329" s="13" t="s">
        <v>92</v>
      </c>
      <c r="AW329" s="13" t="s">
        <v>32</v>
      </c>
      <c r="AX329" s="13" t="s">
        <v>76</v>
      </c>
      <c r="AY329" s="269" t="s">
        <v>149</v>
      </c>
    </row>
    <row r="330" s="14" customFormat="1">
      <c r="A330" s="14"/>
      <c r="B330" s="270"/>
      <c r="C330" s="271"/>
      <c r="D330" s="260" t="s">
        <v>190</v>
      </c>
      <c r="E330" s="272" t="s">
        <v>1</v>
      </c>
      <c r="F330" s="273" t="s">
        <v>203</v>
      </c>
      <c r="G330" s="271"/>
      <c r="H330" s="274">
        <v>99.140000000000001</v>
      </c>
      <c r="I330" s="275"/>
      <c r="J330" s="271"/>
      <c r="K330" s="271"/>
      <c r="L330" s="276"/>
      <c r="M330" s="277"/>
      <c r="N330" s="278"/>
      <c r="O330" s="278"/>
      <c r="P330" s="278"/>
      <c r="Q330" s="278"/>
      <c r="R330" s="278"/>
      <c r="S330" s="278"/>
      <c r="T330" s="27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80" t="s">
        <v>190</v>
      </c>
      <c r="AU330" s="280" t="s">
        <v>92</v>
      </c>
      <c r="AV330" s="14" t="s">
        <v>166</v>
      </c>
      <c r="AW330" s="14" t="s">
        <v>32</v>
      </c>
      <c r="AX330" s="14" t="s">
        <v>84</v>
      </c>
      <c r="AY330" s="280" t="s">
        <v>149</v>
      </c>
    </row>
    <row r="331" s="2" customFormat="1" ht="23.4566" customHeight="1">
      <c r="A331" s="39"/>
      <c r="B331" s="40"/>
      <c r="C331" s="239" t="s">
        <v>1221</v>
      </c>
      <c r="D331" s="239" t="s">
        <v>152</v>
      </c>
      <c r="E331" s="240" t="s">
        <v>531</v>
      </c>
      <c r="F331" s="241" t="s">
        <v>532</v>
      </c>
      <c r="G331" s="242" t="s">
        <v>188</v>
      </c>
      <c r="H331" s="243">
        <v>15.343</v>
      </c>
      <c r="I331" s="244"/>
      <c r="J331" s="245">
        <f>ROUND(I331*H331,2)</f>
        <v>0</v>
      </c>
      <c r="K331" s="246"/>
      <c r="L331" s="45"/>
      <c r="M331" s="247" t="s">
        <v>1</v>
      </c>
      <c r="N331" s="248" t="s">
        <v>42</v>
      </c>
      <c r="O331" s="98"/>
      <c r="P331" s="249">
        <f>O331*H331</f>
        <v>0</v>
      </c>
      <c r="Q331" s="249">
        <v>0.00081999999999999998</v>
      </c>
      <c r="R331" s="249">
        <f>Q331*H331</f>
        <v>0.01258126</v>
      </c>
      <c r="S331" s="249">
        <v>0</v>
      </c>
      <c r="T331" s="25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51" t="s">
        <v>166</v>
      </c>
      <c r="AT331" s="251" t="s">
        <v>152</v>
      </c>
      <c r="AU331" s="251" t="s">
        <v>92</v>
      </c>
      <c r="AY331" s="18" t="s">
        <v>149</v>
      </c>
      <c r="BE331" s="252">
        <f>IF(N331="základná",J331,0)</f>
        <v>0</v>
      </c>
      <c r="BF331" s="252">
        <f>IF(N331="znížená",J331,0)</f>
        <v>0</v>
      </c>
      <c r="BG331" s="252">
        <f>IF(N331="zákl. prenesená",J331,0)</f>
        <v>0</v>
      </c>
      <c r="BH331" s="252">
        <f>IF(N331="zníž. prenesená",J331,0)</f>
        <v>0</v>
      </c>
      <c r="BI331" s="252">
        <f>IF(N331="nulová",J331,0)</f>
        <v>0</v>
      </c>
      <c r="BJ331" s="18" t="s">
        <v>92</v>
      </c>
      <c r="BK331" s="252">
        <f>ROUND(I331*H331,2)</f>
        <v>0</v>
      </c>
      <c r="BL331" s="18" t="s">
        <v>166</v>
      </c>
      <c r="BM331" s="251" t="s">
        <v>1691</v>
      </c>
    </row>
    <row r="332" s="15" customFormat="1">
      <c r="A332" s="15"/>
      <c r="B332" s="293"/>
      <c r="C332" s="294"/>
      <c r="D332" s="260" t="s">
        <v>190</v>
      </c>
      <c r="E332" s="295" t="s">
        <v>1</v>
      </c>
      <c r="F332" s="296" t="s">
        <v>1203</v>
      </c>
      <c r="G332" s="294"/>
      <c r="H332" s="295" t="s">
        <v>1</v>
      </c>
      <c r="I332" s="297"/>
      <c r="J332" s="294"/>
      <c r="K332" s="294"/>
      <c r="L332" s="298"/>
      <c r="M332" s="299"/>
      <c r="N332" s="300"/>
      <c r="O332" s="300"/>
      <c r="P332" s="300"/>
      <c r="Q332" s="300"/>
      <c r="R332" s="300"/>
      <c r="S332" s="300"/>
      <c r="T332" s="301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302" t="s">
        <v>190</v>
      </c>
      <c r="AU332" s="302" t="s">
        <v>92</v>
      </c>
      <c r="AV332" s="15" t="s">
        <v>84</v>
      </c>
      <c r="AW332" s="15" t="s">
        <v>32</v>
      </c>
      <c r="AX332" s="15" t="s">
        <v>76</v>
      </c>
      <c r="AY332" s="302" t="s">
        <v>149</v>
      </c>
    </row>
    <row r="333" s="13" customFormat="1">
      <c r="A333" s="13"/>
      <c r="B333" s="258"/>
      <c r="C333" s="259"/>
      <c r="D333" s="260" t="s">
        <v>190</v>
      </c>
      <c r="E333" s="261" t="s">
        <v>1</v>
      </c>
      <c r="F333" s="262" t="s">
        <v>1684</v>
      </c>
      <c r="G333" s="259"/>
      <c r="H333" s="263">
        <v>15.343</v>
      </c>
      <c r="I333" s="264"/>
      <c r="J333" s="259"/>
      <c r="K333" s="259"/>
      <c r="L333" s="265"/>
      <c r="M333" s="266"/>
      <c r="N333" s="267"/>
      <c r="O333" s="267"/>
      <c r="P333" s="267"/>
      <c r="Q333" s="267"/>
      <c r="R333" s="267"/>
      <c r="S333" s="267"/>
      <c r="T333" s="26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69" t="s">
        <v>190</v>
      </c>
      <c r="AU333" s="269" t="s">
        <v>92</v>
      </c>
      <c r="AV333" s="13" t="s">
        <v>92</v>
      </c>
      <c r="AW333" s="13" t="s">
        <v>32</v>
      </c>
      <c r="AX333" s="13" t="s">
        <v>76</v>
      </c>
      <c r="AY333" s="269" t="s">
        <v>149</v>
      </c>
    </row>
    <row r="334" s="14" customFormat="1">
      <c r="A334" s="14"/>
      <c r="B334" s="270"/>
      <c r="C334" s="271"/>
      <c r="D334" s="260" t="s">
        <v>190</v>
      </c>
      <c r="E334" s="272" t="s">
        <v>1</v>
      </c>
      <c r="F334" s="273" t="s">
        <v>203</v>
      </c>
      <c r="G334" s="271"/>
      <c r="H334" s="274">
        <v>15.343</v>
      </c>
      <c r="I334" s="275"/>
      <c r="J334" s="271"/>
      <c r="K334" s="271"/>
      <c r="L334" s="276"/>
      <c r="M334" s="277"/>
      <c r="N334" s="278"/>
      <c r="O334" s="278"/>
      <c r="P334" s="278"/>
      <c r="Q334" s="278"/>
      <c r="R334" s="278"/>
      <c r="S334" s="278"/>
      <c r="T334" s="27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80" t="s">
        <v>190</v>
      </c>
      <c r="AU334" s="280" t="s">
        <v>92</v>
      </c>
      <c r="AV334" s="14" t="s">
        <v>166</v>
      </c>
      <c r="AW334" s="14" t="s">
        <v>32</v>
      </c>
      <c r="AX334" s="14" t="s">
        <v>84</v>
      </c>
      <c r="AY334" s="280" t="s">
        <v>149</v>
      </c>
    </row>
    <row r="335" s="2" customFormat="1" ht="23.4566" customHeight="1">
      <c r="A335" s="39"/>
      <c r="B335" s="40"/>
      <c r="C335" s="239" t="s">
        <v>1232</v>
      </c>
      <c r="D335" s="239" t="s">
        <v>152</v>
      </c>
      <c r="E335" s="240" t="s">
        <v>1222</v>
      </c>
      <c r="F335" s="241" t="s">
        <v>1223</v>
      </c>
      <c r="G335" s="242" t="s">
        <v>188</v>
      </c>
      <c r="H335" s="243">
        <v>67.369</v>
      </c>
      <c r="I335" s="244"/>
      <c r="J335" s="245">
        <f>ROUND(I335*H335,2)</f>
        <v>0</v>
      </c>
      <c r="K335" s="246"/>
      <c r="L335" s="45"/>
      <c r="M335" s="247" t="s">
        <v>1</v>
      </c>
      <c r="N335" s="248" t="s">
        <v>42</v>
      </c>
      <c r="O335" s="98"/>
      <c r="P335" s="249">
        <f>O335*H335</f>
        <v>0</v>
      </c>
      <c r="Q335" s="249">
        <v>0.000215</v>
      </c>
      <c r="R335" s="249">
        <f>Q335*H335</f>
        <v>0.014484334999999999</v>
      </c>
      <c r="S335" s="249">
        <v>0</v>
      </c>
      <c r="T335" s="250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51" t="s">
        <v>166</v>
      </c>
      <c r="AT335" s="251" t="s">
        <v>152</v>
      </c>
      <c r="AU335" s="251" t="s">
        <v>92</v>
      </c>
      <c r="AY335" s="18" t="s">
        <v>149</v>
      </c>
      <c r="BE335" s="252">
        <f>IF(N335="základná",J335,0)</f>
        <v>0</v>
      </c>
      <c r="BF335" s="252">
        <f>IF(N335="znížená",J335,0)</f>
        <v>0</v>
      </c>
      <c r="BG335" s="252">
        <f>IF(N335="zákl. prenesená",J335,0)</f>
        <v>0</v>
      </c>
      <c r="BH335" s="252">
        <f>IF(N335="zníž. prenesená",J335,0)</f>
        <v>0</v>
      </c>
      <c r="BI335" s="252">
        <f>IF(N335="nulová",J335,0)</f>
        <v>0</v>
      </c>
      <c r="BJ335" s="18" t="s">
        <v>92</v>
      </c>
      <c r="BK335" s="252">
        <f>ROUND(I335*H335,2)</f>
        <v>0</v>
      </c>
      <c r="BL335" s="18" t="s">
        <v>166</v>
      </c>
      <c r="BM335" s="251" t="s">
        <v>1692</v>
      </c>
    </row>
    <row r="336" s="15" customFormat="1">
      <c r="A336" s="15"/>
      <c r="B336" s="293"/>
      <c r="C336" s="294"/>
      <c r="D336" s="260" t="s">
        <v>190</v>
      </c>
      <c r="E336" s="295" t="s">
        <v>1</v>
      </c>
      <c r="F336" s="296" t="s">
        <v>1225</v>
      </c>
      <c r="G336" s="294"/>
      <c r="H336" s="295" t="s">
        <v>1</v>
      </c>
      <c r="I336" s="297"/>
      <c r="J336" s="294"/>
      <c r="K336" s="294"/>
      <c r="L336" s="298"/>
      <c r="M336" s="299"/>
      <c r="N336" s="300"/>
      <c r="O336" s="300"/>
      <c r="P336" s="300"/>
      <c r="Q336" s="300"/>
      <c r="R336" s="300"/>
      <c r="S336" s="300"/>
      <c r="T336" s="301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302" t="s">
        <v>190</v>
      </c>
      <c r="AU336" s="302" t="s">
        <v>92</v>
      </c>
      <c r="AV336" s="15" t="s">
        <v>84</v>
      </c>
      <c r="AW336" s="15" t="s">
        <v>32</v>
      </c>
      <c r="AX336" s="15" t="s">
        <v>76</v>
      </c>
      <c r="AY336" s="302" t="s">
        <v>149</v>
      </c>
    </row>
    <row r="337" s="15" customFormat="1">
      <c r="A337" s="15"/>
      <c r="B337" s="293"/>
      <c r="C337" s="294"/>
      <c r="D337" s="260" t="s">
        <v>190</v>
      </c>
      <c r="E337" s="295" t="s">
        <v>1</v>
      </c>
      <c r="F337" s="296" t="s">
        <v>1226</v>
      </c>
      <c r="G337" s="294"/>
      <c r="H337" s="295" t="s">
        <v>1</v>
      </c>
      <c r="I337" s="297"/>
      <c r="J337" s="294"/>
      <c r="K337" s="294"/>
      <c r="L337" s="298"/>
      <c r="M337" s="299"/>
      <c r="N337" s="300"/>
      <c r="O337" s="300"/>
      <c r="P337" s="300"/>
      <c r="Q337" s="300"/>
      <c r="R337" s="300"/>
      <c r="S337" s="300"/>
      <c r="T337" s="301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302" t="s">
        <v>190</v>
      </c>
      <c r="AU337" s="302" t="s">
        <v>92</v>
      </c>
      <c r="AV337" s="15" t="s">
        <v>84</v>
      </c>
      <c r="AW337" s="15" t="s">
        <v>32</v>
      </c>
      <c r="AX337" s="15" t="s">
        <v>76</v>
      </c>
      <c r="AY337" s="302" t="s">
        <v>149</v>
      </c>
    </row>
    <row r="338" s="13" customFormat="1">
      <c r="A338" s="13"/>
      <c r="B338" s="258"/>
      <c r="C338" s="259"/>
      <c r="D338" s="260" t="s">
        <v>190</v>
      </c>
      <c r="E338" s="261" t="s">
        <v>1</v>
      </c>
      <c r="F338" s="262" t="s">
        <v>1693</v>
      </c>
      <c r="G338" s="259"/>
      <c r="H338" s="263">
        <v>31.32</v>
      </c>
      <c r="I338" s="264"/>
      <c r="J338" s="259"/>
      <c r="K338" s="259"/>
      <c r="L338" s="265"/>
      <c r="M338" s="266"/>
      <c r="N338" s="267"/>
      <c r="O338" s="267"/>
      <c r="P338" s="267"/>
      <c r="Q338" s="267"/>
      <c r="R338" s="267"/>
      <c r="S338" s="267"/>
      <c r="T338" s="26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69" t="s">
        <v>190</v>
      </c>
      <c r="AU338" s="269" t="s">
        <v>92</v>
      </c>
      <c r="AV338" s="13" t="s">
        <v>92</v>
      </c>
      <c r="AW338" s="13" t="s">
        <v>32</v>
      </c>
      <c r="AX338" s="13" t="s">
        <v>76</v>
      </c>
      <c r="AY338" s="269" t="s">
        <v>149</v>
      </c>
    </row>
    <row r="339" s="15" customFormat="1">
      <c r="A339" s="15"/>
      <c r="B339" s="293"/>
      <c r="C339" s="294"/>
      <c r="D339" s="260" t="s">
        <v>190</v>
      </c>
      <c r="E339" s="295" t="s">
        <v>1</v>
      </c>
      <c r="F339" s="296" t="s">
        <v>1228</v>
      </c>
      <c r="G339" s="294"/>
      <c r="H339" s="295" t="s">
        <v>1</v>
      </c>
      <c r="I339" s="297"/>
      <c r="J339" s="294"/>
      <c r="K339" s="294"/>
      <c r="L339" s="298"/>
      <c r="M339" s="299"/>
      <c r="N339" s="300"/>
      <c r="O339" s="300"/>
      <c r="P339" s="300"/>
      <c r="Q339" s="300"/>
      <c r="R339" s="300"/>
      <c r="S339" s="300"/>
      <c r="T339" s="301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302" t="s">
        <v>190</v>
      </c>
      <c r="AU339" s="302" t="s">
        <v>92</v>
      </c>
      <c r="AV339" s="15" t="s">
        <v>84</v>
      </c>
      <c r="AW339" s="15" t="s">
        <v>32</v>
      </c>
      <c r="AX339" s="15" t="s">
        <v>76</v>
      </c>
      <c r="AY339" s="302" t="s">
        <v>149</v>
      </c>
    </row>
    <row r="340" s="13" customFormat="1">
      <c r="A340" s="13"/>
      <c r="B340" s="258"/>
      <c r="C340" s="259"/>
      <c r="D340" s="260" t="s">
        <v>190</v>
      </c>
      <c r="E340" s="261" t="s">
        <v>1</v>
      </c>
      <c r="F340" s="262" t="s">
        <v>1694</v>
      </c>
      <c r="G340" s="259"/>
      <c r="H340" s="263">
        <v>14.989000000000001</v>
      </c>
      <c r="I340" s="264"/>
      <c r="J340" s="259"/>
      <c r="K340" s="259"/>
      <c r="L340" s="265"/>
      <c r="M340" s="266"/>
      <c r="N340" s="267"/>
      <c r="O340" s="267"/>
      <c r="P340" s="267"/>
      <c r="Q340" s="267"/>
      <c r="R340" s="267"/>
      <c r="S340" s="267"/>
      <c r="T340" s="26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69" t="s">
        <v>190</v>
      </c>
      <c r="AU340" s="269" t="s">
        <v>92</v>
      </c>
      <c r="AV340" s="13" t="s">
        <v>92</v>
      </c>
      <c r="AW340" s="13" t="s">
        <v>32</v>
      </c>
      <c r="AX340" s="13" t="s">
        <v>76</v>
      </c>
      <c r="AY340" s="269" t="s">
        <v>149</v>
      </c>
    </row>
    <row r="341" s="15" customFormat="1">
      <c r="A341" s="15"/>
      <c r="B341" s="293"/>
      <c r="C341" s="294"/>
      <c r="D341" s="260" t="s">
        <v>190</v>
      </c>
      <c r="E341" s="295" t="s">
        <v>1</v>
      </c>
      <c r="F341" s="296" t="s">
        <v>1214</v>
      </c>
      <c r="G341" s="294"/>
      <c r="H341" s="295" t="s">
        <v>1</v>
      </c>
      <c r="I341" s="297"/>
      <c r="J341" s="294"/>
      <c r="K341" s="294"/>
      <c r="L341" s="298"/>
      <c r="M341" s="299"/>
      <c r="N341" s="300"/>
      <c r="O341" s="300"/>
      <c r="P341" s="300"/>
      <c r="Q341" s="300"/>
      <c r="R341" s="300"/>
      <c r="S341" s="300"/>
      <c r="T341" s="301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302" t="s">
        <v>190</v>
      </c>
      <c r="AU341" s="302" t="s">
        <v>92</v>
      </c>
      <c r="AV341" s="15" t="s">
        <v>84</v>
      </c>
      <c r="AW341" s="15" t="s">
        <v>32</v>
      </c>
      <c r="AX341" s="15" t="s">
        <v>76</v>
      </c>
      <c r="AY341" s="302" t="s">
        <v>149</v>
      </c>
    </row>
    <row r="342" s="13" customFormat="1">
      <c r="A342" s="13"/>
      <c r="B342" s="258"/>
      <c r="C342" s="259"/>
      <c r="D342" s="260" t="s">
        <v>190</v>
      </c>
      <c r="E342" s="261" t="s">
        <v>1</v>
      </c>
      <c r="F342" s="262" t="s">
        <v>1695</v>
      </c>
      <c r="G342" s="259"/>
      <c r="H342" s="263">
        <v>19.440000000000001</v>
      </c>
      <c r="I342" s="264"/>
      <c r="J342" s="259"/>
      <c r="K342" s="259"/>
      <c r="L342" s="265"/>
      <c r="M342" s="266"/>
      <c r="N342" s="267"/>
      <c r="O342" s="267"/>
      <c r="P342" s="267"/>
      <c r="Q342" s="267"/>
      <c r="R342" s="267"/>
      <c r="S342" s="267"/>
      <c r="T342" s="26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9" t="s">
        <v>190</v>
      </c>
      <c r="AU342" s="269" t="s">
        <v>92</v>
      </c>
      <c r="AV342" s="13" t="s">
        <v>92</v>
      </c>
      <c r="AW342" s="13" t="s">
        <v>32</v>
      </c>
      <c r="AX342" s="13" t="s">
        <v>76</v>
      </c>
      <c r="AY342" s="269" t="s">
        <v>149</v>
      </c>
    </row>
    <row r="343" s="15" customFormat="1">
      <c r="A343" s="15"/>
      <c r="B343" s="293"/>
      <c r="C343" s="294"/>
      <c r="D343" s="260" t="s">
        <v>190</v>
      </c>
      <c r="E343" s="295" t="s">
        <v>1</v>
      </c>
      <c r="F343" s="296" t="s">
        <v>1216</v>
      </c>
      <c r="G343" s="294"/>
      <c r="H343" s="295" t="s">
        <v>1</v>
      </c>
      <c r="I343" s="297"/>
      <c r="J343" s="294"/>
      <c r="K343" s="294"/>
      <c r="L343" s="298"/>
      <c r="M343" s="299"/>
      <c r="N343" s="300"/>
      <c r="O343" s="300"/>
      <c r="P343" s="300"/>
      <c r="Q343" s="300"/>
      <c r="R343" s="300"/>
      <c r="S343" s="300"/>
      <c r="T343" s="30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302" t="s">
        <v>190</v>
      </c>
      <c r="AU343" s="302" t="s">
        <v>92</v>
      </c>
      <c r="AV343" s="15" t="s">
        <v>84</v>
      </c>
      <c r="AW343" s="15" t="s">
        <v>32</v>
      </c>
      <c r="AX343" s="15" t="s">
        <v>76</v>
      </c>
      <c r="AY343" s="302" t="s">
        <v>149</v>
      </c>
    </row>
    <row r="344" s="13" customFormat="1">
      <c r="A344" s="13"/>
      <c r="B344" s="258"/>
      <c r="C344" s="259"/>
      <c r="D344" s="260" t="s">
        <v>190</v>
      </c>
      <c r="E344" s="261" t="s">
        <v>1</v>
      </c>
      <c r="F344" s="262" t="s">
        <v>1689</v>
      </c>
      <c r="G344" s="259"/>
      <c r="H344" s="263">
        <v>1.6200000000000001</v>
      </c>
      <c r="I344" s="264"/>
      <c r="J344" s="259"/>
      <c r="K344" s="259"/>
      <c r="L344" s="265"/>
      <c r="M344" s="266"/>
      <c r="N344" s="267"/>
      <c r="O344" s="267"/>
      <c r="P344" s="267"/>
      <c r="Q344" s="267"/>
      <c r="R344" s="267"/>
      <c r="S344" s="267"/>
      <c r="T344" s="26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69" t="s">
        <v>190</v>
      </c>
      <c r="AU344" s="269" t="s">
        <v>92</v>
      </c>
      <c r="AV344" s="13" t="s">
        <v>92</v>
      </c>
      <c r="AW344" s="13" t="s">
        <v>32</v>
      </c>
      <c r="AX344" s="13" t="s">
        <v>76</v>
      </c>
      <c r="AY344" s="269" t="s">
        <v>149</v>
      </c>
    </row>
    <row r="345" s="14" customFormat="1">
      <c r="A345" s="14"/>
      <c r="B345" s="270"/>
      <c r="C345" s="271"/>
      <c r="D345" s="260" t="s">
        <v>190</v>
      </c>
      <c r="E345" s="272" t="s">
        <v>1</v>
      </c>
      <c r="F345" s="273" t="s">
        <v>203</v>
      </c>
      <c r="G345" s="271"/>
      <c r="H345" s="274">
        <v>67.369</v>
      </c>
      <c r="I345" s="275"/>
      <c r="J345" s="271"/>
      <c r="K345" s="271"/>
      <c r="L345" s="276"/>
      <c r="M345" s="277"/>
      <c r="N345" s="278"/>
      <c r="O345" s="278"/>
      <c r="P345" s="278"/>
      <c r="Q345" s="278"/>
      <c r="R345" s="278"/>
      <c r="S345" s="278"/>
      <c r="T345" s="27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80" t="s">
        <v>190</v>
      </c>
      <c r="AU345" s="280" t="s">
        <v>92</v>
      </c>
      <c r="AV345" s="14" t="s">
        <v>166</v>
      </c>
      <c r="AW345" s="14" t="s">
        <v>32</v>
      </c>
      <c r="AX345" s="14" t="s">
        <v>84</v>
      </c>
      <c r="AY345" s="280" t="s">
        <v>149</v>
      </c>
    </row>
    <row r="346" s="2" customFormat="1" ht="23.4566" customHeight="1">
      <c r="A346" s="39"/>
      <c r="B346" s="40"/>
      <c r="C346" s="239" t="s">
        <v>1237</v>
      </c>
      <c r="D346" s="239" t="s">
        <v>152</v>
      </c>
      <c r="E346" s="240" t="s">
        <v>1238</v>
      </c>
      <c r="F346" s="241" t="s">
        <v>1239</v>
      </c>
      <c r="G346" s="242" t="s">
        <v>188</v>
      </c>
      <c r="H346" s="243">
        <v>21.923999999999999</v>
      </c>
      <c r="I346" s="244"/>
      <c r="J346" s="245">
        <f>ROUND(I346*H346,2)</f>
        <v>0</v>
      </c>
      <c r="K346" s="246"/>
      <c r="L346" s="45"/>
      <c r="M346" s="247" t="s">
        <v>1</v>
      </c>
      <c r="N346" s="248" t="s">
        <v>42</v>
      </c>
      <c r="O346" s="98"/>
      <c r="P346" s="249">
        <f>O346*H346</f>
        <v>0</v>
      </c>
      <c r="Q346" s="249">
        <v>0.043650000000000001</v>
      </c>
      <c r="R346" s="249">
        <f>Q346*H346</f>
        <v>0.95698260000000002</v>
      </c>
      <c r="S346" s="249">
        <v>0</v>
      </c>
      <c r="T346" s="25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51" t="s">
        <v>166</v>
      </c>
      <c r="AT346" s="251" t="s">
        <v>152</v>
      </c>
      <c r="AU346" s="251" t="s">
        <v>92</v>
      </c>
      <c r="AY346" s="18" t="s">
        <v>149</v>
      </c>
      <c r="BE346" s="252">
        <f>IF(N346="základná",J346,0)</f>
        <v>0</v>
      </c>
      <c r="BF346" s="252">
        <f>IF(N346="znížená",J346,0)</f>
        <v>0</v>
      </c>
      <c r="BG346" s="252">
        <f>IF(N346="zákl. prenesená",J346,0)</f>
        <v>0</v>
      </c>
      <c r="BH346" s="252">
        <f>IF(N346="zníž. prenesená",J346,0)</f>
        <v>0</v>
      </c>
      <c r="BI346" s="252">
        <f>IF(N346="nulová",J346,0)</f>
        <v>0</v>
      </c>
      <c r="BJ346" s="18" t="s">
        <v>92</v>
      </c>
      <c r="BK346" s="252">
        <f>ROUND(I346*H346,2)</f>
        <v>0</v>
      </c>
      <c r="BL346" s="18" t="s">
        <v>166</v>
      </c>
      <c r="BM346" s="251" t="s">
        <v>1696</v>
      </c>
    </row>
    <row r="347" s="13" customFormat="1">
      <c r="A347" s="13"/>
      <c r="B347" s="258"/>
      <c r="C347" s="259"/>
      <c r="D347" s="260" t="s">
        <v>190</v>
      </c>
      <c r="E347" s="261" t="s">
        <v>1</v>
      </c>
      <c r="F347" s="262" t="s">
        <v>1697</v>
      </c>
      <c r="G347" s="259"/>
      <c r="H347" s="263">
        <v>21.923999999999999</v>
      </c>
      <c r="I347" s="264"/>
      <c r="J347" s="259"/>
      <c r="K347" s="259"/>
      <c r="L347" s="265"/>
      <c r="M347" s="266"/>
      <c r="N347" s="267"/>
      <c r="O347" s="267"/>
      <c r="P347" s="267"/>
      <c r="Q347" s="267"/>
      <c r="R347" s="267"/>
      <c r="S347" s="267"/>
      <c r="T347" s="26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9" t="s">
        <v>190</v>
      </c>
      <c r="AU347" s="269" t="s">
        <v>92</v>
      </c>
      <c r="AV347" s="13" t="s">
        <v>92</v>
      </c>
      <c r="AW347" s="13" t="s">
        <v>32</v>
      </c>
      <c r="AX347" s="13" t="s">
        <v>84</v>
      </c>
      <c r="AY347" s="269" t="s">
        <v>149</v>
      </c>
    </row>
    <row r="348" s="2" customFormat="1" ht="23.4566" customHeight="1">
      <c r="A348" s="39"/>
      <c r="B348" s="40"/>
      <c r="C348" s="239" t="s">
        <v>1242</v>
      </c>
      <c r="D348" s="239" t="s">
        <v>152</v>
      </c>
      <c r="E348" s="240" t="s">
        <v>1243</v>
      </c>
      <c r="F348" s="241" t="s">
        <v>1244</v>
      </c>
      <c r="G348" s="242" t="s">
        <v>188</v>
      </c>
      <c r="H348" s="243">
        <v>9.3960000000000008</v>
      </c>
      <c r="I348" s="244"/>
      <c r="J348" s="245">
        <f>ROUND(I348*H348,2)</f>
        <v>0</v>
      </c>
      <c r="K348" s="246"/>
      <c r="L348" s="45"/>
      <c r="M348" s="247" t="s">
        <v>1</v>
      </c>
      <c r="N348" s="248" t="s">
        <v>42</v>
      </c>
      <c r="O348" s="98"/>
      <c r="P348" s="249">
        <f>O348*H348</f>
        <v>0</v>
      </c>
      <c r="Q348" s="249">
        <v>0.094350000000000003</v>
      </c>
      <c r="R348" s="249">
        <f>Q348*H348</f>
        <v>0.8865126000000001</v>
      </c>
      <c r="S348" s="249">
        <v>0</v>
      </c>
      <c r="T348" s="25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51" t="s">
        <v>166</v>
      </c>
      <c r="AT348" s="251" t="s">
        <v>152</v>
      </c>
      <c r="AU348" s="251" t="s">
        <v>92</v>
      </c>
      <c r="AY348" s="18" t="s">
        <v>149</v>
      </c>
      <c r="BE348" s="252">
        <f>IF(N348="základná",J348,0)</f>
        <v>0</v>
      </c>
      <c r="BF348" s="252">
        <f>IF(N348="znížená",J348,0)</f>
        <v>0</v>
      </c>
      <c r="BG348" s="252">
        <f>IF(N348="zákl. prenesená",J348,0)</f>
        <v>0</v>
      </c>
      <c r="BH348" s="252">
        <f>IF(N348="zníž. prenesená",J348,0)</f>
        <v>0</v>
      </c>
      <c r="BI348" s="252">
        <f>IF(N348="nulová",J348,0)</f>
        <v>0</v>
      </c>
      <c r="BJ348" s="18" t="s">
        <v>92</v>
      </c>
      <c r="BK348" s="252">
        <f>ROUND(I348*H348,2)</f>
        <v>0</v>
      </c>
      <c r="BL348" s="18" t="s">
        <v>166</v>
      </c>
      <c r="BM348" s="251" t="s">
        <v>1698</v>
      </c>
    </row>
    <row r="349" s="13" customFormat="1">
      <c r="A349" s="13"/>
      <c r="B349" s="258"/>
      <c r="C349" s="259"/>
      <c r="D349" s="260" t="s">
        <v>190</v>
      </c>
      <c r="E349" s="261" t="s">
        <v>1</v>
      </c>
      <c r="F349" s="262" t="s">
        <v>1699</v>
      </c>
      <c r="G349" s="259"/>
      <c r="H349" s="263">
        <v>9.3960000000000008</v>
      </c>
      <c r="I349" s="264"/>
      <c r="J349" s="259"/>
      <c r="K349" s="259"/>
      <c r="L349" s="265"/>
      <c r="M349" s="266"/>
      <c r="N349" s="267"/>
      <c r="O349" s="267"/>
      <c r="P349" s="267"/>
      <c r="Q349" s="267"/>
      <c r="R349" s="267"/>
      <c r="S349" s="267"/>
      <c r="T349" s="26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69" t="s">
        <v>190</v>
      </c>
      <c r="AU349" s="269" t="s">
        <v>92</v>
      </c>
      <c r="AV349" s="13" t="s">
        <v>92</v>
      </c>
      <c r="AW349" s="13" t="s">
        <v>32</v>
      </c>
      <c r="AX349" s="13" t="s">
        <v>84</v>
      </c>
      <c r="AY349" s="269" t="s">
        <v>149</v>
      </c>
    </row>
    <row r="350" s="2" customFormat="1" ht="21.0566" customHeight="1">
      <c r="A350" s="39"/>
      <c r="B350" s="40"/>
      <c r="C350" s="239" t="s">
        <v>1247</v>
      </c>
      <c r="D350" s="239" t="s">
        <v>152</v>
      </c>
      <c r="E350" s="240" t="s">
        <v>540</v>
      </c>
      <c r="F350" s="241" t="s">
        <v>541</v>
      </c>
      <c r="G350" s="242" t="s">
        <v>188</v>
      </c>
      <c r="H350" s="243">
        <v>14.742000000000001</v>
      </c>
      <c r="I350" s="244"/>
      <c r="J350" s="245">
        <f>ROUND(I350*H350,2)</f>
        <v>0</v>
      </c>
      <c r="K350" s="246"/>
      <c r="L350" s="45"/>
      <c r="M350" s="247" t="s">
        <v>1</v>
      </c>
      <c r="N350" s="248" t="s">
        <v>42</v>
      </c>
      <c r="O350" s="98"/>
      <c r="P350" s="249">
        <f>O350*H350</f>
        <v>0</v>
      </c>
      <c r="Q350" s="249">
        <v>0.041350999999999999</v>
      </c>
      <c r="R350" s="249">
        <f>Q350*H350</f>
        <v>0.60959644200000007</v>
      </c>
      <c r="S350" s="249">
        <v>0</v>
      </c>
      <c r="T350" s="25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51" t="s">
        <v>166</v>
      </c>
      <c r="AT350" s="251" t="s">
        <v>152</v>
      </c>
      <c r="AU350" s="251" t="s">
        <v>92</v>
      </c>
      <c r="AY350" s="18" t="s">
        <v>149</v>
      </c>
      <c r="BE350" s="252">
        <f>IF(N350="základná",J350,0)</f>
        <v>0</v>
      </c>
      <c r="BF350" s="252">
        <f>IF(N350="znížená",J350,0)</f>
        <v>0</v>
      </c>
      <c r="BG350" s="252">
        <f>IF(N350="zákl. prenesená",J350,0)</f>
        <v>0</v>
      </c>
      <c r="BH350" s="252">
        <f>IF(N350="zníž. prenesená",J350,0)</f>
        <v>0</v>
      </c>
      <c r="BI350" s="252">
        <f>IF(N350="nulová",J350,0)</f>
        <v>0</v>
      </c>
      <c r="BJ350" s="18" t="s">
        <v>92</v>
      </c>
      <c r="BK350" s="252">
        <f>ROUND(I350*H350,2)</f>
        <v>0</v>
      </c>
      <c r="BL350" s="18" t="s">
        <v>166</v>
      </c>
      <c r="BM350" s="251" t="s">
        <v>1700</v>
      </c>
    </row>
    <row r="351" s="15" customFormat="1">
      <c r="A351" s="15"/>
      <c r="B351" s="293"/>
      <c r="C351" s="294"/>
      <c r="D351" s="260" t="s">
        <v>190</v>
      </c>
      <c r="E351" s="295" t="s">
        <v>1</v>
      </c>
      <c r="F351" s="296" t="s">
        <v>1213</v>
      </c>
      <c r="G351" s="294"/>
      <c r="H351" s="295" t="s">
        <v>1</v>
      </c>
      <c r="I351" s="297"/>
      <c r="J351" s="294"/>
      <c r="K351" s="294"/>
      <c r="L351" s="298"/>
      <c r="M351" s="299"/>
      <c r="N351" s="300"/>
      <c r="O351" s="300"/>
      <c r="P351" s="300"/>
      <c r="Q351" s="300"/>
      <c r="R351" s="300"/>
      <c r="S351" s="300"/>
      <c r="T351" s="30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302" t="s">
        <v>190</v>
      </c>
      <c r="AU351" s="302" t="s">
        <v>92</v>
      </c>
      <c r="AV351" s="15" t="s">
        <v>84</v>
      </c>
      <c r="AW351" s="15" t="s">
        <v>32</v>
      </c>
      <c r="AX351" s="15" t="s">
        <v>76</v>
      </c>
      <c r="AY351" s="302" t="s">
        <v>149</v>
      </c>
    </row>
    <row r="352" s="15" customFormat="1">
      <c r="A352" s="15"/>
      <c r="B352" s="293"/>
      <c r="C352" s="294"/>
      <c r="D352" s="260" t="s">
        <v>190</v>
      </c>
      <c r="E352" s="295" t="s">
        <v>1</v>
      </c>
      <c r="F352" s="296" t="s">
        <v>1214</v>
      </c>
      <c r="G352" s="294"/>
      <c r="H352" s="295" t="s">
        <v>1</v>
      </c>
      <c r="I352" s="297"/>
      <c r="J352" s="294"/>
      <c r="K352" s="294"/>
      <c r="L352" s="298"/>
      <c r="M352" s="299"/>
      <c r="N352" s="300"/>
      <c r="O352" s="300"/>
      <c r="P352" s="300"/>
      <c r="Q352" s="300"/>
      <c r="R352" s="300"/>
      <c r="S352" s="300"/>
      <c r="T352" s="301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302" t="s">
        <v>190</v>
      </c>
      <c r="AU352" s="302" t="s">
        <v>92</v>
      </c>
      <c r="AV352" s="15" t="s">
        <v>84</v>
      </c>
      <c r="AW352" s="15" t="s">
        <v>32</v>
      </c>
      <c r="AX352" s="15" t="s">
        <v>76</v>
      </c>
      <c r="AY352" s="302" t="s">
        <v>149</v>
      </c>
    </row>
    <row r="353" s="13" customFormat="1">
      <c r="A353" s="13"/>
      <c r="B353" s="258"/>
      <c r="C353" s="259"/>
      <c r="D353" s="260" t="s">
        <v>190</v>
      </c>
      <c r="E353" s="261" t="s">
        <v>1</v>
      </c>
      <c r="F353" s="262" t="s">
        <v>1701</v>
      </c>
      <c r="G353" s="259"/>
      <c r="H353" s="263">
        <v>13.608000000000001</v>
      </c>
      <c r="I353" s="264"/>
      <c r="J353" s="259"/>
      <c r="K353" s="259"/>
      <c r="L353" s="265"/>
      <c r="M353" s="266"/>
      <c r="N353" s="267"/>
      <c r="O353" s="267"/>
      <c r="P353" s="267"/>
      <c r="Q353" s="267"/>
      <c r="R353" s="267"/>
      <c r="S353" s="267"/>
      <c r="T353" s="26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69" t="s">
        <v>190</v>
      </c>
      <c r="AU353" s="269" t="s">
        <v>92</v>
      </c>
      <c r="AV353" s="13" t="s">
        <v>92</v>
      </c>
      <c r="AW353" s="13" t="s">
        <v>32</v>
      </c>
      <c r="AX353" s="13" t="s">
        <v>76</v>
      </c>
      <c r="AY353" s="269" t="s">
        <v>149</v>
      </c>
    </row>
    <row r="354" s="15" customFormat="1">
      <c r="A354" s="15"/>
      <c r="B354" s="293"/>
      <c r="C354" s="294"/>
      <c r="D354" s="260" t="s">
        <v>190</v>
      </c>
      <c r="E354" s="295" t="s">
        <v>1</v>
      </c>
      <c r="F354" s="296" t="s">
        <v>1216</v>
      </c>
      <c r="G354" s="294"/>
      <c r="H354" s="295" t="s">
        <v>1</v>
      </c>
      <c r="I354" s="297"/>
      <c r="J354" s="294"/>
      <c r="K354" s="294"/>
      <c r="L354" s="298"/>
      <c r="M354" s="299"/>
      <c r="N354" s="300"/>
      <c r="O354" s="300"/>
      <c r="P354" s="300"/>
      <c r="Q354" s="300"/>
      <c r="R354" s="300"/>
      <c r="S354" s="300"/>
      <c r="T354" s="301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302" t="s">
        <v>190</v>
      </c>
      <c r="AU354" s="302" t="s">
        <v>92</v>
      </c>
      <c r="AV354" s="15" t="s">
        <v>84</v>
      </c>
      <c r="AW354" s="15" t="s">
        <v>32</v>
      </c>
      <c r="AX354" s="15" t="s">
        <v>76</v>
      </c>
      <c r="AY354" s="302" t="s">
        <v>149</v>
      </c>
    </row>
    <row r="355" s="13" customFormat="1">
      <c r="A355" s="13"/>
      <c r="B355" s="258"/>
      <c r="C355" s="259"/>
      <c r="D355" s="260" t="s">
        <v>190</v>
      </c>
      <c r="E355" s="261" t="s">
        <v>1</v>
      </c>
      <c r="F355" s="262" t="s">
        <v>1702</v>
      </c>
      <c r="G355" s="259"/>
      <c r="H355" s="263">
        <v>1.1339999999999999</v>
      </c>
      <c r="I355" s="264"/>
      <c r="J355" s="259"/>
      <c r="K355" s="259"/>
      <c r="L355" s="265"/>
      <c r="M355" s="266"/>
      <c r="N355" s="267"/>
      <c r="O355" s="267"/>
      <c r="P355" s="267"/>
      <c r="Q355" s="267"/>
      <c r="R355" s="267"/>
      <c r="S355" s="267"/>
      <c r="T355" s="26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69" t="s">
        <v>190</v>
      </c>
      <c r="AU355" s="269" t="s">
        <v>92</v>
      </c>
      <c r="AV355" s="13" t="s">
        <v>92</v>
      </c>
      <c r="AW355" s="13" t="s">
        <v>32</v>
      </c>
      <c r="AX355" s="13" t="s">
        <v>76</v>
      </c>
      <c r="AY355" s="269" t="s">
        <v>149</v>
      </c>
    </row>
    <row r="356" s="14" customFormat="1">
      <c r="A356" s="14"/>
      <c r="B356" s="270"/>
      <c r="C356" s="271"/>
      <c r="D356" s="260" t="s">
        <v>190</v>
      </c>
      <c r="E356" s="272" t="s">
        <v>1</v>
      </c>
      <c r="F356" s="273" t="s">
        <v>203</v>
      </c>
      <c r="G356" s="271"/>
      <c r="H356" s="274">
        <v>14.742000000000001</v>
      </c>
      <c r="I356" s="275"/>
      <c r="J356" s="271"/>
      <c r="K356" s="271"/>
      <c r="L356" s="276"/>
      <c r="M356" s="277"/>
      <c r="N356" s="278"/>
      <c r="O356" s="278"/>
      <c r="P356" s="278"/>
      <c r="Q356" s="278"/>
      <c r="R356" s="278"/>
      <c r="S356" s="278"/>
      <c r="T356" s="27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80" t="s">
        <v>190</v>
      </c>
      <c r="AU356" s="280" t="s">
        <v>92</v>
      </c>
      <c r="AV356" s="14" t="s">
        <v>166</v>
      </c>
      <c r="AW356" s="14" t="s">
        <v>32</v>
      </c>
      <c r="AX356" s="14" t="s">
        <v>84</v>
      </c>
      <c r="AY356" s="280" t="s">
        <v>149</v>
      </c>
    </row>
    <row r="357" s="2" customFormat="1" ht="21.0566" customHeight="1">
      <c r="A357" s="39"/>
      <c r="B357" s="40"/>
      <c r="C357" s="239" t="s">
        <v>1251</v>
      </c>
      <c r="D357" s="239" t="s">
        <v>152</v>
      </c>
      <c r="E357" s="240" t="s">
        <v>1252</v>
      </c>
      <c r="F357" s="241" t="s">
        <v>1253</v>
      </c>
      <c r="G357" s="242" t="s">
        <v>188</v>
      </c>
      <c r="H357" s="243">
        <v>6.3179999999999996</v>
      </c>
      <c r="I357" s="244"/>
      <c r="J357" s="245">
        <f>ROUND(I357*H357,2)</f>
        <v>0</v>
      </c>
      <c r="K357" s="246"/>
      <c r="L357" s="45"/>
      <c r="M357" s="247" t="s">
        <v>1</v>
      </c>
      <c r="N357" s="248" t="s">
        <v>42</v>
      </c>
      <c r="O357" s="98"/>
      <c r="P357" s="249">
        <f>O357*H357</f>
        <v>0</v>
      </c>
      <c r="Q357" s="249">
        <v>0.094350000000000003</v>
      </c>
      <c r="R357" s="249">
        <f>Q357*H357</f>
        <v>0.5961033</v>
      </c>
      <c r="S357" s="249">
        <v>0</v>
      </c>
      <c r="T357" s="25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51" t="s">
        <v>166</v>
      </c>
      <c r="AT357" s="251" t="s">
        <v>152</v>
      </c>
      <c r="AU357" s="251" t="s">
        <v>92</v>
      </c>
      <c r="AY357" s="18" t="s">
        <v>149</v>
      </c>
      <c r="BE357" s="252">
        <f>IF(N357="základná",J357,0)</f>
        <v>0</v>
      </c>
      <c r="BF357" s="252">
        <f>IF(N357="znížená",J357,0)</f>
        <v>0</v>
      </c>
      <c r="BG357" s="252">
        <f>IF(N357="zákl. prenesená",J357,0)</f>
        <v>0</v>
      </c>
      <c r="BH357" s="252">
        <f>IF(N357="zníž. prenesená",J357,0)</f>
        <v>0</v>
      </c>
      <c r="BI357" s="252">
        <f>IF(N357="nulová",J357,0)</f>
        <v>0</v>
      </c>
      <c r="BJ357" s="18" t="s">
        <v>92</v>
      </c>
      <c r="BK357" s="252">
        <f>ROUND(I357*H357,2)</f>
        <v>0</v>
      </c>
      <c r="BL357" s="18" t="s">
        <v>166</v>
      </c>
      <c r="BM357" s="251" t="s">
        <v>1703</v>
      </c>
    </row>
    <row r="358" s="15" customFormat="1">
      <c r="A358" s="15"/>
      <c r="B358" s="293"/>
      <c r="C358" s="294"/>
      <c r="D358" s="260" t="s">
        <v>190</v>
      </c>
      <c r="E358" s="295" t="s">
        <v>1</v>
      </c>
      <c r="F358" s="296" t="s">
        <v>1213</v>
      </c>
      <c r="G358" s="294"/>
      <c r="H358" s="295" t="s">
        <v>1</v>
      </c>
      <c r="I358" s="297"/>
      <c r="J358" s="294"/>
      <c r="K358" s="294"/>
      <c r="L358" s="298"/>
      <c r="M358" s="299"/>
      <c r="N358" s="300"/>
      <c r="O358" s="300"/>
      <c r="P358" s="300"/>
      <c r="Q358" s="300"/>
      <c r="R358" s="300"/>
      <c r="S358" s="300"/>
      <c r="T358" s="301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302" t="s">
        <v>190</v>
      </c>
      <c r="AU358" s="302" t="s">
        <v>92</v>
      </c>
      <c r="AV358" s="15" t="s">
        <v>84</v>
      </c>
      <c r="AW358" s="15" t="s">
        <v>32</v>
      </c>
      <c r="AX358" s="15" t="s">
        <v>76</v>
      </c>
      <c r="AY358" s="302" t="s">
        <v>149</v>
      </c>
    </row>
    <row r="359" s="15" customFormat="1">
      <c r="A359" s="15"/>
      <c r="B359" s="293"/>
      <c r="C359" s="294"/>
      <c r="D359" s="260" t="s">
        <v>190</v>
      </c>
      <c r="E359" s="295" t="s">
        <v>1</v>
      </c>
      <c r="F359" s="296" t="s">
        <v>1214</v>
      </c>
      <c r="G359" s="294"/>
      <c r="H359" s="295" t="s">
        <v>1</v>
      </c>
      <c r="I359" s="297"/>
      <c r="J359" s="294"/>
      <c r="K359" s="294"/>
      <c r="L359" s="298"/>
      <c r="M359" s="299"/>
      <c r="N359" s="300"/>
      <c r="O359" s="300"/>
      <c r="P359" s="300"/>
      <c r="Q359" s="300"/>
      <c r="R359" s="300"/>
      <c r="S359" s="300"/>
      <c r="T359" s="301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302" t="s">
        <v>190</v>
      </c>
      <c r="AU359" s="302" t="s">
        <v>92</v>
      </c>
      <c r="AV359" s="15" t="s">
        <v>84</v>
      </c>
      <c r="AW359" s="15" t="s">
        <v>32</v>
      </c>
      <c r="AX359" s="15" t="s">
        <v>76</v>
      </c>
      <c r="AY359" s="302" t="s">
        <v>149</v>
      </c>
    </row>
    <row r="360" s="13" customFormat="1">
      <c r="A360" s="13"/>
      <c r="B360" s="258"/>
      <c r="C360" s="259"/>
      <c r="D360" s="260" t="s">
        <v>190</v>
      </c>
      <c r="E360" s="261" t="s">
        <v>1</v>
      </c>
      <c r="F360" s="262" t="s">
        <v>1704</v>
      </c>
      <c r="G360" s="259"/>
      <c r="H360" s="263">
        <v>5.8319999999999999</v>
      </c>
      <c r="I360" s="264"/>
      <c r="J360" s="259"/>
      <c r="K360" s="259"/>
      <c r="L360" s="265"/>
      <c r="M360" s="266"/>
      <c r="N360" s="267"/>
      <c r="O360" s="267"/>
      <c r="P360" s="267"/>
      <c r="Q360" s="267"/>
      <c r="R360" s="267"/>
      <c r="S360" s="267"/>
      <c r="T360" s="26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69" t="s">
        <v>190</v>
      </c>
      <c r="AU360" s="269" t="s">
        <v>92</v>
      </c>
      <c r="AV360" s="13" t="s">
        <v>92</v>
      </c>
      <c r="AW360" s="13" t="s">
        <v>32</v>
      </c>
      <c r="AX360" s="13" t="s">
        <v>76</v>
      </c>
      <c r="AY360" s="269" t="s">
        <v>149</v>
      </c>
    </row>
    <row r="361" s="15" customFormat="1">
      <c r="A361" s="15"/>
      <c r="B361" s="293"/>
      <c r="C361" s="294"/>
      <c r="D361" s="260" t="s">
        <v>190</v>
      </c>
      <c r="E361" s="295" t="s">
        <v>1</v>
      </c>
      <c r="F361" s="296" t="s">
        <v>1216</v>
      </c>
      <c r="G361" s="294"/>
      <c r="H361" s="295" t="s">
        <v>1</v>
      </c>
      <c r="I361" s="297"/>
      <c r="J361" s="294"/>
      <c r="K361" s="294"/>
      <c r="L361" s="298"/>
      <c r="M361" s="299"/>
      <c r="N361" s="300"/>
      <c r="O361" s="300"/>
      <c r="P361" s="300"/>
      <c r="Q361" s="300"/>
      <c r="R361" s="300"/>
      <c r="S361" s="300"/>
      <c r="T361" s="301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302" t="s">
        <v>190</v>
      </c>
      <c r="AU361" s="302" t="s">
        <v>92</v>
      </c>
      <c r="AV361" s="15" t="s">
        <v>84</v>
      </c>
      <c r="AW361" s="15" t="s">
        <v>32</v>
      </c>
      <c r="AX361" s="15" t="s">
        <v>76</v>
      </c>
      <c r="AY361" s="302" t="s">
        <v>149</v>
      </c>
    </row>
    <row r="362" s="13" customFormat="1">
      <c r="A362" s="13"/>
      <c r="B362" s="258"/>
      <c r="C362" s="259"/>
      <c r="D362" s="260" t="s">
        <v>190</v>
      </c>
      <c r="E362" s="261" t="s">
        <v>1</v>
      </c>
      <c r="F362" s="262" t="s">
        <v>1705</v>
      </c>
      <c r="G362" s="259"/>
      <c r="H362" s="263">
        <v>0.48599999999999999</v>
      </c>
      <c r="I362" s="264"/>
      <c r="J362" s="259"/>
      <c r="K362" s="259"/>
      <c r="L362" s="265"/>
      <c r="M362" s="266"/>
      <c r="N362" s="267"/>
      <c r="O362" s="267"/>
      <c r="P362" s="267"/>
      <c r="Q362" s="267"/>
      <c r="R362" s="267"/>
      <c r="S362" s="267"/>
      <c r="T362" s="26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69" t="s">
        <v>190</v>
      </c>
      <c r="AU362" s="269" t="s">
        <v>92</v>
      </c>
      <c r="AV362" s="13" t="s">
        <v>92</v>
      </c>
      <c r="AW362" s="13" t="s">
        <v>32</v>
      </c>
      <c r="AX362" s="13" t="s">
        <v>76</v>
      </c>
      <c r="AY362" s="269" t="s">
        <v>149</v>
      </c>
    </row>
    <row r="363" s="14" customFormat="1">
      <c r="A363" s="14"/>
      <c r="B363" s="270"/>
      <c r="C363" s="271"/>
      <c r="D363" s="260" t="s">
        <v>190</v>
      </c>
      <c r="E363" s="272" t="s">
        <v>1</v>
      </c>
      <c r="F363" s="273" t="s">
        <v>203</v>
      </c>
      <c r="G363" s="271"/>
      <c r="H363" s="274">
        <v>6.3179999999999996</v>
      </c>
      <c r="I363" s="275"/>
      <c r="J363" s="271"/>
      <c r="K363" s="271"/>
      <c r="L363" s="276"/>
      <c r="M363" s="277"/>
      <c r="N363" s="278"/>
      <c r="O363" s="278"/>
      <c r="P363" s="278"/>
      <c r="Q363" s="278"/>
      <c r="R363" s="278"/>
      <c r="S363" s="278"/>
      <c r="T363" s="27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80" t="s">
        <v>190</v>
      </c>
      <c r="AU363" s="280" t="s">
        <v>92</v>
      </c>
      <c r="AV363" s="14" t="s">
        <v>166</v>
      </c>
      <c r="AW363" s="14" t="s">
        <v>32</v>
      </c>
      <c r="AX363" s="14" t="s">
        <v>84</v>
      </c>
      <c r="AY363" s="280" t="s">
        <v>149</v>
      </c>
    </row>
    <row r="364" s="2" customFormat="1" ht="23.4566" customHeight="1">
      <c r="A364" s="39"/>
      <c r="B364" s="40"/>
      <c r="C364" s="239" t="s">
        <v>1257</v>
      </c>
      <c r="D364" s="239" t="s">
        <v>152</v>
      </c>
      <c r="E364" s="240" t="s">
        <v>1258</v>
      </c>
      <c r="F364" s="241" t="s">
        <v>1259</v>
      </c>
      <c r="G364" s="242" t="s">
        <v>188</v>
      </c>
      <c r="H364" s="243">
        <v>4.6980000000000004</v>
      </c>
      <c r="I364" s="244"/>
      <c r="J364" s="245">
        <f>ROUND(I364*H364,2)</f>
        <v>0</v>
      </c>
      <c r="K364" s="246"/>
      <c r="L364" s="45"/>
      <c r="M364" s="247" t="s">
        <v>1</v>
      </c>
      <c r="N364" s="248" t="s">
        <v>42</v>
      </c>
      <c r="O364" s="98"/>
      <c r="P364" s="249">
        <f>O364*H364</f>
        <v>0</v>
      </c>
      <c r="Q364" s="249">
        <v>0.0021800000000000001</v>
      </c>
      <c r="R364" s="249">
        <f>Q364*H364</f>
        <v>0.010241640000000002</v>
      </c>
      <c r="S364" s="249">
        <v>0</v>
      </c>
      <c r="T364" s="25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51" t="s">
        <v>166</v>
      </c>
      <c r="AT364" s="251" t="s">
        <v>152</v>
      </c>
      <c r="AU364" s="251" t="s">
        <v>92</v>
      </c>
      <c r="AY364" s="18" t="s">
        <v>149</v>
      </c>
      <c r="BE364" s="252">
        <f>IF(N364="základná",J364,0)</f>
        <v>0</v>
      </c>
      <c r="BF364" s="252">
        <f>IF(N364="znížená",J364,0)</f>
        <v>0</v>
      </c>
      <c r="BG364" s="252">
        <f>IF(N364="zákl. prenesená",J364,0)</f>
        <v>0</v>
      </c>
      <c r="BH364" s="252">
        <f>IF(N364="zníž. prenesená",J364,0)</f>
        <v>0</v>
      </c>
      <c r="BI364" s="252">
        <f>IF(N364="nulová",J364,0)</f>
        <v>0</v>
      </c>
      <c r="BJ364" s="18" t="s">
        <v>92</v>
      </c>
      <c r="BK364" s="252">
        <f>ROUND(I364*H364,2)</f>
        <v>0</v>
      </c>
      <c r="BL364" s="18" t="s">
        <v>166</v>
      </c>
      <c r="BM364" s="251" t="s">
        <v>1706</v>
      </c>
    </row>
    <row r="365" s="13" customFormat="1">
      <c r="A365" s="13"/>
      <c r="B365" s="258"/>
      <c r="C365" s="259"/>
      <c r="D365" s="260" t="s">
        <v>190</v>
      </c>
      <c r="E365" s="261" t="s">
        <v>1</v>
      </c>
      <c r="F365" s="262" t="s">
        <v>1707</v>
      </c>
      <c r="G365" s="259"/>
      <c r="H365" s="263">
        <v>4.6980000000000004</v>
      </c>
      <c r="I365" s="264"/>
      <c r="J365" s="259"/>
      <c r="K365" s="259"/>
      <c r="L365" s="265"/>
      <c r="M365" s="266"/>
      <c r="N365" s="267"/>
      <c r="O365" s="267"/>
      <c r="P365" s="267"/>
      <c r="Q365" s="267"/>
      <c r="R365" s="267"/>
      <c r="S365" s="267"/>
      <c r="T365" s="26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69" t="s">
        <v>190</v>
      </c>
      <c r="AU365" s="269" t="s">
        <v>92</v>
      </c>
      <c r="AV365" s="13" t="s">
        <v>92</v>
      </c>
      <c r="AW365" s="13" t="s">
        <v>32</v>
      </c>
      <c r="AX365" s="13" t="s">
        <v>84</v>
      </c>
      <c r="AY365" s="269" t="s">
        <v>149</v>
      </c>
    </row>
    <row r="366" s="2" customFormat="1" ht="23.4566" customHeight="1">
      <c r="A366" s="39"/>
      <c r="B366" s="40"/>
      <c r="C366" s="239" t="s">
        <v>1262</v>
      </c>
      <c r="D366" s="239" t="s">
        <v>152</v>
      </c>
      <c r="E366" s="240" t="s">
        <v>1263</v>
      </c>
      <c r="F366" s="241" t="s">
        <v>1264</v>
      </c>
      <c r="G366" s="242" t="s">
        <v>188</v>
      </c>
      <c r="H366" s="243">
        <v>3.1589999999999998</v>
      </c>
      <c r="I366" s="244"/>
      <c r="J366" s="245">
        <f>ROUND(I366*H366,2)</f>
        <v>0</v>
      </c>
      <c r="K366" s="246"/>
      <c r="L366" s="45"/>
      <c r="M366" s="247" t="s">
        <v>1</v>
      </c>
      <c r="N366" s="248" t="s">
        <v>42</v>
      </c>
      <c r="O366" s="98"/>
      <c r="P366" s="249">
        <f>O366*H366</f>
        <v>0</v>
      </c>
      <c r="Q366" s="249">
        <v>0.0020630000000000002</v>
      </c>
      <c r="R366" s="249">
        <f>Q366*H366</f>
        <v>0.0065170169999999999</v>
      </c>
      <c r="S366" s="249">
        <v>0</v>
      </c>
      <c r="T366" s="25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51" t="s">
        <v>166</v>
      </c>
      <c r="AT366" s="251" t="s">
        <v>152</v>
      </c>
      <c r="AU366" s="251" t="s">
        <v>92</v>
      </c>
      <c r="AY366" s="18" t="s">
        <v>149</v>
      </c>
      <c r="BE366" s="252">
        <f>IF(N366="základná",J366,0)</f>
        <v>0</v>
      </c>
      <c r="BF366" s="252">
        <f>IF(N366="znížená",J366,0)</f>
        <v>0</v>
      </c>
      <c r="BG366" s="252">
        <f>IF(N366="zákl. prenesená",J366,0)</f>
        <v>0</v>
      </c>
      <c r="BH366" s="252">
        <f>IF(N366="zníž. prenesená",J366,0)</f>
        <v>0</v>
      </c>
      <c r="BI366" s="252">
        <f>IF(N366="nulová",J366,0)</f>
        <v>0</v>
      </c>
      <c r="BJ366" s="18" t="s">
        <v>92</v>
      </c>
      <c r="BK366" s="252">
        <f>ROUND(I366*H366,2)</f>
        <v>0</v>
      </c>
      <c r="BL366" s="18" t="s">
        <v>166</v>
      </c>
      <c r="BM366" s="251" t="s">
        <v>1708</v>
      </c>
    </row>
    <row r="367" s="15" customFormat="1">
      <c r="A367" s="15"/>
      <c r="B367" s="293"/>
      <c r="C367" s="294"/>
      <c r="D367" s="260" t="s">
        <v>190</v>
      </c>
      <c r="E367" s="295" t="s">
        <v>1</v>
      </c>
      <c r="F367" s="296" t="s">
        <v>1213</v>
      </c>
      <c r="G367" s="294"/>
      <c r="H367" s="295" t="s">
        <v>1</v>
      </c>
      <c r="I367" s="297"/>
      <c r="J367" s="294"/>
      <c r="K367" s="294"/>
      <c r="L367" s="298"/>
      <c r="M367" s="299"/>
      <c r="N367" s="300"/>
      <c r="O367" s="300"/>
      <c r="P367" s="300"/>
      <c r="Q367" s="300"/>
      <c r="R367" s="300"/>
      <c r="S367" s="300"/>
      <c r="T367" s="301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302" t="s">
        <v>190</v>
      </c>
      <c r="AU367" s="302" t="s">
        <v>92</v>
      </c>
      <c r="AV367" s="15" t="s">
        <v>84</v>
      </c>
      <c r="AW367" s="15" t="s">
        <v>32</v>
      </c>
      <c r="AX367" s="15" t="s">
        <v>76</v>
      </c>
      <c r="AY367" s="302" t="s">
        <v>149</v>
      </c>
    </row>
    <row r="368" s="15" customFormat="1">
      <c r="A368" s="15"/>
      <c r="B368" s="293"/>
      <c r="C368" s="294"/>
      <c r="D368" s="260" t="s">
        <v>190</v>
      </c>
      <c r="E368" s="295" t="s">
        <v>1</v>
      </c>
      <c r="F368" s="296" t="s">
        <v>1214</v>
      </c>
      <c r="G368" s="294"/>
      <c r="H368" s="295" t="s">
        <v>1</v>
      </c>
      <c r="I368" s="297"/>
      <c r="J368" s="294"/>
      <c r="K368" s="294"/>
      <c r="L368" s="298"/>
      <c r="M368" s="299"/>
      <c r="N368" s="300"/>
      <c r="O368" s="300"/>
      <c r="P368" s="300"/>
      <c r="Q368" s="300"/>
      <c r="R368" s="300"/>
      <c r="S368" s="300"/>
      <c r="T368" s="301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302" t="s">
        <v>190</v>
      </c>
      <c r="AU368" s="302" t="s">
        <v>92</v>
      </c>
      <c r="AV368" s="15" t="s">
        <v>84</v>
      </c>
      <c r="AW368" s="15" t="s">
        <v>32</v>
      </c>
      <c r="AX368" s="15" t="s">
        <v>76</v>
      </c>
      <c r="AY368" s="302" t="s">
        <v>149</v>
      </c>
    </row>
    <row r="369" s="13" customFormat="1">
      <c r="A369" s="13"/>
      <c r="B369" s="258"/>
      <c r="C369" s="259"/>
      <c r="D369" s="260" t="s">
        <v>190</v>
      </c>
      <c r="E369" s="261" t="s">
        <v>1</v>
      </c>
      <c r="F369" s="262" t="s">
        <v>1709</v>
      </c>
      <c r="G369" s="259"/>
      <c r="H369" s="263">
        <v>2.9159999999999999</v>
      </c>
      <c r="I369" s="264"/>
      <c r="J369" s="259"/>
      <c r="K369" s="259"/>
      <c r="L369" s="265"/>
      <c r="M369" s="266"/>
      <c r="N369" s="267"/>
      <c r="O369" s="267"/>
      <c r="P369" s="267"/>
      <c r="Q369" s="267"/>
      <c r="R369" s="267"/>
      <c r="S369" s="267"/>
      <c r="T369" s="26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69" t="s">
        <v>190</v>
      </c>
      <c r="AU369" s="269" t="s">
        <v>92</v>
      </c>
      <c r="AV369" s="13" t="s">
        <v>92</v>
      </c>
      <c r="AW369" s="13" t="s">
        <v>32</v>
      </c>
      <c r="AX369" s="13" t="s">
        <v>76</v>
      </c>
      <c r="AY369" s="269" t="s">
        <v>149</v>
      </c>
    </row>
    <row r="370" s="15" customFormat="1">
      <c r="A370" s="15"/>
      <c r="B370" s="293"/>
      <c r="C370" s="294"/>
      <c r="D370" s="260" t="s">
        <v>190</v>
      </c>
      <c r="E370" s="295" t="s">
        <v>1</v>
      </c>
      <c r="F370" s="296" t="s">
        <v>1216</v>
      </c>
      <c r="G370" s="294"/>
      <c r="H370" s="295" t="s">
        <v>1</v>
      </c>
      <c r="I370" s="297"/>
      <c r="J370" s="294"/>
      <c r="K370" s="294"/>
      <c r="L370" s="298"/>
      <c r="M370" s="299"/>
      <c r="N370" s="300"/>
      <c r="O370" s="300"/>
      <c r="P370" s="300"/>
      <c r="Q370" s="300"/>
      <c r="R370" s="300"/>
      <c r="S370" s="300"/>
      <c r="T370" s="301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302" t="s">
        <v>190</v>
      </c>
      <c r="AU370" s="302" t="s">
        <v>92</v>
      </c>
      <c r="AV370" s="15" t="s">
        <v>84</v>
      </c>
      <c r="AW370" s="15" t="s">
        <v>32</v>
      </c>
      <c r="AX370" s="15" t="s">
        <v>76</v>
      </c>
      <c r="AY370" s="302" t="s">
        <v>149</v>
      </c>
    </row>
    <row r="371" s="13" customFormat="1">
      <c r="A371" s="13"/>
      <c r="B371" s="258"/>
      <c r="C371" s="259"/>
      <c r="D371" s="260" t="s">
        <v>190</v>
      </c>
      <c r="E371" s="261" t="s">
        <v>1</v>
      </c>
      <c r="F371" s="262" t="s">
        <v>1710</v>
      </c>
      <c r="G371" s="259"/>
      <c r="H371" s="263">
        <v>0.24299999999999999</v>
      </c>
      <c r="I371" s="264"/>
      <c r="J371" s="259"/>
      <c r="K371" s="259"/>
      <c r="L371" s="265"/>
      <c r="M371" s="266"/>
      <c r="N371" s="267"/>
      <c r="O371" s="267"/>
      <c r="P371" s="267"/>
      <c r="Q371" s="267"/>
      <c r="R371" s="267"/>
      <c r="S371" s="267"/>
      <c r="T371" s="26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69" t="s">
        <v>190</v>
      </c>
      <c r="AU371" s="269" t="s">
        <v>92</v>
      </c>
      <c r="AV371" s="13" t="s">
        <v>92</v>
      </c>
      <c r="AW371" s="13" t="s">
        <v>32</v>
      </c>
      <c r="AX371" s="13" t="s">
        <v>76</v>
      </c>
      <c r="AY371" s="269" t="s">
        <v>149</v>
      </c>
    </row>
    <row r="372" s="14" customFormat="1">
      <c r="A372" s="14"/>
      <c r="B372" s="270"/>
      <c r="C372" s="271"/>
      <c r="D372" s="260" t="s">
        <v>190</v>
      </c>
      <c r="E372" s="272" t="s">
        <v>1</v>
      </c>
      <c r="F372" s="273" t="s">
        <v>203</v>
      </c>
      <c r="G372" s="271"/>
      <c r="H372" s="274">
        <v>3.1589999999999998</v>
      </c>
      <c r="I372" s="275"/>
      <c r="J372" s="271"/>
      <c r="K372" s="271"/>
      <c r="L372" s="276"/>
      <c r="M372" s="277"/>
      <c r="N372" s="278"/>
      <c r="O372" s="278"/>
      <c r="P372" s="278"/>
      <c r="Q372" s="278"/>
      <c r="R372" s="278"/>
      <c r="S372" s="278"/>
      <c r="T372" s="27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80" t="s">
        <v>190</v>
      </c>
      <c r="AU372" s="280" t="s">
        <v>92</v>
      </c>
      <c r="AV372" s="14" t="s">
        <v>166</v>
      </c>
      <c r="AW372" s="14" t="s">
        <v>32</v>
      </c>
      <c r="AX372" s="14" t="s">
        <v>84</v>
      </c>
      <c r="AY372" s="280" t="s">
        <v>149</v>
      </c>
    </row>
    <row r="373" s="12" customFormat="1" ht="22.8" customHeight="1">
      <c r="A373" s="12"/>
      <c r="B373" s="223"/>
      <c r="C373" s="224"/>
      <c r="D373" s="225" t="s">
        <v>75</v>
      </c>
      <c r="E373" s="237" t="s">
        <v>224</v>
      </c>
      <c r="F373" s="237" t="s">
        <v>754</v>
      </c>
      <c r="G373" s="224"/>
      <c r="H373" s="224"/>
      <c r="I373" s="227"/>
      <c r="J373" s="238">
        <f>BK373</f>
        <v>0</v>
      </c>
      <c r="K373" s="224"/>
      <c r="L373" s="229"/>
      <c r="M373" s="230"/>
      <c r="N373" s="231"/>
      <c r="O373" s="231"/>
      <c r="P373" s="232">
        <f>SUM(P374:P381)</f>
        <v>0</v>
      </c>
      <c r="Q373" s="231"/>
      <c r="R373" s="232">
        <f>SUM(R374:R381)</f>
        <v>3.8442379999999998</v>
      </c>
      <c r="S373" s="231"/>
      <c r="T373" s="233">
        <f>SUM(T374:T381)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34" t="s">
        <v>84</v>
      </c>
      <c r="AT373" s="235" t="s">
        <v>75</v>
      </c>
      <c r="AU373" s="235" t="s">
        <v>84</v>
      </c>
      <c r="AY373" s="234" t="s">
        <v>149</v>
      </c>
      <c r="BK373" s="236">
        <f>SUM(BK374:BK381)</f>
        <v>0</v>
      </c>
    </row>
    <row r="374" s="2" customFormat="1" ht="31.92453" customHeight="1">
      <c r="A374" s="39"/>
      <c r="B374" s="40"/>
      <c r="C374" s="239" t="s">
        <v>1268</v>
      </c>
      <c r="D374" s="239" t="s">
        <v>152</v>
      </c>
      <c r="E374" s="240" t="s">
        <v>1269</v>
      </c>
      <c r="F374" s="241" t="s">
        <v>1270</v>
      </c>
      <c r="G374" s="242" t="s">
        <v>211</v>
      </c>
      <c r="H374" s="243">
        <v>23</v>
      </c>
      <c r="I374" s="244"/>
      <c r="J374" s="245">
        <f>ROUND(I374*H374,2)</f>
        <v>0</v>
      </c>
      <c r="K374" s="246"/>
      <c r="L374" s="45"/>
      <c r="M374" s="247" t="s">
        <v>1</v>
      </c>
      <c r="N374" s="248" t="s">
        <v>42</v>
      </c>
      <c r="O374" s="98"/>
      <c r="P374" s="249">
        <f>O374*H374</f>
        <v>0</v>
      </c>
      <c r="Q374" s="249">
        <v>0</v>
      </c>
      <c r="R374" s="249">
        <f>Q374*H374</f>
        <v>0</v>
      </c>
      <c r="S374" s="249">
        <v>0</v>
      </c>
      <c r="T374" s="250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51" t="s">
        <v>166</v>
      </c>
      <c r="AT374" s="251" t="s">
        <v>152</v>
      </c>
      <c r="AU374" s="251" t="s">
        <v>92</v>
      </c>
      <c r="AY374" s="18" t="s">
        <v>149</v>
      </c>
      <c r="BE374" s="252">
        <f>IF(N374="základná",J374,0)</f>
        <v>0</v>
      </c>
      <c r="BF374" s="252">
        <f>IF(N374="znížená",J374,0)</f>
        <v>0</v>
      </c>
      <c r="BG374" s="252">
        <f>IF(N374="zákl. prenesená",J374,0)</f>
        <v>0</v>
      </c>
      <c r="BH374" s="252">
        <f>IF(N374="zníž. prenesená",J374,0)</f>
        <v>0</v>
      </c>
      <c r="BI374" s="252">
        <f>IF(N374="nulová",J374,0)</f>
        <v>0</v>
      </c>
      <c r="BJ374" s="18" t="s">
        <v>92</v>
      </c>
      <c r="BK374" s="252">
        <f>ROUND(I374*H374,2)</f>
        <v>0</v>
      </c>
      <c r="BL374" s="18" t="s">
        <v>166</v>
      </c>
      <c r="BM374" s="251" t="s">
        <v>1711</v>
      </c>
    </row>
    <row r="375" s="13" customFormat="1">
      <c r="A375" s="13"/>
      <c r="B375" s="258"/>
      <c r="C375" s="259"/>
      <c r="D375" s="260" t="s">
        <v>190</v>
      </c>
      <c r="E375" s="261" t="s">
        <v>1</v>
      </c>
      <c r="F375" s="262" t="s">
        <v>1712</v>
      </c>
      <c r="G375" s="259"/>
      <c r="H375" s="263">
        <v>23</v>
      </c>
      <c r="I375" s="264"/>
      <c r="J375" s="259"/>
      <c r="K375" s="259"/>
      <c r="L375" s="265"/>
      <c r="M375" s="266"/>
      <c r="N375" s="267"/>
      <c r="O375" s="267"/>
      <c r="P375" s="267"/>
      <c r="Q375" s="267"/>
      <c r="R375" s="267"/>
      <c r="S375" s="267"/>
      <c r="T375" s="26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69" t="s">
        <v>190</v>
      </c>
      <c r="AU375" s="269" t="s">
        <v>92</v>
      </c>
      <c r="AV375" s="13" t="s">
        <v>92</v>
      </c>
      <c r="AW375" s="13" t="s">
        <v>32</v>
      </c>
      <c r="AX375" s="13" t="s">
        <v>76</v>
      </c>
      <c r="AY375" s="269" t="s">
        <v>149</v>
      </c>
    </row>
    <row r="376" s="2" customFormat="1" ht="21.0566" customHeight="1">
      <c r="A376" s="39"/>
      <c r="B376" s="40"/>
      <c r="C376" s="281" t="s">
        <v>1273</v>
      </c>
      <c r="D376" s="281" t="s">
        <v>243</v>
      </c>
      <c r="E376" s="282" t="s">
        <v>1274</v>
      </c>
      <c r="F376" s="283" t="s">
        <v>1275</v>
      </c>
      <c r="G376" s="284" t="s">
        <v>211</v>
      </c>
      <c r="H376" s="285">
        <v>23</v>
      </c>
      <c r="I376" s="286"/>
      <c r="J376" s="287">
        <f>ROUND(I376*H376,2)</f>
        <v>0</v>
      </c>
      <c r="K376" s="288"/>
      <c r="L376" s="289"/>
      <c r="M376" s="290" t="s">
        <v>1</v>
      </c>
      <c r="N376" s="291" t="s">
        <v>42</v>
      </c>
      <c r="O376" s="98"/>
      <c r="P376" s="249">
        <f>O376*H376</f>
        <v>0</v>
      </c>
      <c r="Q376" s="249">
        <v>0.00097999999999999997</v>
      </c>
      <c r="R376" s="249">
        <f>Q376*H376</f>
        <v>0.022539999999999998</v>
      </c>
      <c r="S376" s="249">
        <v>0</v>
      </c>
      <c r="T376" s="250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51" t="s">
        <v>224</v>
      </c>
      <c r="AT376" s="251" t="s">
        <v>243</v>
      </c>
      <c r="AU376" s="251" t="s">
        <v>92</v>
      </c>
      <c r="AY376" s="18" t="s">
        <v>149</v>
      </c>
      <c r="BE376" s="252">
        <f>IF(N376="základná",J376,0)</f>
        <v>0</v>
      </c>
      <c r="BF376" s="252">
        <f>IF(N376="znížená",J376,0)</f>
        <v>0</v>
      </c>
      <c r="BG376" s="252">
        <f>IF(N376="zákl. prenesená",J376,0)</f>
        <v>0</v>
      </c>
      <c r="BH376" s="252">
        <f>IF(N376="zníž. prenesená",J376,0)</f>
        <v>0</v>
      </c>
      <c r="BI376" s="252">
        <f>IF(N376="nulová",J376,0)</f>
        <v>0</v>
      </c>
      <c r="BJ376" s="18" t="s">
        <v>92</v>
      </c>
      <c r="BK376" s="252">
        <f>ROUND(I376*H376,2)</f>
        <v>0</v>
      </c>
      <c r="BL376" s="18" t="s">
        <v>166</v>
      </c>
      <c r="BM376" s="251" t="s">
        <v>1713</v>
      </c>
    </row>
    <row r="377" s="2" customFormat="1" ht="23.4566" customHeight="1">
      <c r="A377" s="39"/>
      <c r="B377" s="40"/>
      <c r="C377" s="239" t="s">
        <v>1277</v>
      </c>
      <c r="D377" s="239" t="s">
        <v>152</v>
      </c>
      <c r="E377" s="240" t="s">
        <v>1278</v>
      </c>
      <c r="F377" s="241" t="s">
        <v>1279</v>
      </c>
      <c r="G377" s="242" t="s">
        <v>211</v>
      </c>
      <c r="H377" s="243">
        <v>20</v>
      </c>
      <c r="I377" s="244"/>
      <c r="J377" s="245">
        <f>ROUND(I377*H377,2)</f>
        <v>0</v>
      </c>
      <c r="K377" s="246"/>
      <c r="L377" s="45"/>
      <c r="M377" s="247" t="s">
        <v>1</v>
      </c>
      <c r="N377" s="248" t="s">
        <v>42</v>
      </c>
      <c r="O377" s="98"/>
      <c r="P377" s="249">
        <f>O377*H377</f>
        <v>0</v>
      </c>
      <c r="Q377" s="249">
        <v>0.18732489999999999</v>
      </c>
      <c r="R377" s="249">
        <f>Q377*H377</f>
        <v>3.7464979999999999</v>
      </c>
      <c r="S377" s="249">
        <v>0</v>
      </c>
      <c r="T377" s="25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51" t="s">
        <v>166</v>
      </c>
      <c r="AT377" s="251" t="s">
        <v>152</v>
      </c>
      <c r="AU377" s="251" t="s">
        <v>92</v>
      </c>
      <c r="AY377" s="18" t="s">
        <v>149</v>
      </c>
      <c r="BE377" s="252">
        <f>IF(N377="základná",J377,0)</f>
        <v>0</v>
      </c>
      <c r="BF377" s="252">
        <f>IF(N377="znížená",J377,0)</f>
        <v>0</v>
      </c>
      <c r="BG377" s="252">
        <f>IF(N377="zákl. prenesená",J377,0)</f>
        <v>0</v>
      </c>
      <c r="BH377" s="252">
        <f>IF(N377="zníž. prenesená",J377,0)</f>
        <v>0</v>
      </c>
      <c r="BI377" s="252">
        <f>IF(N377="nulová",J377,0)</f>
        <v>0</v>
      </c>
      <c r="BJ377" s="18" t="s">
        <v>92</v>
      </c>
      <c r="BK377" s="252">
        <f>ROUND(I377*H377,2)</f>
        <v>0</v>
      </c>
      <c r="BL377" s="18" t="s">
        <v>166</v>
      </c>
      <c r="BM377" s="251" t="s">
        <v>1714</v>
      </c>
    </row>
    <row r="378" s="13" customFormat="1">
      <c r="A378" s="13"/>
      <c r="B378" s="258"/>
      <c r="C378" s="259"/>
      <c r="D378" s="260" t="s">
        <v>190</v>
      </c>
      <c r="E378" s="261" t="s">
        <v>1</v>
      </c>
      <c r="F378" s="262" t="s">
        <v>1715</v>
      </c>
      <c r="G378" s="259"/>
      <c r="H378" s="263">
        <v>20</v>
      </c>
      <c r="I378" s="264"/>
      <c r="J378" s="259"/>
      <c r="K378" s="259"/>
      <c r="L378" s="265"/>
      <c r="M378" s="266"/>
      <c r="N378" s="267"/>
      <c r="O378" s="267"/>
      <c r="P378" s="267"/>
      <c r="Q378" s="267"/>
      <c r="R378" s="267"/>
      <c r="S378" s="267"/>
      <c r="T378" s="26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69" t="s">
        <v>190</v>
      </c>
      <c r="AU378" s="269" t="s">
        <v>92</v>
      </c>
      <c r="AV378" s="13" t="s">
        <v>92</v>
      </c>
      <c r="AW378" s="13" t="s">
        <v>32</v>
      </c>
      <c r="AX378" s="13" t="s">
        <v>84</v>
      </c>
      <c r="AY378" s="269" t="s">
        <v>149</v>
      </c>
    </row>
    <row r="379" s="2" customFormat="1" ht="16.30189" customHeight="1">
      <c r="A379" s="39"/>
      <c r="B379" s="40"/>
      <c r="C379" s="239" t="s">
        <v>1282</v>
      </c>
      <c r="D379" s="239" t="s">
        <v>152</v>
      </c>
      <c r="E379" s="240" t="s">
        <v>1283</v>
      </c>
      <c r="F379" s="241" t="s">
        <v>1284</v>
      </c>
      <c r="G379" s="242" t="s">
        <v>211</v>
      </c>
      <c r="H379" s="243">
        <v>4</v>
      </c>
      <c r="I379" s="244"/>
      <c r="J379" s="245">
        <f>ROUND(I379*H379,2)</f>
        <v>0</v>
      </c>
      <c r="K379" s="246"/>
      <c r="L379" s="45"/>
      <c r="M379" s="247" t="s">
        <v>1</v>
      </c>
      <c r="N379" s="248" t="s">
        <v>42</v>
      </c>
      <c r="O379" s="98"/>
      <c r="P379" s="249">
        <f>O379*H379</f>
        <v>0</v>
      </c>
      <c r="Q379" s="249">
        <v>0.00033</v>
      </c>
      <c r="R379" s="249">
        <f>Q379*H379</f>
        <v>0.00132</v>
      </c>
      <c r="S379" s="249">
        <v>0</v>
      </c>
      <c r="T379" s="250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51" t="s">
        <v>166</v>
      </c>
      <c r="AT379" s="251" t="s">
        <v>152</v>
      </c>
      <c r="AU379" s="251" t="s">
        <v>92</v>
      </c>
      <c r="AY379" s="18" t="s">
        <v>149</v>
      </c>
      <c r="BE379" s="252">
        <f>IF(N379="základná",J379,0)</f>
        <v>0</v>
      </c>
      <c r="BF379" s="252">
        <f>IF(N379="znížená",J379,0)</f>
        <v>0</v>
      </c>
      <c r="BG379" s="252">
        <f>IF(N379="zákl. prenesená",J379,0)</f>
        <v>0</v>
      </c>
      <c r="BH379" s="252">
        <f>IF(N379="zníž. prenesená",J379,0)</f>
        <v>0</v>
      </c>
      <c r="BI379" s="252">
        <f>IF(N379="nulová",J379,0)</f>
        <v>0</v>
      </c>
      <c r="BJ379" s="18" t="s">
        <v>92</v>
      </c>
      <c r="BK379" s="252">
        <f>ROUND(I379*H379,2)</f>
        <v>0</v>
      </c>
      <c r="BL379" s="18" t="s">
        <v>166</v>
      </c>
      <c r="BM379" s="251" t="s">
        <v>1716</v>
      </c>
    </row>
    <row r="380" s="13" customFormat="1">
      <c r="A380" s="13"/>
      <c r="B380" s="258"/>
      <c r="C380" s="259"/>
      <c r="D380" s="260" t="s">
        <v>190</v>
      </c>
      <c r="E380" s="261" t="s">
        <v>1</v>
      </c>
      <c r="F380" s="262" t="s">
        <v>1286</v>
      </c>
      <c r="G380" s="259"/>
      <c r="H380" s="263">
        <v>4</v>
      </c>
      <c r="I380" s="264"/>
      <c r="J380" s="259"/>
      <c r="K380" s="259"/>
      <c r="L380" s="265"/>
      <c r="M380" s="266"/>
      <c r="N380" s="267"/>
      <c r="O380" s="267"/>
      <c r="P380" s="267"/>
      <c r="Q380" s="267"/>
      <c r="R380" s="267"/>
      <c r="S380" s="267"/>
      <c r="T380" s="26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69" t="s">
        <v>190</v>
      </c>
      <c r="AU380" s="269" t="s">
        <v>92</v>
      </c>
      <c r="AV380" s="13" t="s">
        <v>92</v>
      </c>
      <c r="AW380" s="13" t="s">
        <v>32</v>
      </c>
      <c r="AX380" s="13" t="s">
        <v>84</v>
      </c>
      <c r="AY380" s="269" t="s">
        <v>149</v>
      </c>
    </row>
    <row r="381" s="2" customFormat="1" ht="23.4566" customHeight="1">
      <c r="A381" s="39"/>
      <c r="B381" s="40"/>
      <c r="C381" s="281" t="s">
        <v>1287</v>
      </c>
      <c r="D381" s="281" t="s">
        <v>243</v>
      </c>
      <c r="E381" s="282" t="s">
        <v>1288</v>
      </c>
      <c r="F381" s="283" t="s">
        <v>1289</v>
      </c>
      <c r="G381" s="284" t="s">
        <v>211</v>
      </c>
      <c r="H381" s="285">
        <v>4</v>
      </c>
      <c r="I381" s="286"/>
      <c r="J381" s="287">
        <f>ROUND(I381*H381,2)</f>
        <v>0</v>
      </c>
      <c r="K381" s="288"/>
      <c r="L381" s="289"/>
      <c r="M381" s="290" t="s">
        <v>1</v>
      </c>
      <c r="N381" s="291" t="s">
        <v>42</v>
      </c>
      <c r="O381" s="98"/>
      <c r="P381" s="249">
        <f>O381*H381</f>
        <v>0</v>
      </c>
      <c r="Q381" s="249">
        <v>0.01847</v>
      </c>
      <c r="R381" s="249">
        <f>Q381*H381</f>
        <v>0.073880000000000001</v>
      </c>
      <c r="S381" s="249">
        <v>0</v>
      </c>
      <c r="T381" s="25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51" t="s">
        <v>224</v>
      </c>
      <c r="AT381" s="251" t="s">
        <v>243</v>
      </c>
      <c r="AU381" s="251" t="s">
        <v>92</v>
      </c>
      <c r="AY381" s="18" t="s">
        <v>149</v>
      </c>
      <c r="BE381" s="252">
        <f>IF(N381="základná",J381,0)</f>
        <v>0</v>
      </c>
      <c r="BF381" s="252">
        <f>IF(N381="znížená",J381,0)</f>
        <v>0</v>
      </c>
      <c r="BG381" s="252">
        <f>IF(N381="zákl. prenesená",J381,0)</f>
        <v>0</v>
      </c>
      <c r="BH381" s="252">
        <f>IF(N381="zníž. prenesená",J381,0)</f>
        <v>0</v>
      </c>
      <c r="BI381" s="252">
        <f>IF(N381="nulová",J381,0)</f>
        <v>0</v>
      </c>
      <c r="BJ381" s="18" t="s">
        <v>92</v>
      </c>
      <c r="BK381" s="252">
        <f>ROUND(I381*H381,2)</f>
        <v>0</v>
      </c>
      <c r="BL381" s="18" t="s">
        <v>166</v>
      </c>
      <c r="BM381" s="251" t="s">
        <v>1717</v>
      </c>
    </row>
    <row r="382" s="12" customFormat="1" ht="22.8" customHeight="1">
      <c r="A382" s="12"/>
      <c r="B382" s="223"/>
      <c r="C382" s="224"/>
      <c r="D382" s="225" t="s">
        <v>75</v>
      </c>
      <c r="E382" s="237" t="s">
        <v>230</v>
      </c>
      <c r="F382" s="237" t="s">
        <v>236</v>
      </c>
      <c r="G382" s="224"/>
      <c r="H382" s="224"/>
      <c r="I382" s="227"/>
      <c r="J382" s="238">
        <f>BK382</f>
        <v>0</v>
      </c>
      <c r="K382" s="224"/>
      <c r="L382" s="229"/>
      <c r="M382" s="230"/>
      <c r="N382" s="231"/>
      <c r="O382" s="231"/>
      <c r="P382" s="232">
        <f>SUM(P383:P492)</f>
        <v>0</v>
      </c>
      <c r="Q382" s="231"/>
      <c r="R382" s="232">
        <f>SUM(R383:R492)</f>
        <v>9.3181819286783991</v>
      </c>
      <c r="S382" s="231"/>
      <c r="T382" s="233">
        <f>SUM(T383:T492)</f>
        <v>65.842521999999988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34" t="s">
        <v>84</v>
      </c>
      <c r="AT382" s="235" t="s">
        <v>75</v>
      </c>
      <c r="AU382" s="235" t="s">
        <v>84</v>
      </c>
      <c r="AY382" s="234" t="s">
        <v>149</v>
      </c>
      <c r="BK382" s="236">
        <f>SUM(BK383:BK492)</f>
        <v>0</v>
      </c>
    </row>
    <row r="383" s="2" customFormat="1" ht="16.30189" customHeight="1">
      <c r="A383" s="39"/>
      <c r="B383" s="40"/>
      <c r="C383" s="239" t="s">
        <v>1291</v>
      </c>
      <c r="D383" s="239" t="s">
        <v>152</v>
      </c>
      <c r="E383" s="240" t="s">
        <v>278</v>
      </c>
      <c r="F383" s="241" t="s">
        <v>1309</v>
      </c>
      <c r="G383" s="242" t="s">
        <v>1310</v>
      </c>
      <c r="H383" s="243">
        <v>1</v>
      </c>
      <c r="I383" s="244"/>
      <c r="J383" s="245">
        <f>ROUND(I383*H383,2)</f>
        <v>0</v>
      </c>
      <c r="K383" s="246"/>
      <c r="L383" s="45"/>
      <c r="M383" s="247" t="s">
        <v>1</v>
      </c>
      <c r="N383" s="248" t="s">
        <v>42</v>
      </c>
      <c r="O383" s="98"/>
      <c r="P383" s="249">
        <f>O383*H383</f>
        <v>0</v>
      </c>
      <c r="Q383" s="249">
        <v>0.22684000000000001</v>
      </c>
      <c r="R383" s="249">
        <f>Q383*H383</f>
        <v>0.22684000000000001</v>
      </c>
      <c r="S383" s="249">
        <v>0</v>
      </c>
      <c r="T383" s="25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51" t="s">
        <v>166</v>
      </c>
      <c r="AT383" s="251" t="s">
        <v>152</v>
      </c>
      <c r="AU383" s="251" t="s">
        <v>92</v>
      </c>
      <c r="AY383" s="18" t="s">
        <v>149</v>
      </c>
      <c r="BE383" s="252">
        <f>IF(N383="základná",J383,0)</f>
        <v>0</v>
      </c>
      <c r="BF383" s="252">
        <f>IF(N383="znížená",J383,0)</f>
        <v>0</v>
      </c>
      <c r="BG383" s="252">
        <f>IF(N383="zákl. prenesená",J383,0)</f>
        <v>0</v>
      </c>
      <c r="BH383" s="252">
        <f>IF(N383="zníž. prenesená",J383,0)</f>
        <v>0</v>
      </c>
      <c r="BI383" s="252">
        <f>IF(N383="nulová",J383,0)</f>
        <v>0</v>
      </c>
      <c r="BJ383" s="18" t="s">
        <v>92</v>
      </c>
      <c r="BK383" s="252">
        <f>ROUND(I383*H383,2)</f>
        <v>0</v>
      </c>
      <c r="BL383" s="18" t="s">
        <v>166</v>
      </c>
      <c r="BM383" s="251" t="s">
        <v>1718</v>
      </c>
    </row>
    <row r="384" s="13" customFormat="1">
      <c r="A384" s="13"/>
      <c r="B384" s="258"/>
      <c r="C384" s="259"/>
      <c r="D384" s="260" t="s">
        <v>190</v>
      </c>
      <c r="E384" s="261" t="s">
        <v>1</v>
      </c>
      <c r="F384" s="262" t="s">
        <v>1312</v>
      </c>
      <c r="G384" s="259"/>
      <c r="H384" s="263">
        <v>1</v>
      </c>
      <c r="I384" s="264"/>
      <c r="J384" s="259"/>
      <c r="K384" s="259"/>
      <c r="L384" s="265"/>
      <c r="M384" s="266"/>
      <c r="N384" s="267"/>
      <c r="O384" s="267"/>
      <c r="P384" s="267"/>
      <c r="Q384" s="267"/>
      <c r="R384" s="267"/>
      <c r="S384" s="267"/>
      <c r="T384" s="268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69" t="s">
        <v>190</v>
      </c>
      <c r="AU384" s="269" t="s">
        <v>92</v>
      </c>
      <c r="AV384" s="13" t="s">
        <v>92</v>
      </c>
      <c r="AW384" s="13" t="s">
        <v>32</v>
      </c>
      <c r="AX384" s="13" t="s">
        <v>84</v>
      </c>
      <c r="AY384" s="269" t="s">
        <v>149</v>
      </c>
    </row>
    <row r="385" s="2" customFormat="1" ht="16.30189" customHeight="1">
      <c r="A385" s="39"/>
      <c r="B385" s="40"/>
      <c r="C385" s="239" t="s">
        <v>1294</v>
      </c>
      <c r="D385" s="239" t="s">
        <v>152</v>
      </c>
      <c r="E385" s="240" t="s">
        <v>546</v>
      </c>
      <c r="F385" s="241" t="s">
        <v>547</v>
      </c>
      <c r="G385" s="242" t="s">
        <v>250</v>
      </c>
      <c r="H385" s="243">
        <v>2</v>
      </c>
      <c r="I385" s="244"/>
      <c r="J385" s="245">
        <f>ROUND(I385*H385,2)</f>
        <v>0</v>
      </c>
      <c r="K385" s="246"/>
      <c r="L385" s="45"/>
      <c r="M385" s="247" t="s">
        <v>1</v>
      </c>
      <c r="N385" s="248" t="s">
        <v>42</v>
      </c>
      <c r="O385" s="98"/>
      <c r="P385" s="249">
        <f>O385*H385</f>
        <v>0</v>
      </c>
      <c r="Q385" s="249">
        <v>0.077673000000000006</v>
      </c>
      <c r="R385" s="249">
        <f>Q385*H385</f>
        <v>0.15534600000000001</v>
      </c>
      <c r="S385" s="249">
        <v>0</v>
      </c>
      <c r="T385" s="250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51" t="s">
        <v>166</v>
      </c>
      <c r="AT385" s="251" t="s">
        <v>152</v>
      </c>
      <c r="AU385" s="251" t="s">
        <v>92</v>
      </c>
      <c r="AY385" s="18" t="s">
        <v>149</v>
      </c>
      <c r="BE385" s="252">
        <f>IF(N385="základná",J385,0)</f>
        <v>0</v>
      </c>
      <c r="BF385" s="252">
        <f>IF(N385="znížená",J385,0)</f>
        <v>0</v>
      </c>
      <c r="BG385" s="252">
        <f>IF(N385="zákl. prenesená",J385,0)</f>
        <v>0</v>
      </c>
      <c r="BH385" s="252">
        <f>IF(N385="zníž. prenesená",J385,0)</f>
        <v>0</v>
      </c>
      <c r="BI385" s="252">
        <f>IF(N385="nulová",J385,0)</f>
        <v>0</v>
      </c>
      <c r="BJ385" s="18" t="s">
        <v>92</v>
      </c>
      <c r="BK385" s="252">
        <f>ROUND(I385*H385,2)</f>
        <v>0</v>
      </c>
      <c r="BL385" s="18" t="s">
        <v>166</v>
      </c>
      <c r="BM385" s="251" t="s">
        <v>1719</v>
      </c>
    </row>
    <row r="386" s="2" customFormat="1" ht="31.92453" customHeight="1">
      <c r="A386" s="39"/>
      <c r="B386" s="40"/>
      <c r="C386" s="239" t="s">
        <v>1299</v>
      </c>
      <c r="D386" s="239" t="s">
        <v>152</v>
      </c>
      <c r="E386" s="240" t="s">
        <v>1326</v>
      </c>
      <c r="F386" s="241" t="s">
        <v>1327</v>
      </c>
      <c r="G386" s="242" t="s">
        <v>211</v>
      </c>
      <c r="H386" s="243">
        <v>53.600000000000001</v>
      </c>
      <c r="I386" s="244"/>
      <c r="J386" s="245">
        <f>ROUND(I386*H386,2)</f>
        <v>0</v>
      </c>
      <c r="K386" s="246"/>
      <c r="L386" s="45"/>
      <c r="M386" s="247" t="s">
        <v>1</v>
      </c>
      <c r="N386" s="248" t="s">
        <v>42</v>
      </c>
      <c r="O386" s="98"/>
      <c r="P386" s="249">
        <f>O386*H386</f>
        <v>0</v>
      </c>
      <c r="Q386" s="249">
        <v>0.12662000000000001</v>
      </c>
      <c r="R386" s="249">
        <f>Q386*H386</f>
        <v>6.7868320000000004</v>
      </c>
      <c r="S386" s="249">
        <v>0</v>
      </c>
      <c r="T386" s="250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51" t="s">
        <v>166</v>
      </c>
      <c r="AT386" s="251" t="s">
        <v>152</v>
      </c>
      <c r="AU386" s="251" t="s">
        <v>92</v>
      </c>
      <c r="AY386" s="18" t="s">
        <v>149</v>
      </c>
      <c r="BE386" s="252">
        <f>IF(N386="základná",J386,0)</f>
        <v>0</v>
      </c>
      <c r="BF386" s="252">
        <f>IF(N386="znížená",J386,0)</f>
        <v>0</v>
      </c>
      <c r="BG386" s="252">
        <f>IF(N386="zákl. prenesená",J386,0)</f>
        <v>0</v>
      </c>
      <c r="BH386" s="252">
        <f>IF(N386="zníž. prenesená",J386,0)</f>
        <v>0</v>
      </c>
      <c r="BI386" s="252">
        <f>IF(N386="nulová",J386,0)</f>
        <v>0</v>
      </c>
      <c r="BJ386" s="18" t="s">
        <v>92</v>
      </c>
      <c r="BK386" s="252">
        <f>ROUND(I386*H386,2)</f>
        <v>0</v>
      </c>
      <c r="BL386" s="18" t="s">
        <v>166</v>
      </c>
      <c r="BM386" s="251" t="s">
        <v>1720</v>
      </c>
    </row>
    <row r="387" s="13" customFormat="1">
      <c r="A387" s="13"/>
      <c r="B387" s="258"/>
      <c r="C387" s="259"/>
      <c r="D387" s="260" t="s">
        <v>190</v>
      </c>
      <c r="E387" s="261" t="s">
        <v>1</v>
      </c>
      <c r="F387" s="262" t="s">
        <v>1721</v>
      </c>
      <c r="G387" s="259"/>
      <c r="H387" s="263">
        <v>21.199999999999999</v>
      </c>
      <c r="I387" s="264"/>
      <c r="J387" s="259"/>
      <c r="K387" s="259"/>
      <c r="L387" s="265"/>
      <c r="M387" s="266"/>
      <c r="N387" s="267"/>
      <c r="O387" s="267"/>
      <c r="P387" s="267"/>
      <c r="Q387" s="267"/>
      <c r="R387" s="267"/>
      <c r="S387" s="267"/>
      <c r="T387" s="26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69" t="s">
        <v>190</v>
      </c>
      <c r="AU387" s="269" t="s">
        <v>92</v>
      </c>
      <c r="AV387" s="13" t="s">
        <v>92</v>
      </c>
      <c r="AW387" s="13" t="s">
        <v>32</v>
      </c>
      <c r="AX387" s="13" t="s">
        <v>76</v>
      </c>
      <c r="AY387" s="269" t="s">
        <v>149</v>
      </c>
    </row>
    <row r="388" s="13" customFormat="1">
      <c r="A388" s="13"/>
      <c r="B388" s="258"/>
      <c r="C388" s="259"/>
      <c r="D388" s="260" t="s">
        <v>190</v>
      </c>
      <c r="E388" s="261" t="s">
        <v>1</v>
      </c>
      <c r="F388" s="262" t="s">
        <v>1722</v>
      </c>
      <c r="G388" s="259"/>
      <c r="H388" s="263">
        <v>9</v>
      </c>
      <c r="I388" s="264"/>
      <c r="J388" s="259"/>
      <c r="K388" s="259"/>
      <c r="L388" s="265"/>
      <c r="M388" s="266"/>
      <c r="N388" s="267"/>
      <c r="O388" s="267"/>
      <c r="P388" s="267"/>
      <c r="Q388" s="267"/>
      <c r="R388" s="267"/>
      <c r="S388" s="267"/>
      <c r="T388" s="26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69" t="s">
        <v>190</v>
      </c>
      <c r="AU388" s="269" t="s">
        <v>92</v>
      </c>
      <c r="AV388" s="13" t="s">
        <v>92</v>
      </c>
      <c r="AW388" s="13" t="s">
        <v>32</v>
      </c>
      <c r="AX388" s="13" t="s">
        <v>76</v>
      </c>
      <c r="AY388" s="269" t="s">
        <v>149</v>
      </c>
    </row>
    <row r="389" s="13" customFormat="1">
      <c r="A389" s="13"/>
      <c r="B389" s="258"/>
      <c r="C389" s="259"/>
      <c r="D389" s="260" t="s">
        <v>190</v>
      </c>
      <c r="E389" s="261" t="s">
        <v>1</v>
      </c>
      <c r="F389" s="262" t="s">
        <v>1723</v>
      </c>
      <c r="G389" s="259"/>
      <c r="H389" s="263">
        <v>23.399999999999999</v>
      </c>
      <c r="I389" s="264"/>
      <c r="J389" s="259"/>
      <c r="K389" s="259"/>
      <c r="L389" s="265"/>
      <c r="M389" s="266"/>
      <c r="N389" s="267"/>
      <c r="O389" s="267"/>
      <c r="P389" s="267"/>
      <c r="Q389" s="267"/>
      <c r="R389" s="267"/>
      <c r="S389" s="267"/>
      <c r="T389" s="26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69" t="s">
        <v>190</v>
      </c>
      <c r="AU389" s="269" t="s">
        <v>92</v>
      </c>
      <c r="AV389" s="13" t="s">
        <v>92</v>
      </c>
      <c r="AW389" s="13" t="s">
        <v>32</v>
      </c>
      <c r="AX389" s="13" t="s">
        <v>76</v>
      </c>
      <c r="AY389" s="269" t="s">
        <v>149</v>
      </c>
    </row>
    <row r="390" s="14" customFormat="1">
      <c r="A390" s="14"/>
      <c r="B390" s="270"/>
      <c r="C390" s="271"/>
      <c r="D390" s="260" t="s">
        <v>190</v>
      </c>
      <c r="E390" s="272" t="s">
        <v>1</v>
      </c>
      <c r="F390" s="273" t="s">
        <v>203</v>
      </c>
      <c r="G390" s="271"/>
      <c r="H390" s="274">
        <v>53.600000000000001</v>
      </c>
      <c r="I390" s="275"/>
      <c r="J390" s="271"/>
      <c r="K390" s="271"/>
      <c r="L390" s="276"/>
      <c r="M390" s="277"/>
      <c r="N390" s="278"/>
      <c r="O390" s="278"/>
      <c r="P390" s="278"/>
      <c r="Q390" s="278"/>
      <c r="R390" s="278"/>
      <c r="S390" s="278"/>
      <c r="T390" s="27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80" t="s">
        <v>190</v>
      </c>
      <c r="AU390" s="280" t="s">
        <v>92</v>
      </c>
      <c r="AV390" s="14" t="s">
        <v>166</v>
      </c>
      <c r="AW390" s="14" t="s">
        <v>32</v>
      </c>
      <c r="AX390" s="14" t="s">
        <v>84</v>
      </c>
      <c r="AY390" s="280" t="s">
        <v>149</v>
      </c>
    </row>
    <row r="391" s="2" customFormat="1" ht="21.0566" customHeight="1">
      <c r="A391" s="39"/>
      <c r="B391" s="40"/>
      <c r="C391" s="281" t="s">
        <v>1304</v>
      </c>
      <c r="D391" s="281" t="s">
        <v>243</v>
      </c>
      <c r="E391" s="282" t="s">
        <v>1333</v>
      </c>
      <c r="F391" s="283" t="s">
        <v>1334</v>
      </c>
      <c r="G391" s="284" t="s">
        <v>250</v>
      </c>
      <c r="H391" s="285">
        <v>54.136000000000003</v>
      </c>
      <c r="I391" s="286"/>
      <c r="J391" s="287">
        <f>ROUND(I391*H391,2)</f>
        <v>0</v>
      </c>
      <c r="K391" s="288"/>
      <c r="L391" s="289"/>
      <c r="M391" s="290" t="s">
        <v>1</v>
      </c>
      <c r="N391" s="291" t="s">
        <v>42</v>
      </c>
      <c r="O391" s="98"/>
      <c r="P391" s="249">
        <f>O391*H391</f>
        <v>0</v>
      </c>
      <c r="Q391" s="249">
        <v>0.023</v>
      </c>
      <c r="R391" s="249">
        <f>Q391*H391</f>
        <v>1.245128</v>
      </c>
      <c r="S391" s="249">
        <v>0</v>
      </c>
      <c r="T391" s="250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51" t="s">
        <v>224</v>
      </c>
      <c r="AT391" s="251" t="s">
        <v>243</v>
      </c>
      <c r="AU391" s="251" t="s">
        <v>92</v>
      </c>
      <c r="AY391" s="18" t="s">
        <v>149</v>
      </c>
      <c r="BE391" s="252">
        <f>IF(N391="základná",J391,0)</f>
        <v>0</v>
      </c>
      <c r="BF391" s="252">
        <f>IF(N391="znížená",J391,0)</f>
        <v>0</v>
      </c>
      <c r="BG391" s="252">
        <f>IF(N391="zákl. prenesená",J391,0)</f>
        <v>0</v>
      </c>
      <c r="BH391" s="252">
        <f>IF(N391="zníž. prenesená",J391,0)</f>
        <v>0</v>
      </c>
      <c r="BI391" s="252">
        <f>IF(N391="nulová",J391,0)</f>
        <v>0</v>
      </c>
      <c r="BJ391" s="18" t="s">
        <v>92</v>
      </c>
      <c r="BK391" s="252">
        <f>ROUND(I391*H391,2)</f>
        <v>0</v>
      </c>
      <c r="BL391" s="18" t="s">
        <v>166</v>
      </c>
      <c r="BM391" s="251" t="s">
        <v>1724</v>
      </c>
    </row>
    <row r="392" s="13" customFormat="1">
      <c r="A392" s="13"/>
      <c r="B392" s="258"/>
      <c r="C392" s="259"/>
      <c r="D392" s="260" t="s">
        <v>190</v>
      </c>
      <c r="E392" s="259"/>
      <c r="F392" s="262" t="s">
        <v>1725</v>
      </c>
      <c r="G392" s="259"/>
      <c r="H392" s="263">
        <v>54.136000000000003</v>
      </c>
      <c r="I392" s="264"/>
      <c r="J392" s="259"/>
      <c r="K392" s="259"/>
      <c r="L392" s="265"/>
      <c r="M392" s="266"/>
      <c r="N392" s="267"/>
      <c r="O392" s="267"/>
      <c r="P392" s="267"/>
      <c r="Q392" s="267"/>
      <c r="R392" s="267"/>
      <c r="S392" s="267"/>
      <c r="T392" s="26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69" t="s">
        <v>190</v>
      </c>
      <c r="AU392" s="269" t="s">
        <v>92</v>
      </c>
      <c r="AV392" s="13" t="s">
        <v>92</v>
      </c>
      <c r="AW392" s="13" t="s">
        <v>4</v>
      </c>
      <c r="AX392" s="13" t="s">
        <v>84</v>
      </c>
      <c r="AY392" s="269" t="s">
        <v>149</v>
      </c>
    </row>
    <row r="393" s="2" customFormat="1" ht="16.30189" customHeight="1">
      <c r="A393" s="39"/>
      <c r="B393" s="40"/>
      <c r="C393" s="239" t="s">
        <v>1308</v>
      </c>
      <c r="D393" s="239" t="s">
        <v>152</v>
      </c>
      <c r="E393" s="240" t="s">
        <v>1338</v>
      </c>
      <c r="F393" s="241" t="s">
        <v>1339</v>
      </c>
      <c r="G393" s="242" t="s">
        <v>211</v>
      </c>
      <c r="H393" s="243">
        <v>39.700000000000003</v>
      </c>
      <c r="I393" s="244"/>
      <c r="J393" s="245">
        <f>ROUND(I393*H393,2)</f>
        <v>0</v>
      </c>
      <c r="K393" s="246"/>
      <c r="L393" s="45"/>
      <c r="M393" s="247" t="s">
        <v>1</v>
      </c>
      <c r="N393" s="248" t="s">
        <v>42</v>
      </c>
      <c r="O393" s="98"/>
      <c r="P393" s="249">
        <f>O393*H393</f>
        <v>0</v>
      </c>
      <c r="Q393" s="249">
        <v>2.0000000000000002E-05</v>
      </c>
      <c r="R393" s="249">
        <f>Q393*H393</f>
        <v>0.00079400000000000011</v>
      </c>
      <c r="S393" s="249">
        <v>0</v>
      </c>
      <c r="T393" s="25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51" t="s">
        <v>166</v>
      </c>
      <c r="AT393" s="251" t="s">
        <v>152</v>
      </c>
      <c r="AU393" s="251" t="s">
        <v>92</v>
      </c>
      <c r="AY393" s="18" t="s">
        <v>149</v>
      </c>
      <c r="BE393" s="252">
        <f>IF(N393="základná",J393,0)</f>
        <v>0</v>
      </c>
      <c r="BF393" s="252">
        <f>IF(N393="znížená",J393,0)</f>
        <v>0</v>
      </c>
      <c r="BG393" s="252">
        <f>IF(N393="zákl. prenesená",J393,0)</f>
        <v>0</v>
      </c>
      <c r="BH393" s="252">
        <f>IF(N393="zníž. prenesená",J393,0)</f>
        <v>0</v>
      </c>
      <c r="BI393" s="252">
        <f>IF(N393="nulová",J393,0)</f>
        <v>0</v>
      </c>
      <c r="BJ393" s="18" t="s">
        <v>92</v>
      </c>
      <c r="BK393" s="252">
        <f>ROUND(I393*H393,2)</f>
        <v>0</v>
      </c>
      <c r="BL393" s="18" t="s">
        <v>166</v>
      </c>
      <c r="BM393" s="251" t="s">
        <v>1726</v>
      </c>
    </row>
    <row r="394" s="13" customFormat="1">
      <c r="A394" s="13"/>
      <c r="B394" s="258"/>
      <c r="C394" s="259"/>
      <c r="D394" s="260" t="s">
        <v>190</v>
      </c>
      <c r="E394" s="261" t="s">
        <v>1</v>
      </c>
      <c r="F394" s="262" t="s">
        <v>1727</v>
      </c>
      <c r="G394" s="259"/>
      <c r="H394" s="263">
        <v>26.399999999999999</v>
      </c>
      <c r="I394" s="264"/>
      <c r="J394" s="259"/>
      <c r="K394" s="259"/>
      <c r="L394" s="265"/>
      <c r="M394" s="266"/>
      <c r="N394" s="267"/>
      <c r="O394" s="267"/>
      <c r="P394" s="267"/>
      <c r="Q394" s="267"/>
      <c r="R394" s="267"/>
      <c r="S394" s="267"/>
      <c r="T394" s="26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69" t="s">
        <v>190</v>
      </c>
      <c r="AU394" s="269" t="s">
        <v>92</v>
      </c>
      <c r="AV394" s="13" t="s">
        <v>92</v>
      </c>
      <c r="AW394" s="13" t="s">
        <v>32</v>
      </c>
      <c r="AX394" s="13" t="s">
        <v>76</v>
      </c>
      <c r="AY394" s="269" t="s">
        <v>149</v>
      </c>
    </row>
    <row r="395" s="13" customFormat="1">
      <c r="A395" s="13"/>
      <c r="B395" s="258"/>
      <c r="C395" s="259"/>
      <c r="D395" s="260" t="s">
        <v>190</v>
      </c>
      <c r="E395" s="261" t="s">
        <v>1</v>
      </c>
      <c r="F395" s="262" t="s">
        <v>1342</v>
      </c>
      <c r="G395" s="259"/>
      <c r="H395" s="263">
        <v>13.300000000000001</v>
      </c>
      <c r="I395" s="264"/>
      <c r="J395" s="259"/>
      <c r="K395" s="259"/>
      <c r="L395" s="265"/>
      <c r="M395" s="266"/>
      <c r="N395" s="267"/>
      <c r="O395" s="267"/>
      <c r="P395" s="267"/>
      <c r="Q395" s="267"/>
      <c r="R395" s="267"/>
      <c r="S395" s="267"/>
      <c r="T395" s="26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69" t="s">
        <v>190</v>
      </c>
      <c r="AU395" s="269" t="s">
        <v>92</v>
      </c>
      <c r="AV395" s="13" t="s">
        <v>92</v>
      </c>
      <c r="AW395" s="13" t="s">
        <v>32</v>
      </c>
      <c r="AX395" s="13" t="s">
        <v>76</v>
      </c>
      <c r="AY395" s="269" t="s">
        <v>149</v>
      </c>
    </row>
    <row r="396" s="14" customFormat="1">
      <c r="A396" s="14"/>
      <c r="B396" s="270"/>
      <c r="C396" s="271"/>
      <c r="D396" s="260" t="s">
        <v>190</v>
      </c>
      <c r="E396" s="272" t="s">
        <v>1</v>
      </c>
      <c r="F396" s="273" t="s">
        <v>203</v>
      </c>
      <c r="G396" s="271"/>
      <c r="H396" s="274">
        <v>39.700000000000003</v>
      </c>
      <c r="I396" s="275"/>
      <c r="J396" s="271"/>
      <c r="K396" s="271"/>
      <c r="L396" s="276"/>
      <c r="M396" s="277"/>
      <c r="N396" s="278"/>
      <c r="O396" s="278"/>
      <c r="P396" s="278"/>
      <c r="Q396" s="278"/>
      <c r="R396" s="278"/>
      <c r="S396" s="278"/>
      <c r="T396" s="279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80" t="s">
        <v>190</v>
      </c>
      <c r="AU396" s="280" t="s">
        <v>92</v>
      </c>
      <c r="AV396" s="14" t="s">
        <v>166</v>
      </c>
      <c r="AW396" s="14" t="s">
        <v>32</v>
      </c>
      <c r="AX396" s="14" t="s">
        <v>84</v>
      </c>
      <c r="AY396" s="280" t="s">
        <v>149</v>
      </c>
    </row>
    <row r="397" s="2" customFormat="1" ht="23.4566" customHeight="1">
      <c r="A397" s="39"/>
      <c r="B397" s="40"/>
      <c r="C397" s="239" t="s">
        <v>1313</v>
      </c>
      <c r="D397" s="239" t="s">
        <v>152</v>
      </c>
      <c r="E397" s="240" t="s">
        <v>1354</v>
      </c>
      <c r="F397" s="241" t="s">
        <v>1355</v>
      </c>
      <c r="G397" s="242" t="s">
        <v>188</v>
      </c>
      <c r="H397" s="243">
        <v>18.949999999999999</v>
      </c>
      <c r="I397" s="244"/>
      <c r="J397" s="245">
        <f>ROUND(I397*H397,2)</f>
        <v>0</v>
      </c>
      <c r="K397" s="246"/>
      <c r="L397" s="45"/>
      <c r="M397" s="247" t="s">
        <v>1</v>
      </c>
      <c r="N397" s="248" t="s">
        <v>42</v>
      </c>
      <c r="O397" s="98"/>
      <c r="P397" s="249">
        <f>O397*H397</f>
        <v>0</v>
      </c>
      <c r="Q397" s="249">
        <v>0.00063000000000000003</v>
      </c>
      <c r="R397" s="249">
        <f>Q397*H397</f>
        <v>0.0119385</v>
      </c>
      <c r="S397" s="249">
        <v>0</v>
      </c>
      <c r="T397" s="250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51" t="s">
        <v>166</v>
      </c>
      <c r="AT397" s="251" t="s">
        <v>152</v>
      </c>
      <c r="AU397" s="251" t="s">
        <v>92</v>
      </c>
      <c r="AY397" s="18" t="s">
        <v>149</v>
      </c>
      <c r="BE397" s="252">
        <f>IF(N397="základná",J397,0)</f>
        <v>0</v>
      </c>
      <c r="BF397" s="252">
        <f>IF(N397="znížená",J397,0)</f>
        <v>0</v>
      </c>
      <c r="BG397" s="252">
        <f>IF(N397="zákl. prenesená",J397,0)</f>
        <v>0</v>
      </c>
      <c r="BH397" s="252">
        <f>IF(N397="zníž. prenesená",J397,0)</f>
        <v>0</v>
      </c>
      <c r="BI397" s="252">
        <f>IF(N397="nulová",J397,0)</f>
        <v>0</v>
      </c>
      <c r="BJ397" s="18" t="s">
        <v>92</v>
      </c>
      <c r="BK397" s="252">
        <f>ROUND(I397*H397,2)</f>
        <v>0</v>
      </c>
      <c r="BL397" s="18" t="s">
        <v>166</v>
      </c>
      <c r="BM397" s="251" t="s">
        <v>1728</v>
      </c>
    </row>
    <row r="398" s="15" customFormat="1">
      <c r="A398" s="15"/>
      <c r="B398" s="293"/>
      <c r="C398" s="294"/>
      <c r="D398" s="260" t="s">
        <v>190</v>
      </c>
      <c r="E398" s="295" t="s">
        <v>1</v>
      </c>
      <c r="F398" s="296" t="s">
        <v>1357</v>
      </c>
      <c r="G398" s="294"/>
      <c r="H398" s="295" t="s">
        <v>1</v>
      </c>
      <c r="I398" s="297"/>
      <c r="J398" s="294"/>
      <c r="K398" s="294"/>
      <c r="L398" s="298"/>
      <c r="M398" s="299"/>
      <c r="N398" s="300"/>
      <c r="O398" s="300"/>
      <c r="P398" s="300"/>
      <c r="Q398" s="300"/>
      <c r="R398" s="300"/>
      <c r="S398" s="300"/>
      <c r="T398" s="301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302" t="s">
        <v>190</v>
      </c>
      <c r="AU398" s="302" t="s">
        <v>92</v>
      </c>
      <c r="AV398" s="15" t="s">
        <v>84</v>
      </c>
      <c r="AW398" s="15" t="s">
        <v>32</v>
      </c>
      <c r="AX398" s="15" t="s">
        <v>76</v>
      </c>
      <c r="AY398" s="302" t="s">
        <v>149</v>
      </c>
    </row>
    <row r="399" s="13" customFormat="1">
      <c r="A399" s="13"/>
      <c r="B399" s="258"/>
      <c r="C399" s="259"/>
      <c r="D399" s="260" t="s">
        <v>190</v>
      </c>
      <c r="E399" s="261" t="s">
        <v>1</v>
      </c>
      <c r="F399" s="262" t="s">
        <v>1729</v>
      </c>
      <c r="G399" s="259"/>
      <c r="H399" s="263">
        <v>0.45500000000000002</v>
      </c>
      <c r="I399" s="264"/>
      <c r="J399" s="259"/>
      <c r="K399" s="259"/>
      <c r="L399" s="265"/>
      <c r="M399" s="266"/>
      <c r="N399" s="267"/>
      <c r="O399" s="267"/>
      <c r="P399" s="267"/>
      <c r="Q399" s="267"/>
      <c r="R399" s="267"/>
      <c r="S399" s="267"/>
      <c r="T399" s="26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69" t="s">
        <v>190</v>
      </c>
      <c r="AU399" s="269" t="s">
        <v>92</v>
      </c>
      <c r="AV399" s="13" t="s">
        <v>92</v>
      </c>
      <c r="AW399" s="13" t="s">
        <v>32</v>
      </c>
      <c r="AX399" s="13" t="s">
        <v>76</v>
      </c>
      <c r="AY399" s="269" t="s">
        <v>149</v>
      </c>
    </row>
    <row r="400" s="13" customFormat="1">
      <c r="A400" s="13"/>
      <c r="B400" s="258"/>
      <c r="C400" s="259"/>
      <c r="D400" s="260" t="s">
        <v>190</v>
      </c>
      <c r="E400" s="261" t="s">
        <v>1</v>
      </c>
      <c r="F400" s="262" t="s">
        <v>1730</v>
      </c>
      <c r="G400" s="259"/>
      <c r="H400" s="263">
        <v>2.9249999999999998</v>
      </c>
      <c r="I400" s="264"/>
      <c r="J400" s="259"/>
      <c r="K400" s="259"/>
      <c r="L400" s="265"/>
      <c r="M400" s="266"/>
      <c r="N400" s="267"/>
      <c r="O400" s="267"/>
      <c r="P400" s="267"/>
      <c r="Q400" s="267"/>
      <c r="R400" s="267"/>
      <c r="S400" s="267"/>
      <c r="T400" s="26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69" t="s">
        <v>190</v>
      </c>
      <c r="AU400" s="269" t="s">
        <v>92</v>
      </c>
      <c r="AV400" s="13" t="s">
        <v>92</v>
      </c>
      <c r="AW400" s="13" t="s">
        <v>32</v>
      </c>
      <c r="AX400" s="13" t="s">
        <v>76</v>
      </c>
      <c r="AY400" s="269" t="s">
        <v>149</v>
      </c>
    </row>
    <row r="401" s="15" customFormat="1">
      <c r="A401" s="15"/>
      <c r="B401" s="293"/>
      <c r="C401" s="294"/>
      <c r="D401" s="260" t="s">
        <v>190</v>
      </c>
      <c r="E401" s="295" t="s">
        <v>1</v>
      </c>
      <c r="F401" s="296" t="s">
        <v>1360</v>
      </c>
      <c r="G401" s="294"/>
      <c r="H401" s="295" t="s">
        <v>1</v>
      </c>
      <c r="I401" s="297"/>
      <c r="J401" s="294"/>
      <c r="K401" s="294"/>
      <c r="L401" s="298"/>
      <c r="M401" s="299"/>
      <c r="N401" s="300"/>
      <c r="O401" s="300"/>
      <c r="P401" s="300"/>
      <c r="Q401" s="300"/>
      <c r="R401" s="300"/>
      <c r="S401" s="300"/>
      <c r="T401" s="301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302" t="s">
        <v>190</v>
      </c>
      <c r="AU401" s="302" t="s">
        <v>92</v>
      </c>
      <c r="AV401" s="15" t="s">
        <v>84</v>
      </c>
      <c r="AW401" s="15" t="s">
        <v>32</v>
      </c>
      <c r="AX401" s="15" t="s">
        <v>76</v>
      </c>
      <c r="AY401" s="302" t="s">
        <v>149</v>
      </c>
    </row>
    <row r="402" s="13" customFormat="1">
      <c r="A402" s="13"/>
      <c r="B402" s="258"/>
      <c r="C402" s="259"/>
      <c r="D402" s="260" t="s">
        <v>190</v>
      </c>
      <c r="E402" s="261" t="s">
        <v>1</v>
      </c>
      <c r="F402" s="262" t="s">
        <v>1731</v>
      </c>
      <c r="G402" s="259"/>
      <c r="H402" s="263">
        <v>0.94499999999999995</v>
      </c>
      <c r="I402" s="264"/>
      <c r="J402" s="259"/>
      <c r="K402" s="259"/>
      <c r="L402" s="265"/>
      <c r="M402" s="266"/>
      <c r="N402" s="267"/>
      <c r="O402" s="267"/>
      <c r="P402" s="267"/>
      <c r="Q402" s="267"/>
      <c r="R402" s="267"/>
      <c r="S402" s="267"/>
      <c r="T402" s="26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69" t="s">
        <v>190</v>
      </c>
      <c r="AU402" s="269" t="s">
        <v>92</v>
      </c>
      <c r="AV402" s="13" t="s">
        <v>92</v>
      </c>
      <c r="AW402" s="13" t="s">
        <v>32</v>
      </c>
      <c r="AX402" s="13" t="s">
        <v>76</v>
      </c>
      <c r="AY402" s="269" t="s">
        <v>149</v>
      </c>
    </row>
    <row r="403" s="15" customFormat="1">
      <c r="A403" s="15"/>
      <c r="B403" s="293"/>
      <c r="C403" s="294"/>
      <c r="D403" s="260" t="s">
        <v>190</v>
      </c>
      <c r="E403" s="295" t="s">
        <v>1</v>
      </c>
      <c r="F403" s="296" t="s">
        <v>1362</v>
      </c>
      <c r="G403" s="294"/>
      <c r="H403" s="295" t="s">
        <v>1</v>
      </c>
      <c r="I403" s="297"/>
      <c r="J403" s="294"/>
      <c r="K403" s="294"/>
      <c r="L403" s="298"/>
      <c r="M403" s="299"/>
      <c r="N403" s="300"/>
      <c r="O403" s="300"/>
      <c r="P403" s="300"/>
      <c r="Q403" s="300"/>
      <c r="R403" s="300"/>
      <c r="S403" s="300"/>
      <c r="T403" s="301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302" t="s">
        <v>190</v>
      </c>
      <c r="AU403" s="302" t="s">
        <v>92</v>
      </c>
      <c r="AV403" s="15" t="s">
        <v>84</v>
      </c>
      <c r="AW403" s="15" t="s">
        <v>32</v>
      </c>
      <c r="AX403" s="15" t="s">
        <v>76</v>
      </c>
      <c r="AY403" s="302" t="s">
        <v>149</v>
      </c>
    </row>
    <row r="404" s="13" customFormat="1">
      <c r="A404" s="13"/>
      <c r="B404" s="258"/>
      <c r="C404" s="259"/>
      <c r="D404" s="260" t="s">
        <v>190</v>
      </c>
      <c r="E404" s="261" t="s">
        <v>1</v>
      </c>
      <c r="F404" s="262" t="s">
        <v>1732</v>
      </c>
      <c r="G404" s="259"/>
      <c r="H404" s="263">
        <v>14.625</v>
      </c>
      <c r="I404" s="264"/>
      <c r="J404" s="259"/>
      <c r="K404" s="259"/>
      <c r="L404" s="265"/>
      <c r="M404" s="266"/>
      <c r="N404" s="267"/>
      <c r="O404" s="267"/>
      <c r="P404" s="267"/>
      <c r="Q404" s="267"/>
      <c r="R404" s="267"/>
      <c r="S404" s="267"/>
      <c r="T404" s="26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69" t="s">
        <v>190</v>
      </c>
      <c r="AU404" s="269" t="s">
        <v>92</v>
      </c>
      <c r="AV404" s="13" t="s">
        <v>92</v>
      </c>
      <c r="AW404" s="13" t="s">
        <v>32</v>
      </c>
      <c r="AX404" s="13" t="s">
        <v>76</v>
      </c>
      <c r="AY404" s="269" t="s">
        <v>149</v>
      </c>
    </row>
    <row r="405" s="14" customFormat="1">
      <c r="A405" s="14"/>
      <c r="B405" s="270"/>
      <c r="C405" s="271"/>
      <c r="D405" s="260" t="s">
        <v>190</v>
      </c>
      <c r="E405" s="272" t="s">
        <v>1</v>
      </c>
      <c r="F405" s="273" t="s">
        <v>203</v>
      </c>
      <c r="G405" s="271"/>
      <c r="H405" s="274">
        <v>18.949999999999999</v>
      </c>
      <c r="I405" s="275"/>
      <c r="J405" s="271"/>
      <c r="K405" s="271"/>
      <c r="L405" s="276"/>
      <c r="M405" s="277"/>
      <c r="N405" s="278"/>
      <c r="O405" s="278"/>
      <c r="P405" s="278"/>
      <c r="Q405" s="278"/>
      <c r="R405" s="278"/>
      <c r="S405" s="278"/>
      <c r="T405" s="27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80" t="s">
        <v>190</v>
      </c>
      <c r="AU405" s="280" t="s">
        <v>92</v>
      </c>
      <c r="AV405" s="14" t="s">
        <v>166</v>
      </c>
      <c r="AW405" s="14" t="s">
        <v>32</v>
      </c>
      <c r="AX405" s="14" t="s">
        <v>84</v>
      </c>
      <c r="AY405" s="280" t="s">
        <v>149</v>
      </c>
    </row>
    <row r="406" s="2" customFormat="1" ht="23.4566" customHeight="1">
      <c r="A406" s="39"/>
      <c r="B406" s="40"/>
      <c r="C406" s="239" t="s">
        <v>1315</v>
      </c>
      <c r="D406" s="239" t="s">
        <v>152</v>
      </c>
      <c r="E406" s="240" t="s">
        <v>1365</v>
      </c>
      <c r="F406" s="241" t="s">
        <v>1366</v>
      </c>
      <c r="G406" s="242" t="s">
        <v>211</v>
      </c>
      <c r="H406" s="243">
        <v>1.8899999999999999</v>
      </c>
      <c r="I406" s="244"/>
      <c r="J406" s="245">
        <f>ROUND(I406*H406,2)</f>
        <v>0</v>
      </c>
      <c r="K406" s="246"/>
      <c r="L406" s="45"/>
      <c r="M406" s="247" t="s">
        <v>1</v>
      </c>
      <c r="N406" s="248" t="s">
        <v>42</v>
      </c>
      <c r="O406" s="98"/>
      <c r="P406" s="249">
        <f>O406*H406</f>
        <v>0</v>
      </c>
      <c r="Q406" s="249">
        <v>0.000464</v>
      </c>
      <c r="R406" s="249">
        <f>Q406*H406</f>
        <v>0.00087695999999999998</v>
      </c>
      <c r="S406" s="249">
        <v>0</v>
      </c>
      <c r="T406" s="25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51" t="s">
        <v>166</v>
      </c>
      <c r="AT406" s="251" t="s">
        <v>152</v>
      </c>
      <c r="AU406" s="251" t="s">
        <v>92</v>
      </c>
      <c r="AY406" s="18" t="s">
        <v>149</v>
      </c>
      <c r="BE406" s="252">
        <f>IF(N406="základná",J406,0)</f>
        <v>0</v>
      </c>
      <c r="BF406" s="252">
        <f>IF(N406="znížená",J406,0)</f>
        <v>0</v>
      </c>
      <c r="BG406" s="252">
        <f>IF(N406="zákl. prenesená",J406,0)</f>
        <v>0</v>
      </c>
      <c r="BH406" s="252">
        <f>IF(N406="zníž. prenesená",J406,0)</f>
        <v>0</v>
      </c>
      <c r="BI406" s="252">
        <f>IF(N406="nulová",J406,0)</f>
        <v>0</v>
      </c>
      <c r="BJ406" s="18" t="s">
        <v>92</v>
      </c>
      <c r="BK406" s="252">
        <f>ROUND(I406*H406,2)</f>
        <v>0</v>
      </c>
      <c r="BL406" s="18" t="s">
        <v>166</v>
      </c>
      <c r="BM406" s="251" t="s">
        <v>1733</v>
      </c>
    </row>
    <row r="407" s="13" customFormat="1">
      <c r="A407" s="13"/>
      <c r="B407" s="258"/>
      <c r="C407" s="259"/>
      <c r="D407" s="260" t="s">
        <v>190</v>
      </c>
      <c r="E407" s="261" t="s">
        <v>1</v>
      </c>
      <c r="F407" s="262" t="s">
        <v>1734</v>
      </c>
      <c r="G407" s="259"/>
      <c r="H407" s="263">
        <v>1.8899999999999999</v>
      </c>
      <c r="I407" s="264"/>
      <c r="J407" s="259"/>
      <c r="K407" s="259"/>
      <c r="L407" s="265"/>
      <c r="M407" s="266"/>
      <c r="N407" s="267"/>
      <c r="O407" s="267"/>
      <c r="P407" s="267"/>
      <c r="Q407" s="267"/>
      <c r="R407" s="267"/>
      <c r="S407" s="267"/>
      <c r="T407" s="26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69" t="s">
        <v>190</v>
      </c>
      <c r="AU407" s="269" t="s">
        <v>92</v>
      </c>
      <c r="AV407" s="13" t="s">
        <v>92</v>
      </c>
      <c r="AW407" s="13" t="s">
        <v>32</v>
      </c>
      <c r="AX407" s="13" t="s">
        <v>76</v>
      </c>
      <c r="AY407" s="269" t="s">
        <v>149</v>
      </c>
    </row>
    <row r="408" s="14" customFormat="1">
      <c r="A408" s="14"/>
      <c r="B408" s="270"/>
      <c r="C408" s="271"/>
      <c r="D408" s="260" t="s">
        <v>190</v>
      </c>
      <c r="E408" s="272" t="s">
        <v>1</v>
      </c>
      <c r="F408" s="273" t="s">
        <v>203</v>
      </c>
      <c r="G408" s="271"/>
      <c r="H408" s="274">
        <v>1.8899999999999999</v>
      </c>
      <c r="I408" s="275"/>
      <c r="J408" s="271"/>
      <c r="K408" s="271"/>
      <c r="L408" s="276"/>
      <c r="M408" s="277"/>
      <c r="N408" s="278"/>
      <c r="O408" s="278"/>
      <c r="P408" s="278"/>
      <c r="Q408" s="278"/>
      <c r="R408" s="278"/>
      <c r="S408" s="278"/>
      <c r="T408" s="279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80" t="s">
        <v>190</v>
      </c>
      <c r="AU408" s="280" t="s">
        <v>92</v>
      </c>
      <c r="AV408" s="14" t="s">
        <v>166</v>
      </c>
      <c r="AW408" s="14" t="s">
        <v>32</v>
      </c>
      <c r="AX408" s="14" t="s">
        <v>84</v>
      </c>
      <c r="AY408" s="280" t="s">
        <v>149</v>
      </c>
    </row>
    <row r="409" s="2" customFormat="1" ht="23.4566" customHeight="1">
      <c r="A409" s="39"/>
      <c r="B409" s="40"/>
      <c r="C409" s="239" t="s">
        <v>1320</v>
      </c>
      <c r="D409" s="239" t="s">
        <v>152</v>
      </c>
      <c r="E409" s="240" t="s">
        <v>1370</v>
      </c>
      <c r="F409" s="241" t="s">
        <v>1371</v>
      </c>
      <c r="G409" s="242" t="s">
        <v>211</v>
      </c>
      <c r="H409" s="243">
        <v>1.8899999999999999</v>
      </c>
      <c r="I409" s="244"/>
      <c r="J409" s="245">
        <f>ROUND(I409*H409,2)</f>
        <v>0</v>
      </c>
      <c r="K409" s="246"/>
      <c r="L409" s="45"/>
      <c r="M409" s="247" t="s">
        <v>1</v>
      </c>
      <c r="N409" s="248" t="s">
        <v>42</v>
      </c>
      <c r="O409" s="98"/>
      <c r="P409" s="249">
        <f>O409*H409</f>
        <v>0</v>
      </c>
      <c r="Q409" s="249">
        <v>1.1E-05</v>
      </c>
      <c r="R409" s="249">
        <f>Q409*H409</f>
        <v>2.0789999999999999E-05</v>
      </c>
      <c r="S409" s="249">
        <v>0</v>
      </c>
      <c r="T409" s="250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51" t="s">
        <v>166</v>
      </c>
      <c r="AT409" s="251" t="s">
        <v>152</v>
      </c>
      <c r="AU409" s="251" t="s">
        <v>92</v>
      </c>
      <c r="AY409" s="18" t="s">
        <v>149</v>
      </c>
      <c r="BE409" s="252">
        <f>IF(N409="základná",J409,0)</f>
        <v>0</v>
      </c>
      <c r="BF409" s="252">
        <f>IF(N409="znížená",J409,0)</f>
        <v>0</v>
      </c>
      <c r="BG409" s="252">
        <f>IF(N409="zákl. prenesená",J409,0)</f>
        <v>0</v>
      </c>
      <c r="BH409" s="252">
        <f>IF(N409="zníž. prenesená",J409,0)</f>
        <v>0</v>
      </c>
      <c r="BI409" s="252">
        <f>IF(N409="nulová",J409,0)</f>
        <v>0</v>
      </c>
      <c r="BJ409" s="18" t="s">
        <v>92</v>
      </c>
      <c r="BK409" s="252">
        <f>ROUND(I409*H409,2)</f>
        <v>0</v>
      </c>
      <c r="BL409" s="18" t="s">
        <v>166</v>
      </c>
      <c r="BM409" s="251" t="s">
        <v>1735</v>
      </c>
    </row>
    <row r="410" s="13" customFormat="1">
      <c r="A410" s="13"/>
      <c r="B410" s="258"/>
      <c r="C410" s="259"/>
      <c r="D410" s="260" t="s">
        <v>190</v>
      </c>
      <c r="E410" s="261" t="s">
        <v>1</v>
      </c>
      <c r="F410" s="262" t="s">
        <v>1736</v>
      </c>
      <c r="G410" s="259"/>
      <c r="H410" s="263">
        <v>0</v>
      </c>
      <c r="I410" s="264"/>
      <c r="J410" s="259"/>
      <c r="K410" s="259"/>
      <c r="L410" s="265"/>
      <c r="M410" s="266"/>
      <c r="N410" s="267"/>
      <c r="O410" s="267"/>
      <c r="P410" s="267"/>
      <c r="Q410" s="267"/>
      <c r="R410" s="267"/>
      <c r="S410" s="267"/>
      <c r="T410" s="26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69" t="s">
        <v>190</v>
      </c>
      <c r="AU410" s="269" t="s">
        <v>92</v>
      </c>
      <c r="AV410" s="13" t="s">
        <v>92</v>
      </c>
      <c r="AW410" s="13" t="s">
        <v>32</v>
      </c>
      <c r="AX410" s="13" t="s">
        <v>76</v>
      </c>
      <c r="AY410" s="269" t="s">
        <v>149</v>
      </c>
    </row>
    <row r="411" s="13" customFormat="1">
      <c r="A411" s="13"/>
      <c r="B411" s="258"/>
      <c r="C411" s="259"/>
      <c r="D411" s="260" t="s">
        <v>190</v>
      </c>
      <c r="E411" s="261" t="s">
        <v>1</v>
      </c>
      <c r="F411" s="262" t="s">
        <v>1737</v>
      </c>
      <c r="G411" s="259"/>
      <c r="H411" s="263">
        <v>1.8899999999999999</v>
      </c>
      <c r="I411" s="264"/>
      <c r="J411" s="259"/>
      <c r="K411" s="259"/>
      <c r="L411" s="265"/>
      <c r="M411" s="266"/>
      <c r="N411" s="267"/>
      <c r="O411" s="267"/>
      <c r="P411" s="267"/>
      <c r="Q411" s="267"/>
      <c r="R411" s="267"/>
      <c r="S411" s="267"/>
      <c r="T411" s="268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69" t="s">
        <v>190</v>
      </c>
      <c r="AU411" s="269" t="s">
        <v>92</v>
      </c>
      <c r="AV411" s="13" t="s">
        <v>92</v>
      </c>
      <c r="AW411" s="13" t="s">
        <v>32</v>
      </c>
      <c r="AX411" s="13" t="s">
        <v>76</v>
      </c>
      <c r="AY411" s="269" t="s">
        <v>149</v>
      </c>
    </row>
    <row r="412" s="14" customFormat="1">
      <c r="A412" s="14"/>
      <c r="B412" s="270"/>
      <c r="C412" s="271"/>
      <c r="D412" s="260" t="s">
        <v>190</v>
      </c>
      <c r="E412" s="272" t="s">
        <v>1</v>
      </c>
      <c r="F412" s="273" t="s">
        <v>203</v>
      </c>
      <c r="G412" s="271"/>
      <c r="H412" s="274">
        <v>1.8899999999999999</v>
      </c>
      <c r="I412" s="275"/>
      <c r="J412" s="271"/>
      <c r="K412" s="271"/>
      <c r="L412" s="276"/>
      <c r="M412" s="277"/>
      <c r="N412" s="278"/>
      <c r="O412" s="278"/>
      <c r="P412" s="278"/>
      <c r="Q412" s="278"/>
      <c r="R412" s="278"/>
      <c r="S412" s="278"/>
      <c r="T412" s="279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80" t="s">
        <v>190</v>
      </c>
      <c r="AU412" s="280" t="s">
        <v>92</v>
      </c>
      <c r="AV412" s="14" t="s">
        <v>166</v>
      </c>
      <c r="AW412" s="14" t="s">
        <v>32</v>
      </c>
      <c r="AX412" s="14" t="s">
        <v>84</v>
      </c>
      <c r="AY412" s="280" t="s">
        <v>149</v>
      </c>
    </row>
    <row r="413" s="2" customFormat="1" ht="23.4566" customHeight="1">
      <c r="A413" s="39"/>
      <c r="B413" s="40"/>
      <c r="C413" s="239" t="s">
        <v>1325</v>
      </c>
      <c r="D413" s="239" t="s">
        <v>152</v>
      </c>
      <c r="E413" s="240" t="s">
        <v>1375</v>
      </c>
      <c r="F413" s="241" t="s">
        <v>1376</v>
      </c>
      <c r="G413" s="242" t="s">
        <v>188</v>
      </c>
      <c r="H413" s="243">
        <v>36.665999999999997</v>
      </c>
      <c r="I413" s="244"/>
      <c r="J413" s="245">
        <f>ROUND(I413*H413,2)</f>
        <v>0</v>
      </c>
      <c r="K413" s="246"/>
      <c r="L413" s="45"/>
      <c r="M413" s="247" t="s">
        <v>1</v>
      </c>
      <c r="N413" s="248" t="s">
        <v>42</v>
      </c>
      <c r="O413" s="98"/>
      <c r="P413" s="249">
        <f>O413*H413</f>
        <v>0</v>
      </c>
      <c r="Q413" s="249">
        <v>0</v>
      </c>
      <c r="R413" s="249">
        <f>Q413*H413</f>
        <v>0</v>
      </c>
      <c r="S413" s="249">
        <v>0.021999999999999999</v>
      </c>
      <c r="T413" s="250">
        <f>S413*H413</f>
        <v>0.80665199999999992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51" t="s">
        <v>166</v>
      </c>
      <c r="AT413" s="251" t="s">
        <v>152</v>
      </c>
      <c r="AU413" s="251" t="s">
        <v>92</v>
      </c>
      <c r="AY413" s="18" t="s">
        <v>149</v>
      </c>
      <c r="BE413" s="252">
        <f>IF(N413="základná",J413,0)</f>
        <v>0</v>
      </c>
      <c r="BF413" s="252">
        <f>IF(N413="znížená",J413,0)</f>
        <v>0</v>
      </c>
      <c r="BG413" s="252">
        <f>IF(N413="zákl. prenesená",J413,0)</f>
        <v>0</v>
      </c>
      <c r="BH413" s="252">
        <f>IF(N413="zníž. prenesená",J413,0)</f>
        <v>0</v>
      </c>
      <c r="BI413" s="252">
        <f>IF(N413="nulová",J413,0)</f>
        <v>0</v>
      </c>
      <c r="BJ413" s="18" t="s">
        <v>92</v>
      </c>
      <c r="BK413" s="252">
        <f>ROUND(I413*H413,2)</f>
        <v>0</v>
      </c>
      <c r="BL413" s="18" t="s">
        <v>166</v>
      </c>
      <c r="BM413" s="251" t="s">
        <v>1738</v>
      </c>
    </row>
    <row r="414" s="13" customFormat="1">
      <c r="A414" s="13"/>
      <c r="B414" s="258"/>
      <c r="C414" s="259"/>
      <c r="D414" s="260" t="s">
        <v>190</v>
      </c>
      <c r="E414" s="261" t="s">
        <v>1</v>
      </c>
      <c r="F414" s="262" t="s">
        <v>1697</v>
      </c>
      <c r="G414" s="259"/>
      <c r="H414" s="263">
        <v>21.923999999999999</v>
      </c>
      <c r="I414" s="264"/>
      <c r="J414" s="259"/>
      <c r="K414" s="259"/>
      <c r="L414" s="265"/>
      <c r="M414" s="266"/>
      <c r="N414" s="267"/>
      <c r="O414" s="267"/>
      <c r="P414" s="267"/>
      <c r="Q414" s="267"/>
      <c r="R414" s="267"/>
      <c r="S414" s="267"/>
      <c r="T414" s="268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69" t="s">
        <v>190</v>
      </c>
      <c r="AU414" s="269" t="s">
        <v>92</v>
      </c>
      <c r="AV414" s="13" t="s">
        <v>92</v>
      </c>
      <c r="AW414" s="13" t="s">
        <v>32</v>
      </c>
      <c r="AX414" s="13" t="s">
        <v>76</v>
      </c>
      <c r="AY414" s="269" t="s">
        <v>149</v>
      </c>
    </row>
    <row r="415" s="15" customFormat="1">
      <c r="A415" s="15"/>
      <c r="B415" s="293"/>
      <c r="C415" s="294"/>
      <c r="D415" s="260" t="s">
        <v>190</v>
      </c>
      <c r="E415" s="295" t="s">
        <v>1</v>
      </c>
      <c r="F415" s="296" t="s">
        <v>1213</v>
      </c>
      <c r="G415" s="294"/>
      <c r="H415" s="295" t="s">
        <v>1</v>
      </c>
      <c r="I415" s="297"/>
      <c r="J415" s="294"/>
      <c r="K415" s="294"/>
      <c r="L415" s="298"/>
      <c r="M415" s="299"/>
      <c r="N415" s="300"/>
      <c r="O415" s="300"/>
      <c r="P415" s="300"/>
      <c r="Q415" s="300"/>
      <c r="R415" s="300"/>
      <c r="S415" s="300"/>
      <c r="T415" s="301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302" t="s">
        <v>190</v>
      </c>
      <c r="AU415" s="302" t="s">
        <v>92</v>
      </c>
      <c r="AV415" s="15" t="s">
        <v>84</v>
      </c>
      <c r="AW415" s="15" t="s">
        <v>32</v>
      </c>
      <c r="AX415" s="15" t="s">
        <v>76</v>
      </c>
      <c r="AY415" s="302" t="s">
        <v>149</v>
      </c>
    </row>
    <row r="416" s="15" customFormat="1">
      <c r="A416" s="15"/>
      <c r="B416" s="293"/>
      <c r="C416" s="294"/>
      <c r="D416" s="260" t="s">
        <v>190</v>
      </c>
      <c r="E416" s="295" t="s">
        <v>1</v>
      </c>
      <c r="F416" s="296" t="s">
        <v>1214</v>
      </c>
      <c r="G416" s="294"/>
      <c r="H416" s="295" t="s">
        <v>1</v>
      </c>
      <c r="I416" s="297"/>
      <c r="J416" s="294"/>
      <c r="K416" s="294"/>
      <c r="L416" s="298"/>
      <c r="M416" s="299"/>
      <c r="N416" s="300"/>
      <c r="O416" s="300"/>
      <c r="P416" s="300"/>
      <c r="Q416" s="300"/>
      <c r="R416" s="300"/>
      <c r="S416" s="300"/>
      <c r="T416" s="301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302" t="s">
        <v>190</v>
      </c>
      <c r="AU416" s="302" t="s">
        <v>92</v>
      </c>
      <c r="AV416" s="15" t="s">
        <v>84</v>
      </c>
      <c r="AW416" s="15" t="s">
        <v>32</v>
      </c>
      <c r="AX416" s="15" t="s">
        <v>76</v>
      </c>
      <c r="AY416" s="302" t="s">
        <v>149</v>
      </c>
    </row>
    <row r="417" s="13" customFormat="1">
      <c r="A417" s="13"/>
      <c r="B417" s="258"/>
      <c r="C417" s="259"/>
      <c r="D417" s="260" t="s">
        <v>190</v>
      </c>
      <c r="E417" s="261" t="s">
        <v>1</v>
      </c>
      <c r="F417" s="262" t="s">
        <v>1701</v>
      </c>
      <c r="G417" s="259"/>
      <c r="H417" s="263">
        <v>13.608000000000001</v>
      </c>
      <c r="I417" s="264"/>
      <c r="J417" s="259"/>
      <c r="K417" s="259"/>
      <c r="L417" s="265"/>
      <c r="M417" s="266"/>
      <c r="N417" s="267"/>
      <c r="O417" s="267"/>
      <c r="P417" s="267"/>
      <c r="Q417" s="267"/>
      <c r="R417" s="267"/>
      <c r="S417" s="267"/>
      <c r="T417" s="26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69" t="s">
        <v>190</v>
      </c>
      <c r="AU417" s="269" t="s">
        <v>92</v>
      </c>
      <c r="AV417" s="13" t="s">
        <v>92</v>
      </c>
      <c r="AW417" s="13" t="s">
        <v>32</v>
      </c>
      <c r="AX417" s="13" t="s">
        <v>76</v>
      </c>
      <c r="AY417" s="269" t="s">
        <v>149</v>
      </c>
    </row>
    <row r="418" s="15" customFormat="1">
      <c r="A418" s="15"/>
      <c r="B418" s="293"/>
      <c r="C418" s="294"/>
      <c r="D418" s="260" t="s">
        <v>190</v>
      </c>
      <c r="E418" s="295" t="s">
        <v>1</v>
      </c>
      <c r="F418" s="296" t="s">
        <v>1216</v>
      </c>
      <c r="G418" s="294"/>
      <c r="H418" s="295" t="s">
        <v>1</v>
      </c>
      <c r="I418" s="297"/>
      <c r="J418" s="294"/>
      <c r="K418" s="294"/>
      <c r="L418" s="298"/>
      <c r="M418" s="299"/>
      <c r="N418" s="300"/>
      <c r="O418" s="300"/>
      <c r="P418" s="300"/>
      <c r="Q418" s="300"/>
      <c r="R418" s="300"/>
      <c r="S418" s="300"/>
      <c r="T418" s="301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302" t="s">
        <v>190</v>
      </c>
      <c r="AU418" s="302" t="s">
        <v>92</v>
      </c>
      <c r="AV418" s="15" t="s">
        <v>84</v>
      </c>
      <c r="AW418" s="15" t="s">
        <v>32</v>
      </c>
      <c r="AX418" s="15" t="s">
        <v>76</v>
      </c>
      <c r="AY418" s="302" t="s">
        <v>149</v>
      </c>
    </row>
    <row r="419" s="13" customFormat="1">
      <c r="A419" s="13"/>
      <c r="B419" s="258"/>
      <c r="C419" s="259"/>
      <c r="D419" s="260" t="s">
        <v>190</v>
      </c>
      <c r="E419" s="261" t="s">
        <v>1</v>
      </c>
      <c r="F419" s="262" t="s">
        <v>1702</v>
      </c>
      <c r="G419" s="259"/>
      <c r="H419" s="263">
        <v>1.1339999999999999</v>
      </c>
      <c r="I419" s="264"/>
      <c r="J419" s="259"/>
      <c r="K419" s="259"/>
      <c r="L419" s="265"/>
      <c r="M419" s="266"/>
      <c r="N419" s="267"/>
      <c r="O419" s="267"/>
      <c r="P419" s="267"/>
      <c r="Q419" s="267"/>
      <c r="R419" s="267"/>
      <c r="S419" s="267"/>
      <c r="T419" s="268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69" t="s">
        <v>190</v>
      </c>
      <c r="AU419" s="269" t="s">
        <v>92</v>
      </c>
      <c r="AV419" s="13" t="s">
        <v>92</v>
      </c>
      <c r="AW419" s="13" t="s">
        <v>32</v>
      </c>
      <c r="AX419" s="13" t="s">
        <v>76</v>
      </c>
      <c r="AY419" s="269" t="s">
        <v>149</v>
      </c>
    </row>
    <row r="420" s="14" customFormat="1">
      <c r="A420" s="14"/>
      <c r="B420" s="270"/>
      <c r="C420" s="271"/>
      <c r="D420" s="260" t="s">
        <v>190</v>
      </c>
      <c r="E420" s="272" t="s">
        <v>1</v>
      </c>
      <c r="F420" s="273" t="s">
        <v>203</v>
      </c>
      <c r="G420" s="271"/>
      <c r="H420" s="274">
        <v>36.665999999999997</v>
      </c>
      <c r="I420" s="275"/>
      <c r="J420" s="271"/>
      <c r="K420" s="271"/>
      <c r="L420" s="276"/>
      <c r="M420" s="277"/>
      <c r="N420" s="278"/>
      <c r="O420" s="278"/>
      <c r="P420" s="278"/>
      <c r="Q420" s="278"/>
      <c r="R420" s="278"/>
      <c r="S420" s="278"/>
      <c r="T420" s="27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80" t="s">
        <v>190</v>
      </c>
      <c r="AU420" s="280" t="s">
        <v>92</v>
      </c>
      <c r="AV420" s="14" t="s">
        <v>166</v>
      </c>
      <c r="AW420" s="14" t="s">
        <v>32</v>
      </c>
      <c r="AX420" s="14" t="s">
        <v>84</v>
      </c>
      <c r="AY420" s="280" t="s">
        <v>149</v>
      </c>
    </row>
    <row r="421" s="2" customFormat="1" ht="23.4566" customHeight="1">
      <c r="A421" s="39"/>
      <c r="B421" s="40"/>
      <c r="C421" s="239" t="s">
        <v>1332</v>
      </c>
      <c r="D421" s="239" t="s">
        <v>152</v>
      </c>
      <c r="E421" s="240" t="s">
        <v>1379</v>
      </c>
      <c r="F421" s="241" t="s">
        <v>1380</v>
      </c>
      <c r="G421" s="242" t="s">
        <v>188</v>
      </c>
      <c r="H421" s="243">
        <v>15.714</v>
      </c>
      <c r="I421" s="244"/>
      <c r="J421" s="245">
        <f>ROUND(I421*H421,2)</f>
        <v>0</v>
      </c>
      <c r="K421" s="246"/>
      <c r="L421" s="45"/>
      <c r="M421" s="247" t="s">
        <v>1</v>
      </c>
      <c r="N421" s="248" t="s">
        <v>42</v>
      </c>
      <c r="O421" s="98"/>
      <c r="P421" s="249">
        <f>O421*H421</f>
        <v>0</v>
      </c>
      <c r="Q421" s="249">
        <v>0</v>
      </c>
      <c r="R421" s="249">
        <f>Q421*H421</f>
        <v>0</v>
      </c>
      <c r="S421" s="249">
        <v>0.055</v>
      </c>
      <c r="T421" s="250">
        <f>S421*H421</f>
        <v>0.86426999999999998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51" t="s">
        <v>166</v>
      </c>
      <c r="AT421" s="251" t="s">
        <v>152</v>
      </c>
      <c r="AU421" s="251" t="s">
        <v>92</v>
      </c>
      <c r="AY421" s="18" t="s">
        <v>149</v>
      </c>
      <c r="BE421" s="252">
        <f>IF(N421="základná",J421,0)</f>
        <v>0</v>
      </c>
      <c r="BF421" s="252">
        <f>IF(N421="znížená",J421,0)</f>
        <v>0</v>
      </c>
      <c r="BG421" s="252">
        <f>IF(N421="zákl. prenesená",J421,0)</f>
        <v>0</v>
      </c>
      <c r="BH421" s="252">
        <f>IF(N421="zníž. prenesená",J421,0)</f>
        <v>0</v>
      </c>
      <c r="BI421" s="252">
        <f>IF(N421="nulová",J421,0)</f>
        <v>0</v>
      </c>
      <c r="BJ421" s="18" t="s">
        <v>92</v>
      </c>
      <c r="BK421" s="252">
        <f>ROUND(I421*H421,2)</f>
        <v>0</v>
      </c>
      <c r="BL421" s="18" t="s">
        <v>166</v>
      </c>
      <c r="BM421" s="251" t="s">
        <v>1739</v>
      </c>
    </row>
    <row r="422" s="13" customFormat="1">
      <c r="A422" s="13"/>
      <c r="B422" s="258"/>
      <c r="C422" s="259"/>
      <c r="D422" s="260" t="s">
        <v>190</v>
      </c>
      <c r="E422" s="261" t="s">
        <v>1</v>
      </c>
      <c r="F422" s="262" t="s">
        <v>1699</v>
      </c>
      <c r="G422" s="259"/>
      <c r="H422" s="263">
        <v>9.3960000000000008</v>
      </c>
      <c r="I422" s="264"/>
      <c r="J422" s="259"/>
      <c r="K422" s="259"/>
      <c r="L422" s="265"/>
      <c r="M422" s="266"/>
      <c r="N422" s="267"/>
      <c r="O422" s="267"/>
      <c r="P422" s="267"/>
      <c r="Q422" s="267"/>
      <c r="R422" s="267"/>
      <c r="S422" s="267"/>
      <c r="T422" s="26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69" t="s">
        <v>190</v>
      </c>
      <c r="AU422" s="269" t="s">
        <v>92</v>
      </c>
      <c r="AV422" s="13" t="s">
        <v>92</v>
      </c>
      <c r="AW422" s="13" t="s">
        <v>32</v>
      </c>
      <c r="AX422" s="13" t="s">
        <v>76</v>
      </c>
      <c r="AY422" s="269" t="s">
        <v>149</v>
      </c>
    </row>
    <row r="423" s="15" customFormat="1">
      <c r="A423" s="15"/>
      <c r="B423" s="293"/>
      <c r="C423" s="294"/>
      <c r="D423" s="260" t="s">
        <v>190</v>
      </c>
      <c r="E423" s="295" t="s">
        <v>1</v>
      </c>
      <c r="F423" s="296" t="s">
        <v>1213</v>
      </c>
      <c r="G423" s="294"/>
      <c r="H423" s="295" t="s">
        <v>1</v>
      </c>
      <c r="I423" s="297"/>
      <c r="J423" s="294"/>
      <c r="K423" s="294"/>
      <c r="L423" s="298"/>
      <c r="M423" s="299"/>
      <c r="N423" s="300"/>
      <c r="O423" s="300"/>
      <c r="P423" s="300"/>
      <c r="Q423" s="300"/>
      <c r="R423" s="300"/>
      <c r="S423" s="300"/>
      <c r="T423" s="30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302" t="s">
        <v>190</v>
      </c>
      <c r="AU423" s="302" t="s">
        <v>92</v>
      </c>
      <c r="AV423" s="15" t="s">
        <v>84</v>
      </c>
      <c r="AW423" s="15" t="s">
        <v>32</v>
      </c>
      <c r="AX423" s="15" t="s">
        <v>76</v>
      </c>
      <c r="AY423" s="302" t="s">
        <v>149</v>
      </c>
    </row>
    <row r="424" s="15" customFormat="1">
      <c r="A424" s="15"/>
      <c r="B424" s="293"/>
      <c r="C424" s="294"/>
      <c r="D424" s="260" t="s">
        <v>190</v>
      </c>
      <c r="E424" s="295" t="s">
        <v>1</v>
      </c>
      <c r="F424" s="296" t="s">
        <v>1214</v>
      </c>
      <c r="G424" s="294"/>
      <c r="H424" s="295" t="s">
        <v>1</v>
      </c>
      <c r="I424" s="297"/>
      <c r="J424" s="294"/>
      <c r="K424" s="294"/>
      <c r="L424" s="298"/>
      <c r="M424" s="299"/>
      <c r="N424" s="300"/>
      <c r="O424" s="300"/>
      <c r="P424" s="300"/>
      <c r="Q424" s="300"/>
      <c r="R424" s="300"/>
      <c r="S424" s="300"/>
      <c r="T424" s="301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302" t="s">
        <v>190</v>
      </c>
      <c r="AU424" s="302" t="s">
        <v>92</v>
      </c>
      <c r="AV424" s="15" t="s">
        <v>84</v>
      </c>
      <c r="AW424" s="15" t="s">
        <v>32</v>
      </c>
      <c r="AX424" s="15" t="s">
        <v>76</v>
      </c>
      <c r="AY424" s="302" t="s">
        <v>149</v>
      </c>
    </row>
    <row r="425" s="13" customFormat="1">
      <c r="A425" s="13"/>
      <c r="B425" s="258"/>
      <c r="C425" s="259"/>
      <c r="D425" s="260" t="s">
        <v>190</v>
      </c>
      <c r="E425" s="261" t="s">
        <v>1</v>
      </c>
      <c r="F425" s="262" t="s">
        <v>1704</v>
      </c>
      <c r="G425" s="259"/>
      <c r="H425" s="263">
        <v>5.8319999999999999</v>
      </c>
      <c r="I425" s="264"/>
      <c r="J425" s="259"/>
      <c r="K425" s="259"/>
      <c r="L425" s="265"/>
      <c r="M425" s="266"/>
      <c r="N425" s="267"/>
      <c r="O425" s="267"/>
      <c r="P425" s="267"/>
      <c r="Q425" s="267"/>
      <c r="R425" s="267"/>
      <c r="S425" s="267"/>
      <c r="T425" s="26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69" t="s">
        <v>190</v>
      </c>
      <c r="AU425" s="269" t="s">
        <v>92</v>
      </c>
      <c r="AV425" s="13" t="s">
        <v>92</v>
      </c>
      <c r="AW425" s="13" t="s">
        <v>32</v>
      </c>
      <c r="AX425" s="13" t="s">
        <v>76</v>
      </c>
      <c r="AY425" s="269" t="s">
        <v>149</v>
      </c>
    </row>
    <row r="426" s="15" customFormat="1">
      <c r="A426" s="15"/>
      <c r="B426" s="293"/>
      <c r="C426" s="294"/>
      <c r="D426" s="260" t="s">
        <v>190</v>
      </c>
      <c r="E426" s="295" t="s">
        <v>1</v>
      </c>
      <c r="F426" s="296" t="s">
        <v>1216</v>
      </c>
      <c r="G426" s="294"/>
      <c r="H426" s="295" t="s">
        <v>1</v>
      </c>
      <c r="I426" s="297"/>
      <c r="J426" s="294"/>
      <c r="K426" s="294"/>
      <c r="L426" s="298"/>
      <c r="M426" s="299"/>
      <c r="N426" s="300"/>
      <c r="O426" s="300"/>
      <c r="P426" s="300"/>
      <c r="Q426" s="300"/>
      <c r="R426" s="300"/>
      <c r="S426" s="300"/>
      <c r="T426" s="301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302" t="s">
        <v>190</v>
      </c>
      <c r="AU426" s="302" t="s">
        <v>92</v>
      </c>
      <c r="AV426" s="15" t="s">
        <v>84</v>
      </c>
      <c r="AW426" s="15" t="s">
        <v>32</v>
      </c>
      <c r="AX426" s="15" t="s">
        <v>76</v>
      </c>
      <c r="AY426" s="302" t="s">
        <v>149</v>
      </c>
    </row>
    <row r="427" s="13" customFormat="1">
      <c r="A427" s="13"/>
      <c r="B427" s="258"/>
      <c r="C427" s="259"/>
      <c r="D427" s="260" t="s">
        <v>190</v>
      </c>
      <c r="E427" s="261" t="s">
        <v>1</v>
      </c>
      <c r="F427" s="262" t="s">
        <v>1705</v>
      </c>
      <c r="G427" s="259"/>
      <c r="H427" s="263">
        <v>0.48599999999999999</v>
      </c>
      <c r="I427" s="264"/>
      <c r="J427" s="259"/>
      <c r="K427" s="259"/>
      <c r="L427" s="265"/>
      <c r="M427" s="266"/>
      <c r="N427" s="267"/>
      <c r="O427" s="267"/>
      <c r="P427" s="267"/>
      <c r="Q427" s="267"/>
      <c r="R427" s="267"/>
      <c r="S427" s="267"/>
      <c r="T427" s="26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69" t="s">
        <v>190</v>
      </c>
      <c r="AU427" s="269" t="s">
        <v>92</v>
      </c>
      <c r="AV427" s="13" t="s">
        <v>92</v>
      </c>
      <c r="AW427" s="13" t="s">
        <v>32</v>
      </c>
      <c r="AX427" s="13" t="s">
        <v>76</v>
      </c>
      <c r="AY427" s="269" t="s">
        <v>149</v>
      </c>
    </row>
    <row r="428" s="14" customFormat="1">
      <c r="A428" s="14"/>
      <c r="B428" s="270"/>
      <c r="C428" s="271"/>
      <c r="D428" s="260" t="s">
        <v>190</v>
      </c>
      <c r="E428" s="272" t="s">
        <v>1</v>
      </c>
      <c r="F428" s="273" t="s">
        <v>203</v>
      </c>
      <c r="G428" s="271"/>
      <c r="H428" s="274">
        <v>15.714</v>
      </c>
      <c r="I428" s="275"/>
      <c r="J428" s="271"/>
      <c r="K428" s="271"/>
      <c r="L428" s="276"/>
      <c r="M428" s="277"/>
      <c r="N428" s="278"/>
      <c r="O428" s="278"/>
      <c r="P428" s="278"/>
      <c r="Q428" s="278"/>
      <c r="R428" s="278"/>
      <c r="S428" s="278"/>
      <c r="T428" s="27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80" t="s">
        <v>190</v>
      </c>
      <c r="AU428" s="280" t="s">
        <v>92</v>
      </c>
      <c r="AV428" s="14" t="s">
        <v>166</v>
      </c>
      <c r="AW428" s="14" t="s">
        <v>32</v>
      </c>
      <c r="AX428" s="14" t="s">
        <v>84</v>
      </c>
      <c r="AY428" s="280" t="s">
        <v>149</v>
      </c>
    </row>
    <row r="429" s="2" customFormat="1" ht="23.4566" customHeight="1">
      <c r="A429" s="39"/>
      <c r="B429" s="40"/>
      <c r="C429" s="239" t="s">
        <v>1337</v>
      </c>
      <c r="D429" s="239" t="s">
        <v>152</v>
      </c>
      <c r="E429" s="240" t="s">
        <v>1383</v>
      </c>
      <c r="F429" s="241" t="s">
        <v>1384</v>
      </c>
      <c r="G429" s="242" t="s">
        <v>188</v>
      </c>
      <c r="H429" s="243">
        <v>68.152000000000001</v>
      </c>
      <c r="I429" s="244"/>
      <c r="J429" s="245">
        <f>ROUND(I429*H429,2)</f>
        <v>0</v>
      </c>
      <c r="K429" s="246"/>
      <c r="L429" s="45"/>
      <c r="M429" s="247" t="s">
        <v>1</v>
      </c>
      <c r="N429" s="248" t="s">
        <v>42</v>
      </c>
      <c r="O429" s="98"/>
      <c r="P429" s="249">
        <f>O429*H429</f>
        <v>0</v>
      </c>
      <c r="Q429" s="249">
        <v>0</v>
      </c>
      <c r="R429" s="249">
        <f>Q429*H429</f>
        <v>0</v>
      </c>
      <c r="S429" s="249">
        <v>0</v>
      </c>
      <c r="T429" s="250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51" t="s">
        <v>166</v>
      </c>
      <c r="AT429" s="251" t="s">
        <v>152</v>
      </c>
      <c r="AU429" s="251" t="s">
        <v>92</v>
      </c>
      <c r="AY429" s="18" t="s">
        <v>149</v>
      </c>
      <c r="BE429" s="252">
        <f>IF(N429="základná",J429,0)</f>
        <v>0</v>
      </c>
      <c r="BF429" s="252">
        <f>IF(N429="znížená",J429,0)</f>
        <v>0</v>
      </c>
      <c r="BG429" s="252">
        <f>IF(N429="zákl. prenesená",J429,0)</f>
        <v>0</v>
      </c>
      <c r="BH429" s="252">
        <f>IF(N429="zníž. prenesená",J429,0)</f>
        <v>0</v>
      </c>
      <c r="BI429" s="252">
        <f>IF(N429="nulová",J429,0)</f>
        <v>0</v>
      </c>
      <c r="BJ429" s="18" t="s">
        <v>92</v>
      </c>
      <c r="BK429" s="252">
        <f>ROUND(I429*H429,2)</f>
        <v>0</v>
      </c>
      <c r="BL429" s="18" t="s">
        <v>166</v>
      </c>
      <c r="BM429" s="251" t="s">
        <v>1740</v>
      </c>
    </row>
    <row r="430" s="13" customFormat="1">
      <c r="A430" s="13"/>
      <c r="B430" s="258"/>
      <c r="C430" s="259"/>
      <c r="D430" s="260" t="s">
        <v>190</v>
      </c>
      <c r="E430" s="261" t="s">
        <v>1</v>
      </c>
      <c r="F430" s="262" t="s">
        <v>1741</v>
      </c>
      <c r="G430" s="259"/>
      <c r="H430" s="263">
        <v>54.014000000000003</v>
      </c>
      <c r="I430" s="264"/>
      <c r="J430" s="259"/>
      <c r="K430" s="259"/>
      <c r="L430" s="265"/>
      <c r="M430" s="266"/>
      <c r="N430" s="267"/>
      <c r="O430" s="267"/>
      <c r="P430" s="267"/>
      <c r="Q430" s="267"/>
      <c r="R430" s="267"/>
      <c r="S430" s="267"/>
      <c r="T430" s="26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69" t="s">
        <v>190</v>
      </c>
      <c r="AU430" s="269" t="s">
        <v>92</v>
      </c>
      <c r="AV430" s="13" t="s">
        <v>92</v>
      </c>
      <c r="AW430" s="13" t="s">
        <v>32</v>
      </c>
      <c r="AX430" s="13" t="s">
        <v>76</v>
      </c>
      <c r="AY430" s="269" t="s">
        <v>149</v>
      </c>
    </row>
    <row r="431" s="13" customFormat="1">
      <c r="A431" s="13"/>
      <c r="B431" s="258"/>
      <c r="C431" s="259"/>
      <c r="D431" s="260" t="s">
        <v>190</v>
      </c>
      <c r="E431" s="261" t="s">
        <v>1</v>
      </c>
      <c r="F431" s="262" t="s">
        <v>1742</v>
      </c>
      <c r="G431" s="259"/>
      <c r="H431" s="263">
        <v>14.138</v>
      </c>
      <c r="I431" s="264"/>
      <c r="J431" s="259"/>
      <c r="K431" s="259"/>
      <c r="L431" s="265"/>
      <c r="M431" s="266"/>
      <c r="N431" s="267"/>
      <c r="O431" s="267"/>
      <c r="P431" s="267"/>
      <c r="Q431" s="267"/>
      <c r="R431" s="267"/>
      <c r="S431" s="267"/>
      <c r="T431" s="26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69" t="s">
        <v>190</v>
      </c>
      <c r="AU431" s="269" t="s">
        <v>92</v>
      </c>
      <c r="AV431" s="13" t="s">
        <v>92</v>
      </c>
      <c r="AW431" s="13" t="s">
        <v>32</v>
      </c>
      <c r="AX431" s="13" t="s">
        <v>76</v>
      </c>
      <c r="AY431" s="269" t="s">
        <v>149</v>
      </c>
    </row>
    <row r="432" s="14" customFormat="1">
      <c r="A432" s="14"/>
      <c r="B432" s="270"/>
      <c r="C432" s="271"/>
      <c r="D432" s="260" t="s">
        <v>190</v>
      </c>
      <c r="E432" s="272" t="s">
        <v>1</v>
      </c>
      <c r="F432" s="273" t="s">
        <v>203</v>
      </c>
      <c r="G432" s="271"/>
      <c r="H432" s="274">
        <v>68.152000000000001</v>
      </c>
      <c r="I432" s="275"/>
      <c r="J432" s="271"/>
      <c r="K432" s="271"/>
      <c r="L432" s="276"/>
      <c r="M432" s="277"/>
      <c r="N432" s="278"/>
      <c r="O432" s="278"/>
      <c r="P432" s="278"/>
      <c r="Q432" s="278"/>
      <c r="R432" s="278"/>
      <c r="S432" s="278"/>
      <c r="T432" s="27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80" t="s">
        <v>190</v>
      </c>
      <c r="AU432" s="280" t="s">
        <v>92</v>
      </c>
      <c r="AV432" s="14" t="s">
        <v>166</v>
      </c>
      <c r="AW432" s="14" t="s">
        <v>4</v>
      </c>
      <c r="AX432" s="14" t="s">
        <v>84</v>
      </c>
      <c r="AY432" s="280" t="s">
        <v>149</v>
      </c>
    </row>
    <row r="433" s="2" customFormat="1" ht="23.4566" customHeight="1">
      <c r="A433" s="39"/>
      <c r="B433" s="40"/>
      <c r="C433" s="239" t="s">
        <v>1343</v>
      </c>
      <c r="D433" s="239" t="s">
        <v>152</v>
      </c>
      <c r="E433" s="240" t="s">
        <v>1389</v>
      </c>
      <c r="F433" s="241" t="s">
        <v>1390</v>
      </c>
      <c r="G433" s="242" t="s">
        <v>188</v>
      </c>
      <c r="H433" s="243">
        <v>31.32</v>
      </c>
      <c r="I433" s="244"/>
      <c r="J433" s="245">
        <f>ROUND(I433*H433,2)</f>
        <v>0</v>
      </c>
      <c r="K433" s="246"/>
      <c r="L433" s="45"/>
      <c r="M433" s="247" t="s">
        <v>1</v>
      </c>
      <c r="N433" s="248" t="s">
        <v>42</v>
      </c>
      <c r="O433" s="98"/>
      <c r="P433" s="249">
        <f>O433*H433</f>
        <v>0</v>
      </c>
      <c r="Q433" s="249">
        <v>0</v>
      </c>
      <c r="R433" s="249">
        <f>Q433*H433</f>
        <v>0</v>
      </c>
      <c r="S433" s="249">
        <v>0</v>
      </c>
      <c r="T433" s="250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51" t="s">
        <v>166</v>
      </c>
      <c r="AT433" s="251" t="s">
        <v>152</v>
      </c>
      <c r="AU433" s="251" t="s">
        <v>92</v>
      </c>
      <c r="AY433" s="18" t="s">
        <v>149</v>
      </c>
      <c r="BE433" s="252">
        <f>IF(N433="základná",J433,0)</f>
        <v>0</v>
      </c>
      <c r="BF433" s="252">
        <f>IF(N433="znížená",J433,0)</f>
        <v>0</v>
      </c>
      <c r="BG433" s="252">
        <f>IF(N433="zákl. prenesená",J433,0)</f>
        <v>0</v>
      </c>
      <c r="BH433" s="252">
        <f>IF(N433="zníž. prenesená",J433,0)</f>
        <v>0</v>
      </c>
      <c r="BI433" s="252">
        <f>IF(N433="nulová",J433,0)</f>
        <v>0</v>
      </c>
      <c r="BJ433" s="18" t="s">
        <v>92</v>
      </c>
      <c r="BK433" s="252">
        <f>ROUND(I433*H433,2)</f>
        <v>0</v>
      </c>
      <c r="BL433" s="18" t="s">
        <v>166</v>
      </c>
      <c r="BM433" s="251" t="s">
        <v>1743</v>
      </c>
    </row>
    <row r="434" s="13" customFormat="1">
      <c r="A434" s="13"/>
      <c r="B434" s="258"/>
      <c r="C434" s="259"/>
      <c r="D434" s="260" t="s">
        <v>190</v>
      </c>
      <c r="E434" s="261" t="s">
        <v>1</v>
      </c>
      <c r="F434" s="262" t="s">
        <v>1690</v>
      </c>
      <c r="G434" s="259"/>
      <c r="H434" s="263">
        <v>31.32</v>
      </c>
      <c r="I434" s="264"/>
      <c r="J434" s="259"/>
      <c r="K434" s="259"/>
      <c r="L434" s="265"/>
      <c r="M434" s="266"/>
      <c r="N434" s="267"/>
      <c r="O434" s="267"/>
      <c r="P434" s="267"/>
      <c r="Q434" s="267"/>
      <c r="R434" s="267"/>
      <c r="S434" s="267"/>
      <c r="T434" s="26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69" t="s">
        <v>190</v>
      </c>
      <c r="AU434" s="269" t="s">
        <v>92</v>
      </c>
      <c r="AV434" s="13" t="s">
        <v>92</v>
      </c>
      <c r="AW434" s="13" t="s">
        <v>32</v>
      </c>
      <c r="AX434" s="13" t="s">
        <v>84</v>
      </c>
      <c r="AY434" s="269" t="s">
        <v>149</v>
      </c>
    </row>
    <row r="435" s="2" customFormat="1" ht="23.4566" customHeight="1">
      <c r="A435" s="39"/>
      <c r="B435" s="40"/>
      <c r="C435" s="239" t="s">
        <v>1348</v>
      </c>
      <c r="D435" s="239" t="s">
        <v>152</v>
      </c>
      <c r="E435" s="240" t="s">
        <v>1392</v>
      </c>
      <c r="F435" s="241" t="s">
        <v>1393</v>
      </c>
      <c r="G435" s="242" t="s">
        <v>188</v>
      </c>
      <c r="H435" s="243">
        <v>36.048999999999999</v>
      </c>
      <c r="I435" s="244"/>
      <c r="J435" s="245">
        <f>ROUND(I435*H435,2)</f>
        <v>0</v>
      </c>
      <c r="K435" s="246"/>
      <c r="L435" s="45"/>
      <c r="M435" s="247" t="s">
        <v>1</v>
      </c>
      <c r="N435" s="248" t="s">
        <v>42</v>
      </c>
      <c r="O435" s="98"/>
      <c r="P435" s="249">
        <f>O435*H435</f>
        <v>0</v>
      </c>
      <c r="Q435" s="249">
        <v>0</v>
      </c>
      <c r="R435" s="249">
        <f>Q435*H435</f>
        <v>0</v>
      </c>
      <c r="S435" s="249">
        <v>0</v>
      </c>
      <c r="T435" s="250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51" t="s">
        <v>166</v>
      </c>
      <c r="AT435" s="251" t="s">
        <v>152</v>
      </c>
      <c r="AU435" s="251" t="s">
        <v>92</v>
      </c>
      <c r="AY435" s="18" t="s">
        <v>149</v>
      </c>
      <c r="BE435" s="252">
        <f>IF(N435="základná",J435,0)</f>
        <v>0</v>
      </c>
      <c r="BF435" s="252">
        <f>IF(N435="znížená",J435,0)</f>
        <v>0</v>
      </c>
      <c r="BG435" s="252">
        <f>IF(N435="zákl. prenesená",J435,0)</f>
        <v>0</v>
      </c>
      <c r="BH435" s="252">
        <f>IF(N435="zníž. prenesená",J435,0)</f>
        <v>0</v>
      </c>
      <c r="BI435" s="252">
        <f>IF(N435="nulová",J435,0)</f>
        <v>0</v>
      </c>
      <c r="BJ435" s="18" t="s">
        <v>92</v>
      </c>
      <c r="BK435" s="252">
        <f>ROUND(I435*H435,2)</f>
        <v>0</v>
      </c>
      <c r="BL435" s="18" t="s">
        <v>166</v>
      </c>
      <c r="BM435" s="251" t="s">
        <v>1744</v>
      </c>
    </row>
    <row r="436" s="15" customFormat="1">
      <c r="A436" s="15"/>
      <c r="B436" s="293"/>
      <c r="C436" s="294"/>
      <c r="D436" s="260" t="s">
        <v>190</v>
      </c>
      <c r="E436" s="295" t="s">
        <v>1</v>
      </c>
      <c r="F436" s="296" t="s">
        <v>1228</v>
      </c>
      <c r="G436" s="294"/>
      <c r="H436" s="295" t="s">
        <v>1</v>
      </c>
      <c r="I436" s="297"/>
      <c r="J436" s="294"/>
      <c r="K436" s="294"/>
      <c r="L436" s="298"/>
      <c r="M436" s="299"/>
      <c r="N436" s="300"/>
      <c r="O436" s="300"/>
      <c r="P436" s="300"/>
      <c r="Q436" s="300"/>
      <c r="R436" s="300"/>
      <c r="S436" s="300"/>
      <c r="T436" s="301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302" t="s">
        <v>190</v>
      </c>
      <c r="AU436" s="302" t="s">
        <v>92</v>
      </c>
      <c r="AV436" s="15" t="s">
        <v>84</v>
      </c>
      <c r="AW436" s="15" t="s">
        <v>32</v>
      </c>
      <c r="AX436" s="15" t="s">
        <v>76</v>
      </c>
      <c r="AY436" s="302" t="s">
        <v>149</v>
      </c>
    </row>
    <row r="437" s="13" customFormat="1">
      <c r="A437" s="13"/>
      <c r="B437" s="258"/>
      <c r="C437" s="259"/>
      <c r="D437" s="260" t="s">
        <v>190</v>
      </c>
      <c r="E437" s="261" t="s">
        <v>1</v>
      </c>
      <c r="F437" s="262" t="s">
        <v>1694</v>
      </c>
      <c r="G437" s="259"/>
      <c r="H437" s="263">
        <v>14.989000000000001</v>
      </c>
      <c r="I437" s="264"/>
      <c r="J437" s="259"/>
      <c r="K437" s="259"/>
      <c r="L437" s="265"/>
      <c r="M437" s="266"/>
      <c r="N437" s="267"/>
      <c r="O437" s="267"/>
      <c r="P437" s="267"/>
      <c r="Q437" s="267"/>
      <c r="R437" s="267"/>
      <c r="S437" s="267"/>
      <c r="T437" s="268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69" t="s">
        <v>190</v>
      </c>
      <c r="AU437" s="269" t="s">
        <v>92</v>
      </c>
      <c r="AV437" s="13" t="s">
        <v>92</v>
      </c>
      <c r="AW437" s="13" t="s">
        <v>32</v>
      </c>
      <c r="AX437" s="13" t="s">
        <v>76</v>
      </c>
      <c r="AY437" s="269" t="s">
        <v>149</v>
      </c>
    </row>
    <row r="438" s="15" customFormat="1">
      <c r="A438" s="15"/>
      <c r="B438" s="293"/>
      <c r="C438" s="294"/>
      <c r="D438" s="260" t="s">
        <v>190</v>
      </c>
      <c r="E438" s="295" t="s">
        <v>1</v>
      </c>
      <c r="F438" s="296" t="s">
        <v>1214</v>
      </c>
      <c r="G438" s="294"/>
      <c r="H438" s="295" t="s">
        <v>1</v>
      </c>
      <c r="I438" s="297"/>
      <c r="J438" s="294"/>
      <c r="K438" s="294"/>
      <c r="L438" s="298"/>
      <c r="M438" s="299"/>
      <c r="N438" s="300"/>
      <c r="O438" s="300"/>
      <c r="P438" s="300"/>
      <c r="Q438" s="300"/>
      <c r="R438" s="300"/>
      <c r="S438" s="300"/>
      <c r="T438" s="301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302" t="s">
        <v>190</v>
      </c>
      <c r="AU438" s="302" t="s">
        <v>92</v>
      </c>
      <c r="AV438" s="15" t="s">
        <v>84</v>
      </c>
      <c r="AW438" s="15" t="s">
        <v>32</v>
      </c>
      <c r="AX438" s="15" t="s">
        <v>76</v>
      </c>
      <c r="AY438" s="302" t="s">
        <v>149</v>
      </c>
    </row>
    <row r="439" s="13" customFormat="1">
      <c r="A439" s="13"/>
      <c r="B439" s="258"/>
      <c r="C439" s="259"/>
      <c r="D439" s="260" t="s">
        <v>190</v>
      </c>
      <c r="E439" s="261" t="s">
        <v>1</v>
      </c>
      <c r="F439" s="262" t="s">
        <v>1695</v>
      </c>
      <c r="G439" s="259"/>
      <c r="H439" s="263">
        <v>19.440000000000001</v>
      </c>
      <c r="I439" s="264"/>
      <c r="J439" s="259"/>
      <c r="K439" s="259"/>
      <c r="L439" s="265"/>
      <c r="M439" s="266"/>
      <c r="N439" s="267"/>
      <c r="O439" s="267"/>
      <c r="P439" s="267"/>
      <c r="Q439" s="267"/>
      <c r="R439" s="267"/>
      <c r="S439" s="267"/>
      <c r="T439" s="26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69" t="s">
        <v>190</v>
      </c>
      <c r="AU439" s="269" t="s">
        <v>92</v>
      </c>
      <c r="AV439" s="13" t="s">
        <v>92</v>
      </c>
      <c r="AW439" s="13" t="s">
        <v>32</v>
      </c>
      <c r="AX439" s="13" t="s">
        <v>76</v>
      </c>
      <c r="AY439" s="269" t="s">
        <v>149</v>
      </c>
    </row>
    <row r="440" s="15" customFormat="1">
      <c r="A440" s="15"/>
      <c r="B440" s="293"/>
      <c r="C440" s="294"/>
      <c r="D440" s="260" t="s">
        <v>190</v>
      </c>
      <c r="E440" s="295" t="s">
        <v>1</v>
      </c>
      <c r="F440" s="296" t="s">
        <v>1216</v>
      </c>
      <c r="G440" s="294"/>
      <c r="H440" s="295" t="s">
        <v>1</v>
      </c>
      <c r="I440" s="297"/>
      <c r="J440" s="294"/>
      <c r="K440" s="294"/>
      <c r="L440" s="298"/>
      <c r="M440" s="299"/>
      <c r="N440" s="300"/>
      <c r="O440" s="300"/>
      <c r="P440" s="300"/>
      <c r="Q440" s="300"/>
      <c r="R440" s="300"/>
      <c r="S440" s="300"/>
      <c r="T440" s="301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302" t="s">
        <v>190</v>
      </c>
      <c r="AU440" s="302" t="s">
        <v>92</v>
      </c>
      <c r="AV440" s="15" t="s">
        <v>84</v>
      </c>
      <c r="AW440" s="15" t="s">
        <v>32</v>
      </c>
      <c r="AX440" s="15" t="s">
        <v>76</v>
      </c>
      <c r="AY440" s="302" t="s">
        <v>149</v>
      </c>
    </row>
    <row r="441" s="13" customFormat="1">
      <c r="A441" s="13"/>
      <c r="B441" s="258"/>
      <c r="C441" s="259"/>
      <c r="D441" s="260" t="s">
        <v>190</v>
      </c>
      <c r="E441" s="261" t="s">
        <v>1</v>
      </c>
      <c r="F441" s="262" t="s">
        <v>1689</v>
      </c>
      <c r="G441" s="259"/>
      <c r="H441" s="263">
        <v>1.6200000000000001</v>
      </c>
      <c r="I441" s="264"/>
      <c r="J441" s="259"/>
      <c r="K441" s="259"/>
      <c r="L441" s="265"/>
      <c r="M441" s="266"/>
      <c r="N441" s="267"/>
      <c r="O441" s="267"/>
      <c r="P441" s="267"/>
      <c r="Q441" s="267"/>
      <c r="R441" s="267"/>
      <c r="S441" s="267"/>
      <c r="T441" s="26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69" t="s">
        <v>190</v>
      </c>
      <c r="AU441" s="269" t="s">
        <v>92</v>
      </c>
      <c r="AV441" s="13" t="s">
        <v>92</v>
      </c>
      <c r="AW441" s="13" t="s">
        <v>32</v>
      </c>
      <c r="AX441" s="13" t="s">
        <v>76</v>
      </c>
      <c r="AY441" s="269" t="s">
        <v>149</v>
      </c>
    </row>
    <row r="442" s="14" customFormat="1">
      <c r="A442" s="14"/>
      <c r="B442" s="270"/>
      <c r="C442" s="271"/>
      <c r="D442" s="260" t="s">
        <v>190</v>
      </c>
      <c r="E442" s="272" t="s">
        <v>1</v>
      </c>
      <c r="F442" s="273" t="s">
        <v>203</v>
      </c>
      <c r="G442" s="271"/>
      <c r="H442" s="274">
        <v>36.048999999999999</v>
      </c>
      <c r="I442" s="275"/>
      <c r="J442" s="271"/>
      <c r="K442" s="271"/>
      <c r="L442" s="276"/>
      <c r="M442" s="277"/>
      <c r="N442" s="278"/>
      <c r="O442" s="278"/>
      <c r="P442" s="278"/>
      <c r="Q442" s="278"/>
      <c r="R442" s="278"/>
      <c r="S442" s="278"/>
      <c r="T442" s="27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80" t="s">
        <v>190</v>
      </c>
      <c r="AU442" s="280" t="s">
        <v>92</v>
      </c>
      <c r="AV442" s="14" t="s">
        <v>166</v>
      </c>
      <c r="AW442" s="14" t="s">
        <v>32</v>
      </c>
      <c r="AX442" s="14" t="s">
        <v>84</v>
      </c>
      <c r="AY442" s="280" t="s">
        <v>149</v>
      </c>
    </row>
    <row r="443" s="2" customFormat="1" ht="23.4566" customHeight="1">
      <c r="A443" s="39"/>
      <c r="B443" s="40"/>
      <c r="C443" s="239" t="s">
        <v>1353</v>
      </c>
      <c r="D443" s="239" t="s">
        <v>152</v>
      </c>
      <c r="E443" s="240" t="s">
        <v>1396</v>
      </c>
      <c r="F443" s="241" t="s">
        <v>1397</v>
      </c>
      <c r="G443" s="242" t="s">
        <v>188</v>
      </c>
      <c r="H443" s="243">
        <v>59.32</v>
      </c>
      <c r="I443" s="244"/>
      <c r="J443" s="245">
        <f>ROUND(I443*H443,2)</f>
        <v>0</v>
      </c>
      <c r="K443" s="246"/>
      <c r="L443" s="45"/>
      <c r="M443" s="247" t="s">
        <v>1</v>
      </c>
      <c r="N443" s="248" t="s">
        <v>42</v>
      </c>
      <c r="O443" s="98"/>
      <c r="P443" s="249">
        <f>O443*H443</f>
        <v>0</v>
      </c>
      <c r="Q443" s="249">
        <v>0</v>
      </c>
      <c r="R443" s="249">
        <f>Q443*H443</f>
        <v>0</v>
      </c>
      <c r="S443" s="249">
        <v>0</v>
      </c>
      <c r="T443" s="250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51" t="s">
        <v>166</v>
      </c>
      <c r="AT443" s="251" t="s">
        <v>152</v>
      </c>
      <c r="AU443" s="251" t="s">
        <v>92</v>
      </c>
      <c r="AY443" s="18" t="s">
        <v>149</v>
      </c>
      <c r="BE443" s="252">
        <f>IF(N443="základná",J443,0)</f>
        <v>0</v>
      </c>
      <c r="BF443" s="252">
        <f>IF(N443="znížená",J443,0)</f>
        <v>0</v>
      </c>
      <c r="BG443" s="252">
        <f>IF(N443="zákl. prenesená",J443,0)</f>
        <v>0</v>
      </c>
      <c r="BH443" s="252">
        <f>IF(N443="zníž. prenesená",J443,0)</f>
        <v>0</v>
      </c>
      <c r="BI443" s="252">
        <f>IF(N443="nulová",J443,0)</f>
        <v>0</v>
      </c>
      <c r="BJ443" s="18" t="s">
        <v>92</v>
      </c>
      <c r="BK443" s="252">
        <f>ROUND(I443*H443,2)</f>
        <v>0</v>
      </c>
      <c r="BL443" s="18" t="s">
        <v>166</v>
      </c>
      <c r="BM443" s="251" t="s">
        <v>1745</v>
      </c>
    </row>
    <row r="444" s="15" customFormat="1">
      <c r="A444" s="15"/>
      <c r="B444" s="293"/>
      <c r="C444" s="294"/>
      <c r="D444" s="260" t="s">
        <v>190</v>
      </c>
      <c r="E444" s="295" t="s">
        <v>1</v>
      </c>
      <c r="F444" s="296" t="s">
        <v>1094</v>
      </c>
      <c r="G444" s="294"/>
      <c r="H444" s="295" t="s">
        <v>1</v>
      </c>
      <c r="I444" s="297"/>
      <c r="J444" s="294"/>
      <c r="K444" s="294"/>
      <c r="L444" s="298"/>
      <c r="M444" s="299"/>
      <c r="N444" s="300"/>
      <c r="O444" s="300"/>
      <c r="P444" s="300"/>
      <c r="Q444" s="300"/>
      <c r="R444" s="300"/>
      <c r="S444" s="300"/>
      <c r="T444" s="301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302" t="s">
        <v>190</v>
      </c>
      <c r="AU444" s="302" t="s">
        <v>92</v>
      </c>
      <c r="AV444" s="15" t="s">
        <v>84</v>
      </c>
      <c r="AW444" s="15" t="s">
        <v>32</v>
      </c>
      <c r="AX444" s="15" t="s">
        <v>76</v>
      </c>
      <c r="AY444" s="302" t="s">
        <v>149</v>
      </c>
    </row>
    <row r="445" s="13" customFormat="1">
      <c r="A445" s="13"/>
      <c r="B445" s="258"/>
      <c r="C445" s="259"/>
      <c r="D445" s="260" t="s">
        <v>190</v>
      </c>
      <c r="E445" s="261" t="s">
        <v>1</v>
      </c>
      <c r="F445" s="262" t="s">
        <v>1686</v>
      </c>
      <c r="G445" s="259"/>
      <c r="H445" s="263">
        <v>1</v>
      </c>
      <c r="I445" s="264"/>
      <c r="J445" s="259"/>
      <c r="K445" s="259"/>
      <c r="L445" s="265"/>
      <c r="M445" s="266"/>
      <c r="N445" s="267"/>
      <c r="O445" s="267"/>
      <c r="P445" s="267"/>
      <c r="Q445" s="267"/>
      <c r="R445" s="267"/>
      <c r="S445" s="267"/>
      <c r="T445" s="26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69" t="s">
        <v>190</v>
      </c>
      <c r="AU445" s="269" t="s">
        <v>92</v>
      </c>
      <c r="AV445" s="13" t="s">
        <v>92</v>
      </c>
      <c r="AW445" s="13" t="s">
        <v>32</v>
      </c>
      <c r="AX445" s="13" t="s">
        <v>76</v>
      </c>
      <c r="AY445" s="269" t="s">
        <v>149</v>
      </c>
    </row>
    <row r="446" s="13" customFormat="1">
      <c r="A446" s="13"/>
      <c r="B446" s="258"/>
      <c r="C446" s="259"/>
      <c r="D446" s="260" t="s">
        <v>190</v>
      </c>
      <c r="E446" s="261" t="s">
        <v>1</v>
      </c>
      <c r="F446" s="262" t="s">
        <v>1746</v>
      </c>
      <c r="G446" s="259"/>
      <c r="H446" s="263">
        <v>47.520000000000003</v>
      </c>
      <c r="I446" s="264"/>
      <c r="J446" s="259"/>
      <c r="K446" s="259"/>
      <c r="L446" s="265"/>
      <c r="M446" s="266"/>
      <c r="N446" s="267"/>
      <c r="O446" s="267"/>
      <c r="P446" s="267"/>
      <c r="Q446" s="267"/>
      <c r="R446" s="267"/>
      <c r="S446" s="267"/>
      <c r="T446" s="26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69" t="s">
        <v>190</v>
      </c>
      <c r="AU446" s="269" t="s">
        <v>92</v>
      </c>
      <c r="AV446" s="13" t="s">
        <v>92</v>
      </c>
      <c r="AW446" s="13" t="s">
        <v>32</v>
      </c>
      <c r="AX446" s="13" t="s">
        <v>76</v>
      </c>
      <c r="AY446" s="269" t="s">
        <v>149</v>
      </c>
    </row>
    <row r="447" s="13" customFormat="1">
      <c r="A447" s="13"/>
      <c r="B447" s="258"/>
      <c r="C447" s="259"/>
      <c r="D447" s="260" t="s">
        <v>190</v>
      </c>
      <c r="E447" s="261" t="s">
        <v>1</v>
      </c>
      <c r="F447" s="262" t="s">
        <v>1747</v>
      </c>
      <c r="G447" s="259"/>
      <c r="H447" s="263">
        <v>10.800000000000001</v>
      </c>
      <c r="I447" s="264"/>
      <c r="J447" s="259"/>
      <c r="K447" s="259"/>
      <c r="L447" s="265"/>
      <c r="M447" s="266"/>
      <c r="N447" s="267"/>
      <c r="O447" s="267"/>
      <c r="P447" s="267"/>
      <c r="Q447" s="267"/>
      <c r="R447" s="267"/>
      <c r="S447" s="267"/>
      <c r="T447" s="26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69" t="s">
        <v>190</v>
      </c>
      <c r="AU447" s="269" t="s">
        <v>92</v>
      </c>
      <c r="AV447" s="13" t="s">
        <v>92</v>
      </c>
      <c r="AW447" s="13" t="s">
        <v>32</v>
      </c>
      <c r="AX447" s="13" t="s">
        <v>76</v>
      </c>
      <c r="AY447" s="269" t="s">
        <v>149</v>
      </c>
    </row>
    <row r="448" s="14" customFormat="1">
      <c r="A448" s="14"/>
      <c r="B448" s="270"/>
      <c r="C448" s="271"/>
      <c r="D448" s="260" t="s">
        <v>190</v>
      </c>
      <c r="E448" s="272" t="s">
        <v>1</v>
      </c>
      <c r="F448" s="273" t="s">
        <v>203</v>
      </c>
      <c r="G448" s="271"/>
      <c r="H448" s="274">
        <v>59.32</v>
      </c>
      <c r="I448" s="275"/>
      <c r="J448" s="271"/>
      <c r="K448" s="271"/>
      <c r="L448" s="276"/>
      <c r="M448" s="277"/>
      <c r="N448" s="278"/>
      <c r="O448" s="278"/>
      <c r="P448" s="278"/>
      <c r="Q448" s="278"/>
      <c r="R448" s="278"/>
      <c r="S448" s="278"/>
      <c r="T448" s="27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80" t="s">
        <v>190</v>
      </c>
      <c r="AU448" s="280" t="s">
        <v>92</v>
      </c>
      <c r="AV448" s="14" t="s">
        <v>166</v>
      </c>
      <c r="AW448" s="14" t="s">
        <v>32</v>
      </c>
      <c r="AX448" s="14" t="s">
        <v>84</v>
      </c>
      <c r="AY448" s="280" t="s">
        <v>149</v>
      </c>
    </row>
    <row r="449" s="2" customFormat="1" ht="31.92453" customHeight="1">
      <c r="A449" s="39"/>
      <c r="B449" s="40"/>
      <c r="C449" s="239" t="s">
        <v>1364</v>
      </c>
      <c r="D449" s="239" t="s">
        <v>152</v>
      </c>
      <c r="E449" s="240" t="s">
        <v>1402</v>
      </c>
      <c r="F449" s="241" t="s">
        <v>1403</v>
      </c>
      <c r="G449" s="242" t="s">
        <v>211</v>
      </c>
      <c r="H449" s="243">
        <v>30</v>
      </c>
      <c r="I449" s="244"/>
      <c r="J449" s="245">
        <f>ROUND(I449*H449,2)</f>
        <v>0</v>
      </c>
      <c r="K449" s="246"/>
      <c r="L449" s="45"/>
      <c r="M449" s="247" t="s">
        <v>1</v>
      </c>
      <c r="N449" s="248" t="s">
        <v>42</v>
      </c>
      <c r="O449" s="98"/>
      <c r="P449" s="249">
        <f>O449*H449</f>
        <v>0</v>
      </c>
      <c r="Q449" s="249">
        <v>0.027144450000000001</v>
      </c>
      <c r="R449" s="249">
        <f>Q449*H449</f>
        <v>0.81433350000000004</v>
      </c>
      <c r="S449" s="249">
        <v>0</v>
      </c>
      <c r="T449" s="250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51" t="s">
        <v>166</v>
      </c>
      <c r="AT449" s="251" t="s">
        <v>152</v>
      </c>
      <c r="AU449" s="251" t="s">
        <v>92</v>
      </c>
      <c r="AY449" s="18" t="s">
        <v>149</v>
      </c>
      <c r="BE449" s="252">
        <f>IF(N449="základná",J449,0)</f>
        <v>0</v>
      </c>
      <c r="BF449" s="252">
        <f>IF(N449="znížená",J449,0)</f>
        <v>0</v>
      </c>
      <c r="BG449" s="252">
        <f>IF(N449="zákl. prenesená",J449,0)</f>
        <v>0</v>
      </c>
      <c r="BH449" s="252">
        <f>IF(N449="zníž. prenesená",J449,0)</f>
        <v>0</v>
      </c>
      <c r="BI449" s="252">
        <f>IF(N449="nulová",J449,0)</f>
        <v>0</v>
      </c>
      <c r="BJ449" s="18" t="s">
        <v>92</v>
      </c>
      <c r="BK449" s="252">
        <f>ROUND(I449*H449,2)</f>
        <v>0</v>
      </c>
      <c r="BL449" s="18" t="s">
        <v>166</v>
      </c>
      <c r="BM449" s="251" t="s">
        <v>1748</v>
      </c>
    </row>
    <row r="450" s="13" customFormat="1">
      <c r="A450" s="13"/>
      <c r="B450" s="258"/>
      <c r="C450" s="259"/>
      <c r="D450" s="260" t="s">
        <v>190</v>
      </c>
      <c r="E450" s="261" t="s">
        <v>1</v>
      </c>
      <c r="F450" s="262" t="s">
        <v>1405</v>
      </c>
      <c r="G450" s="259"/>
      <c r="H450" s="263">
        <v>30</v>
      </c>
      <c r="I450" s="264"/>
      <c r="J450" s="259"/>
      <c r="K450" s="259"/>
      <c r="L450" s="265"/>
      <c r="M450" s="266"/>
      <c r="N450" s="267"/>
      <c r="O450" s="267"/>
      <c r="P450" s="267"/>
      <c r="Q450" s="267"/>
      <c r="R450" s="267"/>
      <c r="S450" s="267"/>
      <c r="T450" s="26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69" t="s">
        <v>190</v>
      </c>
      <c r="AU450" s="269" t="s">
        <v>92</v>
      </c>
      <c r="AV450" s="13" t="s">
        <v>92</v>
      </c>
      <c r="AW450" s="13" t="s">
        <v>32</v>
      </c>
      <c r="AX450" s="13" t="s">
        <v>84</v>
      </c>
      <c r="AY450" s="269" t="s">
        <v>149</v>
      </c>
    </row>
    <row r="451" s="2" customFormat="1" ht="36.72453" customHeight="1">
      <c r="A451" s="39"/>
      <c r="B451" s="40"/>
      <c r="C451" s="239" t="s">
        <v>1369</v>
      </c>
      <c r="D451" s="239" t="s">
        <v>152</v>
      </c>
      <c r="E451" s="240" t="s">
        <v>1749</v>
      </c>
      <c r="F451" s="241" t="s">
        <v>1750</v>
      </c>
      <c r="G451" s="242" t="s">
        <v>250</v>
      </c>
      <c r="H451" s="243">
        <v>28</v>
      </c>
      <c r="I451" s="244"/>
      <c r="J451" s="245">
        <f>ROUND(I451*H451,2)</f>
        <v>0</v>
      </c>
      <c r="K451" s="246"/>
      <c r="L451" s="45"/>
      <c r="M451" s="247" t="s">
        <v>1</v>
      </c>
      <c r="N451" s="248" t="s">
        <v>42</v>
      </c>
      <c r="O451" s="98"/>
      <c r="P451" s="249">
        <f>O451*H451</f>
        <v>0</v>
      </c>
      <c r="Q451" s="249">
        <v>0.00020494999999999999</v>
      </c>
      <c r="R451" s="249">
        <f>Q451*H451</f>
        <v>0.0057386</v>
      </c>
      <c r="S451" s="249">
        <v>0</v>
      </c>
      <c r="T451" s="25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51" t="s">
        <v>166</v>
      </c>
      <c r="AT451" s="251" t="s">
        <v>152</v>
      </c>
      <c r="AU451" s="251" t="s">
        <v>92</v>
      </c>
      <c r="AY451" s="18" t="s">
        <v>149</v>
      </c>
      <c r="BE451" s="252">
        <f>IF(N451="základná",J451,0)</f>
        <v>0</v>
      </c>
      <c r="BF451" s="252">
        <f>IF(N451="znížená",J451,0)</f>
        <v>0</v>
      </c>
      <c r="BG451" s="252">
        <f>IF(N451="zákl. prenesená",J451,0)</f>
        <v>0</v>
      </c>
      <c r="BH451" s="252">
        <f>IF(N451="zníž. prenesená",J451,0)</f>
        <v>0</v>
      </c>
      <c r="BI451" s="252">
        <f>IF(N451="nulová",J451,0)</f>
        <v>0</v>
      </c>
      <c r="BJ451" s="18" t="s">
        <v>92</v>
      </c>
      <c r="BK451" s="252">
        <f>ROUND(I451*H451,2)</f>
        <v>0</v>
      </c>
      <c r="BL451" s="18" t="s">
        <v>166</v>
      </c>
      <c r="BM451" s="251" t="s">
        <v>1751</v>
      </c>
    </row>
    <row r="452" s="13" customFormat="1">
      <c r="A452" s="13"/>
      <c r="B452" s="258"/>
      <c r="C452" s="259"/>
      <c r="D452" s="260" t="s">
        <v>190</v>
      </c>
      <c r="E452" s="261" t="s">
        <v>1</v>
      </c>
      <c r="F452" s="262" t="s">
        <v>1752</v>
      </c>
      <c r="G452" s="259"/>
      <c r="H452" s="263">
        <v>28</v>
      </c>
      <c r="I452" s="264"/>
      <c r="J452" s="259"/>
      <c r="K452" s="259"/>
      <c r="L452" s="265"/>
      <c r="M452" s="266"/>
      <c r="N452" s="267"/>
      <c r="O452" s="267"/>
      <c r="P452" s="267"/>
      <c r="Q452" s="267"/>
      <c r="R452" s="267"/>
      <c r="S452" s="267"/>
      <c r="T452" s="26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69" t="s">
        <v>190</v>
      </c>
      <c r="AU452" s="269" t="s">
        <v>92</v>
      </c>
      <c r="AV452" s="13" t="s">
        <v>92</v>
      </c>
      <c r="AW452" s="13" t="s">
        <v>32</v>
      </c>
      <c r="AX452" s="13" t="s">
        <v>84</v>
      </c>
      <c r="AY452" s="269" t="s">
        <v>149</v>
      </c>
    </row>
    <row r="453" s="2" customFormat="1" ht="31.92453" customHeight="1">
      <c r="A453" s="39"/>
      <c r="B453" s="40"/>
      <c r="C453" s="239" t="s">
        <v>1374</v>
      </c>
      <c r="D453" s="239" t="s">
        <v>152</v>
      </c>
      <c r="E453" s="240" t="s">
        <v>575</v>
      </c>
      <c r="F453" s="241" t="s">
        <v>576</v>
      </c>
      <c r="G453" s="242" t="s">
        <v>438</v>
      </c>
      <c r="H453" s="243">
        <v>25.599</v>
      </c>
      <c r="I453" s="244"/>
      <c r="J453" s="245">
        <f>ROUND(I453*H453,2)</f>
        <v>0</v>
      </c>
      <c r="K453" s="246"/>
      <c r="L453" s="45"/>
      <c r="M453" s="247" t="s">
        <v>1</v>
      </c>
      <c r="N453" s="248" t="s">
        <v>42</v>
      </c>
      <c r="O453" s="98"/>
      <c r="P453" s="249">
        <f>O453*H453</f>
        <v>0</v>
      </c>
      <c r="Q453" s="249">
        <v>0.0017262816000000001</v>
      </c>
      <c r="R453" s="249">
        <f>Q453*H453</f>
        <v>0.044191082678400002</v>
      </c>
      <c r="S453" s="249">
        <v>2.3999999999999999</v>
      </c>
      <c r="T453" s="250">
        <f>S453*H453</f>
        <v>61.437599999999996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51" t="s">
        <v>166</v>
      </c>
      <c r="AT453" s="251" t="s">
        <v>152</v>
      </c>
      <c r="AU453" s="251" t="s">
        <v>92</v>
      </c>
      <c r="AY453" s="18" t="s">
        <v>149</v>
      </c>
      <c r="BE453" s="252">
        <f>IF(N453="základná",J453,0)</f>
        <v>0</v>
      </c>
      <c r="BF453" s="252">
        <f>IF(N453="znížená",J453,0)</f>
        <v>0</v>
      </c>
      <c r="BG453" s="252">
        <f>IF(N453="zákl. prenesená",J453,0)</f>
        <v>0</v>
      </c>
      <c r="BH453" s="252">
        <f>IF(N453="zníž. prenesená",J453,0)</f>
        <v>0</v>
      </c>
      <c r="BI453" s="252">
        <f>IF(N453="nulová",J453,0)</f>
        <v>0</v>
      </c>
      <c r="BJ453" s="18" t="s">
        <v>92</v>
      </c>
      <c r="BK453" s="252">
        <f>ROUND(I453*H453,2)</f>
        <v>0</v>
      </c>
      <c r="BL453" s="18" t="s">
        <v>166</v>
      </c>
      <c r="BM453" s="251" t="s">
        <v>1753</v>
      </c>
    </row>
    <row r="454" s="13" customFormat="1">
      <c r="A454" s="13"/>
      <c r="B454" s="258"/>
      <c r="C454" s="259"/>
      <c r="D454" s="260" t="s">
        <v>190</v>
      </c>
      <c r="E454" s="261" t="s">
        <v>1</v>
      </c>
      <c r="F454" s="262" t="s">
        <v>1754</v>
      </c>
      <c r="G454" s="259"/>
      <c r="H454" s="263">
        <v>6.0800000000000001</v>
      </c>
      <c r="I454" s="264"/>
      <c r="J454" s="259"/>
      <c r="K454" s="259"/>
      <c r="L454" s="265"/>
      <c r="M454" s="266"/>
      <c r="N454" s="267"/>
      <c r="O454" s="267"/>
      <c r="P454" s="267"/>
      <c r="Q454" s="267"/>
      <c r="R454" s="267"/>
      <c r="S454" s="267"/>
      <c r="T454" s="26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69" t="s">
        <v>190</v>
      </c>
      <c r="AU454" s="269" t="s">
        <v>92</v>
      </c>
      <c r="AV454" s="13" t="s">
        <v>92</v>
      </c>
      <c r="AW454" s="13" t="s">
        <v>32</v>
      </c>
      <c r="AX454" s="13" t="s">
        <v>76</v>
      </c>
      <c r="AY454" s="269" t="s">
        <v>149</v>
      </c>
    </row>
    <row r="455" s="13" customFormat="1">
      <c r="A455" s="13"/>
      <c r="B455" s="258"/>
      <c r="C455" s="259"/>
      <c r="D455" s="260" t="s">
        <v>190</v>
      </c>
      <c r="E455" s="261" t="s">
        <v>1</v>
      </c>
      <c r="F455" s="262" t="s">
        <v>1755</v>
      </c>
      <c r="G455" s="259"/>
      <c r="H455" s="263">
        <v>15.228</v>
      </c>
      <c r="I455" s="264"/>
      <c r="J455" s="259"/>
      <c r="K455" s="259"/>
      <c r="L455" s="265"/>
      <c r="M455" s="266"/>
      <c r="N455" s="267"/>
      <c r="O455" s="267"/>
      <c r="P455" s="267"/>
      <c r="Q455" s="267"/>
      <c r="R455" s="267"/>
      <c r="S455" s="267"/>
      <c r="T455" s="26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69" t="s">
        <v>190</v>
      </c>
      <c r="AU455" s="269" t="s">
        <v>92</v>
      </c>
      <c r="AV455" s="13" t="s">
        <v>92</v>
      </c>
      <c r="AW455" s="13" t="s">
        <v>32</v>
      </c>
      <c r="AX455" s="13" t="s">
        <v>76</v>
      </c>
      <c r="AY455" s="269" t="s">
        <v>149</v>
      </c>
    </row>
    <row r="456" s="13" customFormat="1">
      <c r="A456" s="13"/>
      <c r="B456" s="258"/>
      <c r="C456" s="259"/>
      <c r="D456" s="260" t="s">
        <v>190</v>
      </c>
      <c r="E456" s="261" t="s">
        <v>1</v>
      </c>
      <c r="F456" s="262" t="s">
        <v>1756</v>
      </c>
      <c r="G456" s="259"/>
      <c r="H456" s="263">
        <v>1.375</v>
      </c>
      <c r="I456" s="264"/>
      <c r="J456" s="259"/>
      <c r="K456" s="259"/>
      <c r="L456" s="265"/>
      <c r="M456" s="266"/>
      <c r="N456" s="267"/>
      <c r="O456" s="267"/>
      <c r="P456" s="267"/>
      <c r="Q456" s="267"/>
      <c r="R456" s="267"/>
      <c r="S456" s="267"/>
      <c r="T456" s="268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69" t="s">
        <v>190</v>
      </c>
      <c r="AU456" s="269" t="s">
        <v>92</v>
      </c>
      <c r="AV456" s="13" t="s">
        <v>92</v>
      </c>
      <c r="AW456" s="13" t="s">
        <v>32</v>
      </c>
      <c r="AX456" s="13" t="s">
        <v>76</v>
      </c>
      <c r="AY456" s="269" t="s">
        <v>149</v>
      </c>
    </row>
    <row r="457" s="13" customFormat="1">
      <c r="A457" s="13"/>
      <c r="B457" s="258"/>
      <c r="C457" s="259"/>
      <c r="D457" s="260" t="s">
        <v>190</v>
      </c>
      <c r="E457" s="261" t="s">
        <v>1</v>
      </c>
      <c r="F457" s="262" t="s">
        <v>1757</v>
      </c>
      <c r="G457" s="259"/>
      <c r="H457" s="263">
        <v>2.9159999999999999</v>
      </c>
      <c r="I457" s="264"/>
      <c r="J457" s="259"/>
      <c r="K457" s="259"/>
      <c r="L457" s="265"/>
      <c r="M457" s="266"/>
      <c r="N457" s="267"/>
      <c r="O457" s="267"/>
      <c r="P457" s="267"/>
      <c r="Q457" s="267"/>
      <c r="R457" s="267"/>
      <c r="S457" s="267"/>
      <c r="T457" s="26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69" t="s">
        <v>190</v>
      </c>
      <c r="AU457" s="269" t="s">
        <v>92</v>
      </c>
      <c r="AV457" s="13" t="s">
        <v>92</v>
      </c>
      <c r="AW457" s="13" t="s">
        <v>32</v>
      </c>
      <c r="AX457" s="13" t="s">
        <v>76</v>
      </c>
      <c r="AY457" s="269" t="s">
        <v>149</v>
      </c>
    </row>
    <row r="458" s="14" customFormat="1">
      <c r="A458" s="14"/>
      <c r="B458" s="270"/>
      <c r="C458" s="271"/>
      <c r="D458" s="260" t="s">
        <v>190</v>
      </c>
      <c r="E458" s="272" t="s">
        <v>1</v>
      </c>
      <c r="F458" s="273" t="s">
        <v>203</v>
      </c>
      <c r="G458" s="271"/>
      <c r="H458" s="274">
        <v>25.599</v>
      </c>
      <c r="I458" s="275"/>
      <c r="J458" s="271"/>
      <c r="K458" s="271"/>
      <c r="L458" s="276"/>
      <c r="M458" s="277"/>
      <c r="N458" s="278"/>
      <c r="O458" s="278"/>
      <c r="P458" s="278"/>
      <c r="Q458" s="278"/>
      <c r="R458" s="278"/>
      <c r="S458" s="278"/>
      <c r="T458" s="27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80" t="s">
        <v>190</v>
      </c>
      <c r="AU458" s="280" t="s">
        <v>92</v>
      </c>
      <c r="AV458" s="14" t="s">
        <v>166</v>
      </c>
      <c r="AW458" s="14" t="s">
        <v>32</v>
      </c>
      <c r="AX458" s="14" t="s">
        <v>84</v>
      </c>
      <c r="AY458" s="280" t="s">
        <v>149</v>
      </c>
    </row>
    <row r="459" s="2" customFormat="1" ht="23.4566" customHeight="1">
      <c r="A459" s="39"/>
      <c r="B459" s="40"/>
      <c r="C459" s="239" t="s">
        <v>1378</v>
      </c>
      <c r="D459" s="239" t="s">
        <v>152</v>
      </c>
      <c r="E459" s="240" t="s">
        <v>1425</v>
      </c>
      <c r="F459" s="241" t="s">
        <v>1426</v>
      </c>
      <c r="G459" s="242" t="s">
        <v>211</v>
      </c>
      <c r="H459" s="243">
        <v>45</v>
      </c>
      <c r="I459" s="244"/>
      <c r="J459" s="245">
        <f>ROUND(I459*H459,2)</f>
        <v>0</v>
      </c>
      <c r="K459" s="246"/>
      <c r="L459" s="45"/>
      <c r="M459" s="247" t="s">
        <v>1</v>
      </c>
      <c r="N459" s="248" t="s">
        <v>42</v>
      </c>
      <c r="O459" s="98"/>
      <c r="P459" s="249">
        <f>O459*H459</f>
        <v>0</v>
      </c>
      <c r="Q459" s="249">
        <v>0.00029999999999999997</v>
      </c>
      <c r="R459" s="249">
        <f>Q459*H459</f>
        <v>0.013499999999999998</v>
      </c>
      <c r="S459" s="249">
        <v>0.053999999999999999</v>
      </c>
      <c r="T459" s="250">
        <f>S459*H459</f>
        <v>2.4300000000000002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51" t="s">
        <v>166</v>
      </c>
      <c r="AT459" s="251" t="s">
        <v>152</v>
      </c>
      <c r="AU459" s="251" t="s">
        <v>92</v>
      </c>
      <c r="AY459" s="18" t="s">
        <v>149</v>
      </c>
      <c r="BE459" s="252">
        <f>IF(N459="základná",J459,0)</f>
        <v>0</v>
      </c>
      <c r="BF459" s="252">
        <f>IF(N459="znížená",J459,0)</f>
        <v>0</v>
      </c>
      <c r="BG459" s="252">
        <f>IF(N459="zákl. prenesená",J459,0)</f>
        <v>0</v>
      </c>
      <c r="BH459" s="252">
        <f>IF(N459="zníž. prenesená",J459,0)</f>
        <v>0</v>
      </c>
      <c r="BI459" s="252">
        <f>IF(N459="nulová",J459,0)</f>
        <v>0</v>
      </c>
      <c r="BJ459" s="18" t="s">
        <v>92</v>
      </c>
      <c r="BK459" s="252">
        <f>ROUND(I459*H459,2)</f>
        <v>0</v>
      </c>
      <c r="BL459" s="18" t="s">
        <v>166</v>
      </c>
      <c r="BM459" s="251" t="s">
        <v>1758</v>
      </c>
    </row>
    <row r="460" s="13" customFormat="1">
      <c r="A460" s="13"/>
      <c r="B460" s="258"/>
      <c r="C460" s="259"/>
      <c r="D460" s="260" t="s">
        <v>190</v>
      </c>
      <c r="E460" s="261" t="s">
        <v>1</v>
      </c>
      <c r="F460" s="262" t="s">
        <v>1759</v>
      </c>
      <c r="G460" s="259"/>
      <c r="H460" s="263">
        <v>45</v>
      </c>
      <c r="I460" s="264"/>
      <c r="J460" s="259"/>
      <c r="K460" s="259"/>
      <c r="L460" s="265"/>
      <c r="M460" s="266"/>
      <c r="N460" s="267"/>
      <c r="O460" s="267"/>
      <c r="P460" s="267"/>
      <c r="Q460" s="267"/>
      <c r="R460" s="267"/>
      <c r="S460" s="267"/>
      <c r="T460" s="268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69" t="s">
        <v>190</v>
      </c>
      <c r="AU460" s="269" t="s">
        <v>92</v>
      </c>
      <c r="AV460" s="13" t="s">
        <v>92</v>
      </c>
      <c r="AW460" s="13" t="s">
        <v>32</v>
      </c>
      <c r="AX460" s="13" t="s">
        <v>84</v>
      </c>
      <c r="AY460" s="269" t="s">
        <v>149</v>
      </c>
    </row>
    <row r="461" s="2" customFormat="1" ht="23.4566" customHeight="1">
      <c r="A461" s="39"/>
      <c r="B461" s="40"/>
      <c r="C461" s="239" t="s">
        <v>1382</v>
      </c>
      <c r="D461" s="239" t="s">
        <v>152</v>
      </c>
      <c r="E461" s="240" t="s">
        <v>1430</v>
      </c>
      <c r="F461" s="241" t="s">
        <v>1431</v>
      </c>
      <c r="G461" s="242" t="s">
        <v>651</v>
      </c>
      <c r="H461" s="243">
        <v>320</v>
      </c>
      <c r="I461" s="244"/>
      <c r="J461" s="245">
        <f>ROUND(I461*H461,2)</f>
        <v>0</v>
      </c>
      <c r="K461" s="246"/>
      <c r="L461" s="45"/>
      <c r="M461" s="247" t="s">
        <v>1</v>
      </c>
      <c r="N461" s="248" t="s">
        <v>42</v>
      </c>
      <c r="O461" s="98"/>
      <c r="P461" s="249">
        <f>O461*H461</f>
        <v>0</v>
      </c>
      <c r="Q461" s="249">
        <v>3.9507800000000001E-05</v>
      </c>
      <c r="R461" s="249">
        <f>Q461*H461</f>
        <v>0.012642496</v>
      </c>
      <c r="S461" s="249">
        <v>0.00095</v>
      </c>
      <c r="T461" s="250">
        <f>S461*H461</f>
        <v>0.30399999999999999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51" t="s">
        <v>166</v>
      </c>
      <c r="AT461" s="251" t="s">
        <v>152</v>
      </c>
      <c r="AU461" s="251" t="s">
        <v>92</v>
      </c>
      <c r="AY461" s="18" t="s">
        <v>149</v>
      </c>
      <c r="BE461" s="252">
        <f>IF(N461="základná",J461,0)</f>
        <v>0</v>
      </c>
      <c r="BF461" s="252">
        <f>IF(N461="znížená",J461,0)</f>
        <v>0</v>
      </c>
      <c r="BG461" s="252">
        <f>IF(N461="zákl. prenesená",J461,0)</f>
        <v>0</v>
      </c>
      <c r="BH461" s="252">
        <f>IF(N461="zníž. prenesená",J461,0)</f>
        <v>0</v>
      </c>
      <c r="BI461" s="252">
        <f>IF(N461="nulová",J461,0)</f>
        <v>0</v>
      </c>
      <c r="BJ461" s="18" t="s">
        <v>92</v>
      </c>
      <c r="BK461" s="252">
        <f>ROUND(I461*H461,2)</f>
        <v>0</v>
      </c>
      <c r="BL461" s="18" t="s">
        <v>166</v>
      </c>
      <c r="BM461" s="251" t="s">
        <v>1760</v>
      </c>
    </row>
    <row r="462" s="13" customFormat="1">
      <c r="A462" s="13"/>
      <c r="B462" s="258"/>
      <c r="C462" s="259"/>
      <c r="D462" s="260" t="s">
        <v>190</v>
      </c>
      <c r="E462" s="261" t="s">
        <v>1</v>
      </c>
      <c r="F462" s="262" t="s">
        <v>1433</v>
      </c>
      <c r="G462" s="259"/>
      <c r="H462" s="263">
        <v>320</v>
      </c>
      <c r="I462" s="264"/>
      <c r="J462" s="259"/>
      <c r="K462" s="259"/>
      <c r="L462" s="265"/>
      <c r="M462" s="266"/>
      <c r="N462" s="267"/>
      <c r="O462" s="267"/>
      <c r="P462" s="267"/>
      <c r="Q462" s="267"/>
      <c r="R462" s="267"/>
      <c r="S462" s="267"/>
      <c r="T462" s="26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69" t="s">
        <v>190</v>
      </c>
      <c r="AU462" s="269" t="s">
        <v>92</v>
      </c>
      <c r="AV462" s="13" t="s">
        <v>92</v>
      </c>
      <c r="AW462" s="13" t="s">
        <v>32</v>
      </c>
      <c r="AX462" s="13" t="s">
        <v>84</v>
      </c>
      <c r="AY462" s="269" t="s">
        <v>149</v>
      </c>
    </row>
    <row r="463" s="2" customFormat="1" ht="23.4566" customHeight="1">
      <c r="A463" s="39"/>
      <c r="B463" s="40"/>
      <c r="C463" s="239" t="s">
        <v>1388</v>
      </c>
      <c r="D463" s="239" t="s">
        <v>152</v>
      </c>
      <c r="E463" s="240" t="s">
        <v>1435</v>
      </c>
      <c r="F463" s="241" t="s">
        <v>580</v>
      </c>
      <c r="G463" s="242" t="s">
        <v>198</v>
      </c>
      <c r="H463" s="243">
        <v>169.68899999999999</v>
      </c>
      <c r="I463" s="244"/>
      <c r="J463" s="245">
        <f>ROUND(I463*H463,2)</f>
        <v>0</v>
      </c>
      <c r="K463" s="246"/>
      <c r="L463" s="45"/>
      <c r="M463" s="247" t="s">
        <v>1</v>
      </c>
      <c r="N463" s="248" t="s">
        <v>42</v>
      </c>
      <c r="O463" s="98"/>
      <c r="P463" s="249">
        <f>O463*H463</f>
        <v>0</v>
      </c>
      <c r="Q463" s="249">
        <v>0</v>
      </c>
      <c r="R463" s="249">
        <f>Q463*H463</f>
        <v>0</v>
      </c>
      <c r="S463" s="249">
        <v>0</v>
      </c>
      <c r="T463" s="250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51" t="s">
        <v>166</v>
      </c>
      <c r="AT463" s="251" t="s">
        <v>152</v>
      </c>
      <c r="AU463" s="251" t="s">
        <v>92</v>
      </c>
      <c r="AY463" s="18" t="s">
        <v>149</v>
      </c>
      <c r="BE463" s="252">
        <f>IF(N463="základná",J463,0)</f>
        <v>0</v>
      </c>
      <c r="BF463" s="252">
        <f>IF(N463="znížená",J463,0)</f>
        <v>0</v>
      </c>
      <c r="BG463" s="252">
        <f>IF(N463="zákl. prenesená",J463,0)</f>
        <v>0</v>
      </c>
      <c r="BH463" s="252">
        <f>IF(N463="zníž. prenesená",J463,0)</f>
        <v>0</v>
      </c>
      <c r="BI463" s="252">
        <f>IF(N463="nulová",J463,0)</f>
        <v>0</v>
      </c>
      <c r="BJ463" s="18" t="s">
        <v>92</v>
      </c>
      <c r="BK463" s="252">
        <f>ROUND(I463*H463,2)</f>
        <v>0</v>
      </c>
      <c r="BL463" s="18" t="s">
        <v>166</v>
      </c>
      <c r="BM463" s="251" t="s">
        <v>1761</v>
      </c>
    </row>
    <row r="464" s="15" customFormat="1">
      <c r="A464" s="15"/>
      <c r="B464" s="293"/>
      <c r="C464" s="294"/>
      <c r="D464" s="260" t="s">
        <v>190</v>
      </c>
      <c r="E464" s="295" t="s">
        <v>1</v>
      </c>
      <c r="F464" s="296" t="s">
        <v>1437</v>
      </c>
      <c r="G464" s="294"/>
      <c r="H464" s="295" t="s">
        <v>1</v>
      </c>
      <c r="I464" s="297"/>
      <c r="J464" s="294"/>
      <c r="K464" s="294"/>
      <c r="L464" s="298"/>
      <c r="M464" s="299"/>
      <c r="N464" s="300"/>
      <c r="O464" s="300"/>
      <c r="P464" s="300"/>
      <c r="Q464" s="300"/>
      <c r="R464" s="300"/>
      <c r="S464" s="300"/>
      <c r="T464" s="301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302" t="s">
        <v>190</v>
      </c>
      <c r="AU464" s="302" t="s">
        <v>92</v>
      </c>
      <c r="AV464" s="15" t="s">
        <v>84</v>
      </c>
      <c r="AW464" s="15" t="s">
        <v>32</v>
      </c>
      <c r="AX464" s="15" t="s">
        <v>76</v>
      </c>
      <c r="AY464" s="302" t="s">
        <v>149</v>
      </c>
    </row>
    <row r="465" s="15" customFormat="1">
      <c r="A465" s="15"/>
      <c r="B465" s="293"/>
      <c r="C465" s="294"/>
      <c r="D465" s="260" t="s">
        <v>190</v>
      </c>
      <c r="E465" s="295" t="s">
        <v>1</v>
      </c>
      <c r="F465" s="296" t="s">
        <v>1438</v>
      </c>
      <c r="G465" s="294"/>
      <c r="H465" s="295" t="s">
        <v>1</v>
      </c>
      <c r="I465" s="297"/>
      <c r="J465" s="294"/>
      <c r="K465" s="294"/>
      <c r="L465" s="298"/>
      <c r="M465" s="299"/>
      <c r="N465" s="300"/>
      <c r="O465" s="300"/>
      <c r="P465" s="300"/>
      <c r="Q465" s="300"/>
      <c r="R465" s="300"/>
      <c r="S465" s="300"/>
      <c r="T465" s="301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302" t="s">
        <v>190</v>
      </c>
      <c r="AU465" s="302" t="s">
        <v>92</v>
      </c>
      <c r="AV465" s="15" t="s">
        <v>84</v>
      </c>
      <c r="AW465" s="15" t="s">
        <v>32</v>
      </c>
      <c r="AX465" s="15" t="s">
        <v>76</v>
      </c>
      <c r="AY465" s="302" t="s">
        <v>149</v>
      </c>
    </row>
    <row r="466" s="13" customFormat="1">
      <c r="A466" s="13"/>
      <c r="B466" s="258"/>
      <c r="C466" s="259"/>
      <c r="D466" s="260" t="s">
        <v>190</v>
      </c>
      <c r="E466" s="261" t="s">
        <v>1</v>
      </c>
      <c r="F466" s="262" t="s">
        <v>1762</v>
      </c>
      <c r="G466" s="259"/>
      <c r="H466" s="263">
        <v>17.170000000000002</v>
      </c>
      <c r="I466" s="264"/>
      <c r="J466" s="259"/>
      <c r="K466" s="259"/>
      <c r="L466" s="265"/>
      <c r="M466" s="266"/>
      <c r="N466" s="267"/>
      <c r="O466" s="267"/>
      <c r="P466" s="267"/>
      <c r="Q466" s="267"/>
      <c r="R466" s="267"/>
      <c r="S466" s="267"/>
      <c r="T466" s="26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69" t="s">
        <v>190</v>
      </c>
      <c r="AU466" s="269" t="s">
        <v>92</v>
      </c>
      <c r="AV466" s="13" t="s">
        <v>92</v>
      </c>
      <c r="AW466" s="13" t="s">
        <v>32</v>
      </c>
      <c r="AX466" s="13" t="s">
        <v>76</v>
      </c>
      <c r="AY466" s="269" t="s">
        <v>149</v>
      </c>
    </row>
    <row r="467" s="13" customFormat="1">
      <c r="A467" s="13"/>
      <c r="B467" s="258"/>
      <c r="C467" s="259"/>
      <c r="D467" s="260" t="s">
        <v>190</v>
      </c>
      <c r="E467" s="261" t="s">
        <v>1</v>
      </c>
      <c r="F467" s="262" t="s">
        <v>1440</v>
      </c>
      <c r="G467" s="259"/>
      <c r="H467" s="263">
        <v>33.020000000000003</v>
      </c>
      <c r="I467" s="264"/>
      <c r="J467" s="259"/>
      <c r="K467" s="259"/>
      <c r="L467" s="265"/>
      <c r="M467" s="266"/>
      <c r="N467" s="267"/>
      <c r="O467" s="267"/>
      <c r="P467" s="267"/>
      <c r="Q467" s="267"/>
      <c r="R467" s="267"/>
      <c r="S467" s="267"/>
      <c r="T467" s="26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69" t="s">
        <v>190</v>
      </c>
      <c r="AU467" s="269" t="s">
        <v>92</v>
      </c>
      <c r="AV467" s="13" t="s">
        <v>92</v>
      </c>
      <c r="AW467" s="13" t="s">
        <v>32</v>
      </c>
      <c r="AX467" s="13" t="s">
        <v>76</v>
      </c>
      <c r="AY467" s="269" t="s">
        <v>149</v>
      </c>
    </row>
    <row r="468" s="13" customFormat="1">
      <c r="A468" s="13"/>
      <c r="B468" s="258"/>
      <c r="C468" s="259"/>
      <c r="D468" s="260" t="s">
        <v>190</v>
      </c>
      <c r="E468" s="261" t="s">
        <v>1</v>
      </c>
      <c r="F468" s="262" t="s">
        <v>1763</v>
      </c>
      <c r="G468" s="259"/>
      <c r="H468" s="263">
        <v>2.4300000000000002</v>
      </c>
      <c r="I468" s="264"/>
      <c r="J468" s="259"/>
      <c r="K468" s="259"/>
      <c r="L468" s="265"/>
      <c r="M468" s="266"/>
      <c r="N468" s="267"/>
      <c r="O468" s="267"/>
      <c r="P468" s="267"/>
      <c r="Q468" s="267"/>
      <c r="R468" s="267"/>
      <c r="S468" s="267"/>
      <c r="T468" s="26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69" t="s">
        <v>190</v>
      </c>
      <c r="AU468" s="269" t="s">
        <v>92</v>
      </c>
      <c r="AV468" s="13" t="s">
        <v>92</v>
      </c>
      <c r="AW468" s="13" t="s">
        <v>32</v>
      </c>
      <c r="AX468" s="13" t="s">
        <v>76</v>
      </c>
      <c r="AY468" s="269" t="s">
        <v>149</v>
      </c>
    </row>
    <row r="469" s="16" customFormat="1">
      <c r="A469" s="16"/>
      <c r="B469" s="303"/>
      <c r="C469" s="304"/>
      <c r="D469" s="260" t="s">
        <v>190</v>
      </c>
      <c r="E469" s="305" t="s">
        <v>1</v>
      </c>
      <c r="F469" s="306" t="s">
        <v>1442</v>
      </c>
      <c r="G469" s="304"/>
      <c r="H469" s="307">
        <v>52.619999999999997</v>
      </c>
      <c r="I469" s="308"/>
      <c r="J469" s="304"/>
      <c r="K469" s="304"/>
      <c r="L469" s="309"/>
      <c r="M469" s="310"/>
      <c r="N469" s="311"/>
      <c r="O469" s="311"/>
      <c r="P469" s="311"/>
      <c r="Q469" s="311"/>
      <c r="R469" s="311"/>
      <c r="S469" s="311"/>
      <c r="T469" s="312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T469" s="313" t="s">
        <v>190</v>
      </c>
      <c r="AU469" s="313" t="s">
        <v>92</v>
      </c>
      <c r="AV469" s="16" t="s">
        <v>99</v>
      </c>
      <c r="AW469" s="16" t="s">
        <v>32</v>
      </c>
      <c r="AX469" s="16" t="s">
        <v>76</v>
      </c>
      <c r="AY469" s="313" t="s">
        <v>149</v>
      </c>
    </row>
    <row r="470" s="15" customFormat="1">
      <c r="A470" s="15"/>
      <c r="B470" s="293"/>
      <c r="C470" s="294"/>
      <c r="D470" s="260" t="s">
        <v>190</v>
      </c>
      <c r="E470" s="295" t="s">
        <v>1</v>
      </c>
      <c r="F470" s="296" t="s">
        <v>1443</v>
      </c>
      <c r="G470" s="294"/>
      <c r="H470" s="295" t="s">
        <v>1</v>
      </c>
      <c r="I470" s="297"/>
      <c r="J470" s="294"/>
      <c r="K470" s="294"/>
      <c r="L470" s="298"/>
      <c r="M470" s="299"/>
      <c r="N470" s="300"/>
      <c r="O470" s="300"/>
      <c r="P470" s="300"/>
      <c r="Q470" s="300"/>
      <c r="R470" s="300"/>
      <c r="S470" s="300"/>
      <c r="T470" s="301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302" t="s">
        <v>190</v>
      </c>
      <c r="AU470" s="302" t="s">
        <v>92</v>
      </c>
      <c r="AV470" s="15" t="s">
        <v>84</v>
      </c>
      <c r="AW470" s="15" t="s">
        <v>32</v>
      </c>
      <c r="AX470" s="15" t="s">
        <v>76</v>
      </c>
      <c r="AY470" s="302" t="s">
        <v>149</v>
      </c>
    </row>
    <row r="471" s="15" customFormat="1">
      <c r="A471" s="15"/>
      <c r="B471" s="293"/>
      <c r="C471" s="294"/>
      <c r="D471" s="260" t="s">
        <v>190</v>
      </c>
      <c r="E471" s="295" t="s">
        <v>1</v>
      </c>
      <c r="F471" s="296" t="s">
        <v>1444</v>
      </c>
      <c r="G471" s="294"/>
      <c r="H471" s="295" t="s">
        <v>1</v>
      </c>
      <c r="I471" s="297"/>
      <c r="J471" s="294"/>
      <c r="K471" s="294"/>
      <c r="L471" s="298"/>
      <c r="M471" s="299"/>
      <c r="N471" s="300"/>
      <c r="O471" s="300"/>
      <c r="P471" s="300"/>
      <c r="Q471" s="300"/>
      <c r="R471" s="300"/>
      <c r="S471" s="300"/>
      <c r="T471" s="301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302" t="s">
        <v>190</v>
      </c>
      <c r="AU471" s="302" t="s">
        <v>92</v>
      </c>
      <c r="AV471" s="15" t="s">
        <v>84</v>
      </c>
      <c r="AW471" s="15" t="s">
        <v>32</v>
      </c>
      <c r="AX471" s="15" t="s">
        <v>76</v>
      </c>
      <c r="AY471" s="302" t="s">
        <v>149</v>
      </c>
    </row>
    <row r="472" s="13" customFormat="1">
      <c r="A472" s="13"/>
      <c r="B472" s="258"/>
      <c r="C472" s="259"/>
      <c r="D472" s="260" t="s">
        <v>190</v>
      </c>
      <c r="E472" s="261" t="s">
        <v>1</v>
      </c>
      <c r="F472" s="262" t="s">
        <v>1764</v>
      </c>
      <c r="G472" s="259"/>
      <c r="H472" s="263">
        <v>55.328000000000003</v>
      </c>
      <c r="I472" s="264"/>
      <c r="J472" s="259"/>
      <c r="K472" s="259"/>
      <c r="L472" s="265"/>
      <c r="M472" s="266"/>
      <c r="N472" s="267"/>
      <c r="O472" s="267"/>
      <c r="P472" s="267"/>
      <c r="Q472" s="267"/>
      <c r="R472" s="267"/>
      <c r="S472" s="267"/>
      <c r="T472" s="26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69" t="s">
        <v>190</v>
      </c>
      <c r="AU472" s="269" t="s">
        <v>92</v>
      </c>
      <c r="AV472" s="13" t="s">
        <v>92</v>
      </c>
      <c r="AW472" s="13" t="s">
        <v>32</v>
      </c>
      <c r="AX472" s="13" t="s">
        <v>76</v>
      </c>
      <c r="AY472" s="269" t="s">
        <v>149</v>
      </c>
    </row>
    <row r="473" s="16" customFormat="1">
      <c r="A473" s="16"/>
      <c r="B473" s="303"/>
      <c r="C473" s="304"/>
      <c r="D473" s="260" t="s">
        <v>190</v>
      </c>
      <c r="E473" s="305" t="s">
        <v>1</v>
      </c>
      <c r="F473" s="306" t="s">
        <v>1442</v>
      </c>
      <c r="G473" s="304"/>
      <c r="H473" s="307">
        <v>55.328000000000003</v>
      </c>
      <c r="I473" s="308"/>
      <c r="J473" s="304"/>
      <c r="K473" s="304"/>
      <c r="L473" s="309"/>
      <c r="M473" s="310"/>
      <c r="N473" s="311"/>
      <c r="O473" s="311"/>
      <c r="P473" s="311"/>
      <c r="Q473" s="311"/>
      <c r="R473" s="311"/>
      <c r="S473" s="311"/>
      <c r="T473" s="312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T473" s="313" t="s">
        <v>190</v>
      </c>
      <c r="AU473" s="313" t="s">
        <v>92</v>
      </c>
      <c r="AV473" s="16" t="s">
        <v>99</v>
      </c>
      <c r="AW473" s="16" t="s">
        <v>32</v>
      </c>
      <c r="AX473" s="16" t="s">
        <v>76</v>
      </c>
      <c r="AY473" s="313" t="s">
        <v>149</v>
      </c>
    </row>
    <row r="474" s="13" customFormat="1">
      <c r="A474" s="13"/>
      <c r="B474" s="258"/>
      <c r="C474" s="259"/>
      <c r="D474" s="260" t="s">
        <v>190</v>
      </c>
      <c r="E474" s="261" t="s">
        <v>1</v>
      </c>
      <c r="F474" s="262" t="s">
        <v>1765</v>
      </c>
      <c r="G474" s="259"/>
      <c r="H474" s="263">
        <v>14.592000000000001</v>
      </c>
      <c r="I474" s="264"/>
      <c r="J474" s="259"/>
      <c r="K474" s="259"/>
      <c r="L474" s="265"/>
      <c r="M474" s="266"/>
      <c r="N474" s="267"/>
      <c r="O474" s="267"/>
      <c r="P474" s="267"/>
      <c r="Q474" s="267"/>
      <c r="R474" s="267"/>
      <c r="S474" s="267"/>
      <c r="T474" s="26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69" t="s">
        <v>190</v>
      </c>
      <c r="AU474" s="269" t="s">
        <v>92</v>
      </c>
      <c r="AV474" s="13" t="s">
        <v>92</v>
      </c>
      <c r="AW474" s="13" t="s">
        <v>32</v>
      </c>
      <c r="AX474" s="13" t="s">
        <v>76</v>
      </c>
      <c r="AY474" s="269" t="s">
        <v>149</v>
      </c>
    </row>
    <row r="475" s="13" customFormat="1">
      <c r="A475" s="13"/>
      <c r="B475" s="258"/>
      <c r="C475" s="259"/>
      <c r="D475" s="260" t="s">
        <v>190</v>
      </c>
      <c r="E475" s="261" t="s">
        <v>1</v>
      </c>
      <c r="F475" s="262" t="s">
        <v>1766</v>
      </c>
      <c r="G475" s="259"/>
      <c r="H475" s="263">
        <v>36.546999999999997</v>
      </c>
      <c r="I475" s="264"/>
      <c r="J475" s="259"/>
      <c r="K475" s="259"/>
      <c r="L475" s="265"/>
      <c r="M475" s="266"/>
      <c r="N475" s="267"/>
      <c r="O475" s="267"/>
      <c r="P475" s="267"/>
      <c r="Q475" s="267"/>
      <c r="R475" s="267"/>
      <c r="S475" s="267"/>
      <c r="T475" s="268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69" t="s">
        <v>190</v>
      </c>
      <c r="AU475" s="269" t="s">
        <v>92</v>
      </c>
      <c r="AV475" s="13" t="s">
        <v>92</v>
      </c>
      <c r="AW475" s="13" t="s">
        <v>32</v>
      </c>
      <c r="AX475" s="13" t="s">
        <v>76</v>
      </c>
      <c r="AY475" s="269" t="s">
        <v>149</v>
      </c>
    </row>
    <row r="476" s="13" customFormat="1">
      <c r="A476" s="13"/>
      <c r="B476" s="258"/>
      <c r="C476" s="259"/>
      <c r="D476" s="260" t="s">
        <v>190</v>
      </c>
      <c r="E476" s="261" t="s">
        <v>1</v>
      </c>
      <c r="F476" s="262" t="s">
        <v>1767</v>
      </c>
      <c r="G476" s="259"/>
      <c r="H476" s="263">
        <v>3.2999999999999998</v>
      </c>
      <c r="I476" s="264"/>
      <c r="J476" s="259"/>
      <c r="K476" s="259"/>
      <c r="L476" s="265"/>
      <c r="M476" s="266"/>
      <c r="N476" s="267"/>
      <c r="O476" s="267"/>
      <c r="P476" s="267"/>
      <c r="Q476" s="267"/>
      <c r="R476" s="267"/>
      <c r="S476" s="267"/>
      <c r="T476" s="268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69" t="s">
        <v>190</v>
      </c>
      <c r="AU476" s="269" t="s">
        <v>92</v>
      </c>
      <c r="AV476" s="13" t="s">
        <v>92</v>
      </c>
      <c r="AW476" s="13" t="s">
        <v>32</v>
      </c>
      <c r="AX476" s="13" t="s">
        <v>76</v>
      </c>
      <c r="AY476" s="269" t="s">
        <v>149</v>
      </c>
    </row>
    <row r="477" s="13" customFormat="1">
      <c r="A477" s="13"/>
      <c r="B477" s="258"/>
      <c r="C477" s="259"/>
      <c r="D477" s="260" t="s">
        <v>190</v>
      </c>
      <c r="E477" s="261" t="s">
        <v>1</v>
      </c>
      <c r="F477" s="262" t="s">
        <v>1768</v>
      </c>
      <c r="G477" s="259"/>
      <c r="H477" s="263">
        <v>6.9980000000000002</v>
      </c>
      <c r="I477" s="264"/>
      <c r="J477" s="259"/>
      <c r="K477" s="259"/>
      <c r="L477" s="265"/>
      <c r="M477" s="266"/>
      <c r="N477" s="267"/>
      <c r="O477" s="267"/>
      <c r="P477" s="267"/>
      <c r="Q477" s="267"/>
      <c r="R477" s="267"/>
      <c r="S477" s="267"/>
      <c r="T477" s="268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69" t="s">
        <v>190</v>
      </c>
      <c r="AU477" s="269" t="s">
        <v>92</v>
      </c>
      <c r="AV477" s="13" t="s">
        <v>92</v>
      </c>
      <c r="AW477" s="13" t="s">
        <v>32</v>
      </c>
      <c r="AX477" s="13" t="s">
        <v>76</v>
      </c>
      <c r="AY477" s="269" t="s">
        <v>149</v>
      </c>
    </row>
    <row r="478" s="13" customFormat="1">
      <c r="A478" s="13"/>
      <c r="B478" s="258"/>
      <c r="C478" s="259"/>
      <c r="D478" s="260" t="s">
        <v>190</v>
      </c>
      <c r="E478" s="261" t="s">
        <v>1</v>
      </c>
      <c r="F478" s="262" t="s">
        <v>1450</v>
      </c>
      <c r="G478" s="259"/>
      <c r="H478" s="263">
        <v>0.30399999999999999</v>
      </c>
      <c r="I478" s="264"/>
      <c r="J478" s="259"/>
      <c r="K478" s="259"/>
      <c r="L478" s="265"/>
      <c r="M478" s="266"/>
      <c r="N478" s="267"/>
      <c r="O478" s="267"/>
      <c r="P478" s="267"/>
      <c r="Q478" s="267"/>
      <c r="R478" s="267"/>
      <c r="S478" s="267"/>
      <c r="T478" s="26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69" t="s">
        <v>190</v>
      </c>
      <c r="AU478" s="269" t="s">
        <v>92</v>
      </c>
      <c r="AV478" s="13" t="s">
        <v>92</v>
      </c>
      <c r="AW478" s="13" t="s">
        <v>32</v>
      </c>
      <c r="AX478" s="13" t="s">
        <v>76</v>
      </c>
      <c r="AY478" s="269" t="s">
        <v>149</v>
      </c>
    </row>
    <row r="479" s="16" customFormat="1">
      <c r="A479" s="16"/>
      <c r="B479" s="303"/>
      <c r="C479" s="304"/>
      <c r="D479" s="260" t="s">
        <v>190</v>
      </c>
      <c r="E479" s="305" t="s">
        <v>1</v>
      </c>
      <c r="F479" s="306" t="s">
        <v>1442</v>
      </c>
      <c r="G479" s="304"/>
      <c r="H479" s="307">
        <v>61.741</v>
      </c>
      <c r="I479" s="308"/>
      <c r="J479" s="304"/>
      <c r="K479" s="304"/>
      <c r="L479" s="309"/>
      <c r="M479" s="310"/>
      <c r="N479" s="311"/>
      <c r="O479" s="311"/>
      <c r="P479" s="311"/>
      <c r="Q479" s="311"/>
      <c r="R479" s="311"/>
      <c r="S479" s="311"/>
      <c r="T479" s="312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T479" s="313" t="s">
        <v>190</v>
      </c>
      <c r="AU479" s="313" t="s">
        <v>92</v>
      </c>
      <c r="AV479" s="16" t="s">
        <v>99</v>
      </c>
      <c r="AW479" s="16" t="s">
        <v>32</v>
      </c>
      <c r="AX479" s="16" t="s">
        <v>76</v>
      </c>
      <c r="AY479" s="313" t="s">
        <v>149</v>
      </c>
    </row>
    <row r="480" s="14" customFormat="1">
      <c r="A480" s="14"/>
      <c r="B480" s="270"/>
      <c r="C480" s="271"/>
      <c r="D480" s="260" t="s">
        <v>190</v>
      </c>
      <c r="E480" s="272" t="s">
        <v>1</v>
      </c>
      <c r="F480" s="273" t="s">
        <v>203</v>
      </c>
      <c r="G480" s="271"/>
      <c r="H480" s="274">
        <v>169.68899999999999</v>
      </c>
      <c r="I480" s="275"/>
      <c r="J480" s="271"/>
      <c r="K480" s="271"/>
      <c r="L480" s="276"/>
      <c r="M480" s="277"/>
      <c r="N480" s="278"/>
      <c r="O480" s="278"/>
      <c r="P480" s="278"/>
      <c r="Q480" s="278"/>
      <c r="R480" s="278"/>
      <c r="S480" s="278"/>
      <c r="T480" s="279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80" t="s">
        <v>190</v>
      </c>
      <c r="AU480" s="280" t="s">
        <v>92</v>
      </c>
      <c r="AV480" s="14" t="s">
        <v>166</v>
      </c>
      <c r="AW480" s="14" t="s">
        <v>32</v>
      </c>
      <c r="AX480" s="14" t="s">
        <v>84</v>
      </c>
      <c r="AY480" s="280" t="s">
        <v>149</v>
      </c>
    </row>
    <row r="481" s="2" customFormat="1" ht="31.92453" customHeight="1">
      <c r="A481" s="39"/>
      <c r="B481" s="40"/>
      <c r="C481" s="239" t="s">
        <v>422</v>
      </c>
      <c r="D481" s="239" t="s">
        <v>152</v>
      </c>
      <c r="E481" s="240" t="s">
        <v>1452</v>
      </c>
      <c r="F481" s="241" t="s">
        <v>585</v>
      </c>
      <c r="G481" s="242" t="s">
        <v>198</v>
      </c>
      <c r="H481" s="243">
        <v>1527.201</v>
      </c>
      <c r="I481" s="244"/>
      <c r="J481" s="245">
        <f>ROUND(I481*H481,2)</f>
        <v>0</v>
      </c>
      <c r="K481" s="246"/>
      <c r="L481" s="45"/>
      <c r="M481" s="247" t="s">
        <v>1</v>
      </c>
      <c r="N481" s="248" t="s">
        <v>42</v>
      </c>
      <c r="O481" s="98"/>
      <c r="P481" s="249">
        <f>O481*H481</f>
        <v>0</v>
      </c>
      <c r="Q481" s="249">
        <v>0</v>
      </c>
      <c r="R481" s="249">
        <f>Q481*H481</f>
        <v>0</v>
      </c>
      <c r="S481" s="249">
        <v>0</v>
      </c>
      <c r="T481" s="250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51" t="s">
        <v>166</v>
      </c>
      <c r="AT481" s="251" t="s">
        <v>152</v>
      </c>
      <c r="AU481" s="251" t="s">
        <v>92</v>
      </c>
      <c r="AY481" s="18" t="s">
        <v>149</v>
      </c>
      <c r="BE481" s="252">
        <f>IF(N481="základná",J481,0)</f>
        <v>0</v>
      </c>
      <c r="BF481" s="252">
        <f>IF(N481="znížená",J481,0)</f>
        <v>0</v>
      </c>
      <c r="BG481" s="252">
        <f>IF(N481="zákl. prenesená",J481,0)</f>
        <v>0</v>
      </c>
      <c r="BH481" s="252">
        <f>IF(N481="zníž. prenesená",J481,0)</f>
        <v>0</v>
      </c>
      <c r="BI481" s="252">
        <f>IF(N481="nulová",J481,0)</f>
        <v>0</v>
      </c>
      <c r="BJ481" s="18" t="s">
        <v>92</v>
      </c>
      <c r="BK481" s="252">
        <f>ROUND(I481*H481,2)</f>
        <v>0</v>
      </c>
      <c r="BL481" s="18" t="s">
        <v>166</v>
      </c>
      <c r="BM481" s="251" t="s">
        <v>1769</v>
      </c>
    </row>
    <row r="482" s="13" customFormat="1">
      <c r="A482" s="13"/>
      <c r="B482" s="258"/>
      <c r="C482" s="259"/>
      <c r="D482" s="260" t="s">
        <v>190</v>
      </c>
      <c r="E482" s="261" t="s">
        <v>1</v>
      </c>
      <c r="F482" s="262" t="s">
        <v>1770</v>
      </c>
      <c r="G482" s="259"/>
      <c r="H482" s="263">
        <v>169.68899999999999</v>
      </c>
      <c r="I482" s="264"/>
      <c r="J482" s="259"/>
      <c r="K482" s="259"/>
      <c r="L482" s="265"/>
      <c r="M482" s="266"/>
      <c r="N482" s="267"/>
      <c r="O482" s="267"/>
      <c r="P482" s="267"/>
      <c r="Q482" s="267"/>
      <c r="R482" s="267"/>
      <c r="S482" s="267"/>
      <c r="T482" s="268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69" t="s">
        <v>190</v>
      </c>
      <c r="AU482" s="269" t="s">
        <v>92</v>
      </c>
      <c r="AV482" s="13" t="s">
        <v>92</v>
      </c>
      <c r="AW482" s="13" t="s">
        <v>32</v>
      </c>
      <c r="AX482" s="13" t="s">
        <v>84</v>
      </c>
      <c r="AY482" s="269" t="s">
        <v>149</v>
      </c>
    </row>
    <row r="483" s="13" customFormat="1">
      <c r="A483" s="13"/>
      <c r="B483" s="258"/>
      <c r="C483" s="259"/>
      <c r="D483" s="260" t="s">
        <v>190</v>
      </c>
      <c r="E483" s="259"/>
      <c r="F483" s="262" t="s">
        <v>1771</v>
      </c>
      <c r="G483" s="259"/>
      <c r="H483" s="263">
        <v>1527.201</v>
      </c>
      <c r="I483" s="264"/>
      <c r="J483" s="259"/>
      <c r="K483" s="259"/>
      <c r="L483" s="265"/>
      <c r="M483" s="266"/>
      <c r="N483" s="267"/>
      <c r="O483" s="267"/>
      <c r="P483" s="267"/>
      <c r="Q483" s="267"/>
      <c r="R483" s="267"/>
      <c r="S483" s="267"/>
      <c r="T483" s="26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69" t="s">
        <v>190</v>
      </c>
      <c r="AU483" s="269" t="s">
        <v>92</v>
      </c>
      <c r="AV483" s="13" t="s">
        <v>92</v>
      </c>
      <c r="AW483" s="13" t="s">
        <v>4</v>
      </c>
      <c r="AX483" s="13" t="s">
        <v>84</v>
      </c>
      <c r="AY483" s="269" t="s">
        <v>149</v>
      </c>
    </row>
    <row r="484" s="2" customFormat="1" ht="23.4566" customHeight="1">
      <c r="A484" s="39"/>
      <c r="B484" s="40"/>
      <c r="C484" s="239" t="s">
        <v>1395</v>
      </c>
      <c r="D484" s="239" t="s">
        <v>152</v>
      </c>
      <c r="E484" s="240" t="s">
        <v>591</v>
      </c>
      <c r="F484" s="241" t="s">
        <v>592</v>
      </c>
      <c r="G484" s="242" t="s">
        <v>198</v>
      </c>
      <c r="H484" s="243">
        <v>117.069</v>
      </c>
      <c r="I484" s="244"/>
      <c r="J484" s="245">
        <f>ROUND(I484*H484,2)</f>
        <v>0</v>
      </c>
      <c r="K484" s="246"/>
      <c r="L484" s="45"/>
      <c r="M484" s="247" t="s">
        <v>1</v>
      </c>
      <c r="N484" s="248" t="s">
        <v>42</v>
      </c>
      <c r="O484" s="98"/>
      <c r="P484" s="249">
        <f>O484*H484</f>
        <v>0</v>
      </c>
      <c r="Q484" s="249">
        <v>0</v>
      </c>
      <c r="R484" s="249">
        <f>Q484*H484</f>
        <v>0</v>
      </c>
      <c r="S484" s="249">
        <v>0</v>
      </c>
      <c r="T484" s="250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51" t="s">
        <v>166</v>
      </c>
      <c r="AT484" s="251" t="s">
        <v>152</v>
      </c>
      <c r="AU484" s="251" t="s">
        <v>92</v>
      </c>
      <c r="AY484" s="18" t="s">
        <v>149</v>
      </c>
      <c r="BE484" s="252">
        <f>IF(N484="základná",J484,0)</f>
        <v>0</v>
      </c>
      <c r="BF484" s="252">
        <f>IF(N484="znížená",J484,0)</f>
        <v>0</v>
      </c>
      <c r="BG484" s="252">
        <f>IF(N484="zákl. prenesená",J484,0)</f>
        <v>0</v>
      </c>
      <c r="BH484" s="252">
        <f>IF(N484="zníž. prenesená",J484,0)</f>
        <v>0</v>
      </c>
      <c r="BI484" s="252">
        <f>IF(N484="nulová",J484,0)</f>
        <v>0</v>
      </c>
      <c r="BJ484" s="18" t="s">
        <v>92</v>
      </c>
      <c r="BK484" s="252">
        <f>ROUND(I484*H484,2)</f>
        <v>0</v>
      </c>
      <c r="BL484" s="18" t="s">
        <v>166</v>
      </c>
      <c r="BM484" s="251" t="s">
        <v>1772</v>
      </c>
    </row>
    <row r="485" s="15" customFormat="1">
      <c r="A485" s="15"/>
      <c r="B485" s="293"/>
      <c r="C485" s="294"/>
      <c r="D485" s="260" t="s">
        <v>190</v>
      </c>
      <c r="E485" s="295" t="s">
        <v>1</v>
      </c>
      <c r="F485" s="296" t="s">
        <v>1444</v>
      </c>
      <c r="G485" s="294"/>
      <c r="H485" s="295" t="s">
        <v>1</v>
      </c>
      <c r="I485" s="297"/>
      <c r="J485" s="294"/>
      <c r="K485" s="294"/>
      <c r="L485" s="298"/>
      <c r="M485" s="299"/>
      <c r="N485" s="300"/>
      <c r="O485" s="300"/>
      <c r="P485" s="300"/>
      <c r="Q485" s="300"/>
      <c r="R485" s="300"/>
      <c r="S485" s="300"/>
      <c r="T485" s="301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302" t="s">
        <v>190</v>
      </c>
      <c r="AU485" s="302" t="s">
        <v>92</v>
      </c>
      <c r="AV485" s="15" t="s">
        <v>84</v>
      </c>
      <c r="AW485" s="15" t="s">
        <v>32</v>
      </c>
      <c r="AX485" s="15" t="s">
        <v>76</v>
      </c>
      <c r="AY485" s="302" t="s">
        <v>149</v>
      </c>
    </row>
    <row r="486" s="13" customFormat="1">
      <c r="A486" s="13"/>
      <c r="B486" s="258"/>
      <c r="C486" s="259"/>
      <c r="D486" s="260" t="s">
        <v>190</v>
      </c>
      <c r="E486" s="261" t="s">
        <v>1</v>
      </c>
      <c r="F486" s="262" t="s">
        <v>1764</v>
      </c>
      <c r="G486" s="259"/>
      <c r="H486" s="263">
        <v>55.328000000000003</v>
      </c>
      <c r="I486" s="264"/>
      <c r="J486" s="259"/>
      <c r="K486" s="259"/>
      <c r="L486" s="265"/>
      <c r="M486" s="266"/>
      <c r="N486" s="267"/>
      <c r="O486" s="267"/>
      <c r="P486" s="267"/>
      <c r="Q486" s="267"/>
      <c r="R486" s="267"/>
      <c r="S486" s="267"/>
      <c r="T486" s="26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69" t="s">
        <v>190</v>
      </c>
      <c r="AU486" s="269" t="s">
        <v>92</v>
      </c>
      <c r="AV486" s="13" t="s">
        <v>92</v>
      </c>
      <c r="AW486" s="13" t="s">
        <v>32</v>
      </c>
      <c r="AX486" s="13" t="s">
        <v>76</v>
      </c>
      <c r="AY486" s="269" t="s">
        <v>149</v>
      </c>
    </row>
    <row r="487" s="13" customFormat="1">
      <c r="A487" s="13"/>
      <c r="B487" s="258"/>
      <c r="C487" s="259"/>
      <c r="D487" s="260" t="s">
        <v>190</v>
      </c>
      <c r="E487" s="261" t="s">
        <v>1</v>
      </c>
      <c r="F487" s="262" t="s">
        <v>1765</v>
      </c>
      <c r="G487" s="259"/>
      <c r="H487" s="263">
        <v>14.592000000000001</v>
      </c>
      <c r="I487" s="264"/>
      <c r="J487" s="259"/>
      <c r="K487" s="259"/>
      <c r="L487" s="265"/>
      <c r="M487" s="266"/>
      <c r="N487" s="267"/>
      <c r="O487" s="267"/>
      <c r="P487" s="267"/>
      <c r="Q487" s="267"/>
      <c r="R487" s="267"/>
      <c r="S487" s="267"/>
      <c r="T487" s="26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69" t="s">
        <v>190</v>
      </c>
      <c r="AU487" s="269" t="s">
        <v>92</v>
      </c>
      <c r="AV487" s="13" t="s">
        <v>92</v>
      </c>
      <c r="AW487" s="13" t="s">
        <v>32</v>
      </c>
      <c r="AX487" s="13" t="s">
        <v>76</v>
      </c>
      <c r="AY487" s="269" t="s">
        <v>149</v>
      </c>
    </row>
    <row r="488" s="13" customFormat="1">
      <c r="A488" s="13"/>
      <c r="B488" s="258"/>
      <c r="C488" s="259"/>
      <c r="D488" s="260" t="s">
        <v>190</v>
      </c>
      <c r="E488" s="261" t="s">
        <v>1</v>
      </c>
      <c r="F488" s="262" t="s">
        <v>1766</v>
      </c>
      <c r="G488" s="259"/>
      <c r="H488" s="263">
        <v>36.546999999999997</v>
      </c>
      <c r="I488" s="264"/>
      <c r="J488" s="259"/>
      <c r="K488" s="259"/>
      <c r="L488" s="265"/>
      <c r="M488" s="266"/>
      <c r="N488" s="267"/>
      <c r="O488" s="267"/>
      <c r="P488" s="267"/>
      <c r="Q488" s="267"/>
      <c r="R488" s="267"/>
      <c r="S488" s="267"/>
      <c r="T488" s="268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69" t="s">
        <v>190</v>
      </c>
      <c r="AU488" s="269" t="s">
        <v>92</v>
      </c>
      <c r="AV488" s="13" t="s">
        <v>92</v>
      </c>
      <c r="AW488" s="13" t="s">
        <v>32</v>
      </c>
      <c r="AX488" s="13" t="s">
        <v>76</v>
      </c>
      <c r="AY488" s="269" t="s">
        <v>149</v>
      </c>
    </row>
    <row r="489" s="13" customFormat="1">
      <c r="A489" s="13"/>
      <c r="B489" s="258"/>
      <c r="C489" s="259"/>
      <c r="D489" s="260" t="s">
        <v>190</v>
      </c>
      <c r="E489" s="261" t="s">
        <v>1</v>
      </c>
      <c r="F489" s="262" t="s">
        <v>1767</v>
      </c>
      <c r="G489" s="259"/>
      <c r="H489" s="263">
        <v>3.2999999999999998</v>
      </c>
      <c r="I489" s="264"/>
      <c r="J489" s="259"/>
      <c r="K489" s="259"/>
      <c r="L489" s="265"/>
      <c r="M489" s="266"/>
      <c r="N489" s="267"/>
      <c r="O489" s="267"/>
      <c r="P489" s="267"/>
      <c r="Q489" s="267"/>
      <c r="R489" s="267"/>
      <c r="S489" s="267"/>
      <c r="T489" s="268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69" t="s">
        <v>190</v>
      </c>
      <c r="AU489" s="269" t="s">
        <v>92</v>
      </c>
      <c r="AV489" s="13" t="s">
        <v>92</v>
      </c>
      <c r="AW489" s="13" t="s">
        <v>32</v>
      </c>
      <c r="AX489" s="13" t="s">
        <v>76</v>
      </c>
      <c r="AY489" s="269" t="s">
        <v>149</v>
      </c>
    </row>
    <row r="490" s="13" customFormat="1">
      <c r="A490" s="13"/>
      <c r="B490" s="258"/>
      <c r="C490" s="259"/>
      <c r="D490" s="260" t="s">
        <v>190</v>
      </c>
      <c r="E490" s="261" t="s">
        <v>1</v>
      </c>
      <c r="F490" s="262" t="s">
        <v>1768</v>
      </c>
      <c r="G490" s="259"/>
      <c r="H490" s="263">
        <v>6.9980000000000002</v>
      </c>
      <c r="I490" s="264"/>
      <c r="J490" s="259"/>
      <c r="K490" s="259"/>
      <c r="L490" s="265"/>
      <c r="M490" s="266"/>
      <c r="N490" s="267"/>
      <c r="O490" s="267"/>
      <c r="P490" s="267"/>
      <c r="Q490" s="267"/>
      <c r="R490" s="267"/>
      <c r="S490" s="267"/>
      <c r="T490" s="26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69" t="s">
        <v>190</v>
      </c>
      <c r="AU490" s="269" t="s">
        <v>92</v>
      </c>
      <c r="AV490" s="13" t="s">
        <v>92</v>
      </c>
      <c r="AW490" s="13" t="s">
        <v>32</v>
      </c>
      <c r="AX490" s="13" t="s">
        <v>76</v>
      </c>
      <c r="AY490" s="269" t="s">
        <v>149</v>
      </c>
    </row>
    <row r="491" s="13" customFormat="1">
      <c r="A491" s="13"/>
      <c r="B491" s="258"/>
      <c r="C491" s="259"/>
      <c r="D491" s="260" t="s">
        <v>190</v>
      </c>
      <c r="E491" s="261" t="s">
        <v>1</v>
      </c>
      <c r="F491" s="262" t="s">
        <v>1450</v>
      </c>
      <c r="G491" s="259"/>
      <c r="H491" s="263">
        <v>0.30399999999999999</v>
      </c>
      <c r="I491" s="264"/>
      <c r="J491" s="259"/>
      <c r="K491" s="259"/>
      <c r="L491" s="265"/>
      <c r="M491" s="266"/>
      <c r="N491" s="267"/>
      <c r="O491" s="267"/>
      <c r="P491" s="267"/>
      <c r="Q491" s="267"/>
      <c r="R491" s="267"/>
      <c r="S491" s="267"/>
      <c r="T491" s="268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69" t="s">
        <v>190</v>
      </c>
      <c r="AU491" s="269" t="s">
        <v>92</v>
      </c>
      <c r="AV491" s="13" t="s">
        <v>92</v>
      </c>
      <c r="AW491" s="13" t="s">
        <v>32</v>
      </c>
      <c r="AX491" s="13" t="s">
        <v>76</v>
      </c>
      <c r="AY491" s="269" t="s">
        <v>149</v>
      </c>
    </row>
    <row r="492" s="14" customFormat="1">
      <c r="A492" s="14"/>
      <c r="B492" s="270"/>
      <c r="C492" s="271"/>
      <c r="D492" s="260" t="s">
        <v>190</v>
      </c>
      <c r="E492" s="272" t="s">
        <v>1</v>
      </c>
      <c r="F492" s="273" t="s">
        <v>203</v>
      </c>
      <c r="G492" s="271"/>
      <c r="H492" s="274">
        <v>117.069</v>
      </c>
      <c r="I492" s="275"/>
      <c r="J492" s="271"/>
      <c r="K492" s="271"/>
      <c r="L492" s="276"/>
      <c r="M492" s="277"/>
      <c r="N492" s="278"/>
      <c r="O492" s="278"/>
      <c r="P492" s="278"/>
      <c r="Q492" s="278"/>
      <c r="R492" s="278"/>
      <c r="S492" s="278"/>
      <c r="T492" s="279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80" t="s">
        <v>190</v>
      </c>
      <c r="AU492" s="280" t="s">
        <v>92</v>
      </c>
      <c r="AV492" s="14" t="s">
        <v>166</v>
      </c>
      <c r="AW492" s="14" t="s">
        <v>32</v>
      </c>
      <c r="AX492" s="14" t="s">
        <v>84</v>
      </c>
      <c r="AY492" s="280" t="s">
        <v>149</v>
      </c>
    </row>
    <row r="493" s="12" customFormat="1" ht="22.8" customHeight="1">
      <c r="A493" s="12"/>
      <c r="B493" s="223"/>
      <c r="C493" s="224"/>
      <c r="D493" s="225" t="s">
        <v>75</v>
      </c>
      <c r="E493" s="237" t="s">
        <v>422</v>
      </c>
      <c r="F493" s="237" t="s">
        <v>423</v>
      </c>
      <c r="G493" s="224"/>
      <c r="H493" s="224"/>
      <c r="I493" s="227"/>
      <c r="J493" s="238">
        <f>BK493</f>
        <v>0</v>
      </c>
      <c r="K493" s="224"/>
      <c r="L493" s="229"/>
      <c r="M493" s="230"/>
      <c r="N493" s="231"/>
      <c r="O493" s="231"/>
      <c r="P493" s="232">
        <f>P494</f>
        <v>0</v>
      </c>
      <c r="Q493" s="231"/>
      <c r="R493" s="232">
        <f>R494</f>
        <v>0</v>
      </c>
      <c r="S493" s="231"/>
      <c r="T493" s="233">
        <f>T494</f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34" t="s">
        <v>84</v>
      </c>
      <c r="AT493" s="235" t="s">
        <v>75</v>
      </c>
      <c r="AU493" s="235" t="s">
        <v>84</v>
      </c>
      <c r="AY493" s="234" t="s">
        <v>149</v>
      </c>
      <c r="BK493" s="236">
        <f>BK494</f>
        <v>0</v>
      </c>
    </row>
    <row r="494" s="2" customFormat="1" ht="23.4566" customHeight="1">
      <c r="A494" s="39"/>
      <c r="B494" s="40"/>
      <c r="C494" s="239" t="s">
        <v>1401</v>
      </c>
      <c r="D494" s="239" t="s">
        <v>152</v>
      </c>
      <c r="E494" s="240" t="s">
        <v>1459</v>
      </c>
      <c r="F494" s="241" t="s">
        <v>1460</v>
      </c>
      <c r="G494" s="242" t="s">
        <v>198</v>
      </c>
      <c r="H494" s="243">
        <v>608.846</v>
      </c>
      <c r="I494" s="244"/>
      <c r="J494" s="245">
        <f>ROUND(I494*H494,2)</f>
        <v>0</v>
      </c>
      <c r="K494" s="246"/>
      <c r="L494" s="45"/>
      <c r="M494" s="247" t="s">
        <v>1</v>
      </c>
      <c r="N494" s="248" t="s">
        <v>42</v>
      </c>
      <c r="O494" s="98"/>
      <c r="P494" s="249">
        <f>O494*H494</f>
        <v>0</v>
      </c>
      <c r="Q494" s="249">
        <v>0</v>
      </c>
      <c r="R494" s="249">
        <f>Q494*H494</f>
        <v>0</v>
      </c>
      <c r="S494" s="249">
        <v>0</v>
      </c>
      <c r="T494" s="250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51" t="s">
        <v>166</v>
      </c>
      <c r="AT494" s="251" t="s">
        <v>152</v>
      </c>
      <c r="AU494" s="251" t="s">
        <v>92</v>
      </c>
      <c r="AY494" s="18" t="s">
        <v>149</v>
      </c>
      <c r="BE494" s="252">
        <f>IF(N494="základná",J494,0)</f>
        <v>0</v>
      </c>
      <c r="BF494" s="252">
        <f>IF(N494="znížená",J494,0)</f>
        <v>0</v>
      </c>
      <c r="BG494" s="252">
        <f>IF(N494="zákl. prenesená",J494,0)</f>
        <v>0</v>
      </c>
      <c r="BH494" s="252">
        <f>IF(N494="zníž. prenesená",J494,0)</f>
        <v>0</v>
      </c>
      <c r="BI494" s="252">
        <f>IF(N494="nulová",J494,0)</f>
        <v>0</v>
      </c>
      <c r="BJ494" s="18" t="s">
        <v>92</v>
      </c>
      <c r="BK494" s="252">
        <f>ROUND(I494*H494,2)</f>
        <v>0</v>
      </c>
      <c r="BL494" s="18" t="s">
        <v>166</v>
      </c>
      <c r="BM494" s="251" t="s">
        <v>1773</v>
      </c>
    </row>
    <row r="495" s="12" customFormat="1" ht="25.92" customHeight="1">
      <c r="A495" s="12"/>
      <c r="B495" s="223"/>
      <c r="C495" s="224"/>
      <c r="D495" s="225" t="s">
        <v>75</v>
      </c>
      <c r="E495" s="226" t="s">
        <v>785</v>
      </c>
      <c r="F495" s="226" t="s">
        <v>786</v>
      </c>
      <c r="G495" s="224"/>
      <c r="H495" s="224"/>
      <c r="I495" s="227"/>
      <c r="J495" s="228">
        <f>BK495</f>
        <v>0</v>
      </c>
      <c r="K495" s="224"/>
      <c r="L495" s="229"/>
      <c r="M495" s="230"/>
      <c r="N495" s="231"/>
      <c r="O495" s="231"/>
      <c r="P495" s="232">
        <f>P496</f>
        <v>0</v>
      </c>
      <c r="Q495" s="231"/>
      <c r="R495" s="232">
        <f>R496</f>
        <v>1.1066994636400001</v>
      </c>
      <c r="S495" s="231"/>
      <c r="T495" s="233">
        <f>T496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34" t="s">
        <v>92</v>
      </c>
      <c r="AT495" s="235" t="s">
        <v>75</v>
      </c>
      <c r="AU495" s="235" t="s">
        <v>76</v>
      </c>
      <c r="AY495" s="234" t="s">
        <v>149</v>
      </c>
      <c r="BK495" s="236">
        <f>BK496</f>
        <v>0</v>
      </c>
    </row>
    <row r="496" s="12" customFormat="1" ht="22.8" customHeight="1">
      <c r="A496" s="12"/>
      <c r="B496" s="223"/>
      <c r="C496" s="224"/>
      <c r="D496" s="225" t="s">
        <v>75</v>
      </c>
      <c r="E496" s="237" t="s">
        <v>787</v>
      </c>
      <c r="F496" s="237" t="s">
        <v>788</v>
      </c>
      <c r="G496" s="224"/>
      <c r="H496" s="224"/>
      <c r="I496" s="227"/>
      <c r="J496" s="238">
        <f>BK496</f>
        <v>0</v>
      </c>
      <c r="K496" s="224"/>
      <c r="L496" s="229"/>
      <c r="M496" s="230"/>
      <c r="N496" s="231"/>
      <c r="O496" s="231"/>
      <c r="P496" s="232">
        <f>SUM(P497:P532)</f>
        <v>0</v>
      </c>
      <c r="Q496" s="231"/>
      <c r="R496" s="232">
        <f>SUM(R497:R532)</f>
        <v>1.1066994636400001</v>
      </c>
      <c r="S496" s="231"/>
      <c r="T496" s="233">
        <f>SUM(T497:T532)</f>
        <v>0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34" t="s">
        <v>92</v>
      </c>
      <c r="AT496" s="235" t="s">
        <v>75</v>
      </c>
      <c r="AU496" s="235" t="s">
        <v>84</v>
      </c>
      <c r="AY496" s="234" t="s">
        <v>149</v>
      </c>
      <c r="BK496" s="236">
        <f>SUM(BK497:BK532)</f>
        <v>0</v>
      </c>
    </row>
    <row r="497" s="2" customFormat="1" ht="23.4566" customHeight="1">
      <c r="A497" s="39"/>
      <c r="B497" s="40"/>
      <c r="C497" s="239" t="s">
        <v>1406</v>
      </c>
      <c r="D497" s="239" t="s">
        <v>152</v>
      </c>
      <c r="E497" s="240" t="s">
        <v>1463</v>
      </c>
      <c r="F497" s="241" t="s">
        <v>1464</v>
      </c>
      <c r="G497" s="242" t="s">
        <v>188</v>
      </c>
      <c r="H497" s="243">
        <v>9.2430000000000003</v>
      </c>
      <c r="I497" s="244"/>
      <c r="J497" s="245">
        <f>ROUND(I497*H497,2)</f>
        <v>0</v>
      </c>
      <c r="K497" s="246"/>
      <c r="L497" s="45"/>
      <c r="M497" s="247" t="s">
        <v>1</v>
      </c>
      <c r="N497" s="248" t="s">
        <v>42</v>
      </c>
      <c r="O497" s="98"/>
      <c r="P497" s="249">
        <f>O497*H497</f>
        <v>0</v>
      </c>
      <c r="Q497" s="249">
        <v>0</v>
      </c>
      <c r="R497" s="249">
        <f>Q497*H497</f>
        <v>0</v>
      </c>
      <c r="S497" s="249">
        <v>0</v>
      </c>
      <c r="T497" s="250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51" t="s">
        <v>264</v>
      </c>
      <c r="AT497" s="251" t="s">
        <v>152</v>
      </c>
      <c r="AU497" s="251" t="s">
        <v>92</v>
      </c>
      <c r="AY497" s="18" t="s">
        <v>149</v>
      </c>
      <c r="BE497" s="252">
        <f>IF(N497="základná",J497,0)</f>
        <v>0</v>
      </c>
      <c r="BF497" s="252">
        <f>IF(N497="znížená",J497,0)</f>
        <v>0</v>
      </c>
      <c r="BG497" s="252">
        <f>IF(N497="zákl. prenesená",J497,0)</f>
        <v>0</v>
      </c>
      <c r="BH497" s="252">
        <f>IF(N497="zníž. prenesená",J497,0)</f>
        <v>0</v>
      </c>
      <c r="BI497" s="252">
        <f>IF(N497="nulová",J497,0)</f>
        <v>0</v>
      </c>
      <c r="BJ497" s="18" t="s">
        <v>92</v>
      </c>
      <c r="BK497" s="252">
        <f>ROUND(I497*H497,2)</f>
        <v>0</v>
      </c>
      <c r="BL497" s="18" t="s">
        <v>264</v>
      </c>
      <c r="BM497" s="251" t="s">
        <v>1774</v>
      </c>
    </row>
    <row r="498" s="15" customFormat="1">
      <c r="A498" s="15"/>
      <c r="B498" s="293"/>
      <c r="C498" s="294"/>
      <c r="D498" s="260" t="s">
        <v>190</v>
      </c>
      <c r="E498" s="295" t="s">
        <v>1</v>
      </c>
      <c r="F498" s="296" t="s">
        <v>1466</v>
      </c>
      <c r="G498" s="294"/>
      <c r="H498" s="295" t="s">
        <v>1</v>
      </c>
      <c r="I498" s="297"/>
      <c r="J498" s="294"/>
      <c r="K498" s="294"/>
      <c r="L498" s="298"/>
      <c r="M498" s="299"/>
      <c r="N498" s="300"/>
      <c r="O498" s="300"/>
      <c r="P498" s="300"/>
      <c r="Q498" s="300"/>
      <c r="R498" s="300"/>
      <c r="S498" s="300"/>
      <c r="T498" s="301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302" t="s">
        <v>190</v>
      </c>
      <c r="AU498" s="302" t="s">
        <v>92</v>
      </c>
      <c r="AV498" s="15" t="s">
        <v>84</v>
      </c>
      <c r="AW498" s="15" t="s">
        <v>32</v>
      </c>
      <c r="AX498" s="15" t="s">
        <v>76</v>
      </c>
      <c r="AY498" s="302" t="s">
        <v>149</v>
      </c>
    </row>
    <row r="499" s="13" customFormat="1">
      <c r="A499" s="13"/>
      <c r="B499" s="258"/>
      <c r="C499" s="259"/>
      <c r="D499" s="260" t="s">
        <v>190</v>
      </c>
      <c r="E499" s="261" t="s">
        <v>1</v>
      </c>
      <c r="F499" s="262" t="s">
        <v>1775</v>
      </c>
      <c r="G499" s="259"/>
      <c r="H499" s="263">
        <v>3.7799999999999998</v>
      </c>
      <c r="I499" s="264"/>
      <c r="J499" s="259"/>
      <c r="K499" s="259"/>
      <c r="L499" s="265"/>
      <c r="M499" s="266"/>
      <c r="N499" s="267"/>
      <c r="O499" s="267"/>
      <c r="P499" s="267"/>
      <c r="Q499" s="267"/>
      <c r="R499" s="267"/>
      <c r="S499" s="267"/>
      <c r="T499" s="268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69" t="s">
        <v>190</v>
      </c>
      <c r="AU499" s="269" t="s">
        <v>92</v>
      </c>
      <c r="AV499" s="13" t="s">
        <v>92</v>
      </c>
      <c r="AW499" s="13" t="s">
        <v>32</v>
      </c>
      <c r="AX499" s="13" t="s">
        <v>76</v>
      </c>
      <c r="AY499" s="269" t="s">
        <v>149</v>
      </c>
    </row>
    <row r="500" s="13" customFormat="1">
      <c r="A500" s="13"/>
      <c r="B500" s="258"/>
      <c r="C500" s="259"/>
      <c r="D500" s="260" t="s">
        <v>190</v>
      </c>
      <c r="E500" s="261" t="s">
        <v>1</v>
      </c>
      <c r="F500" s="262" t="s">
        <v>1776</v>
      </c>
      <c r="G500" s="259"/>
      <c r="H500" s="263">
        <v>5.4630000000000001</v>
      </c>
      <c r="I500" s="264"/>
      <c r="J500" s="259"/>
      <c r="K500" s="259"/>
      <c r="L500" s="265"/>
      <c r="M500" s="266"/>
      <c r="N500" s="267"/>
      <c r="O500" s="267"/>
      <c r="P500" s="267"/>
      <c r="Q500" s="267"/>
      <c r="R500" s="267"/>
      <c r="S500" s="267"/>
      <c r="T500" s="26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69" t="s">
        <v>190</v>
      </c>
      <c r="AU500" s="269" t="s">
        <v>92</v>
      </c>
      <c r="AV500" s="13" t="s">
        <v>92</v>
      </c>
      <c r="AW500" s="13" t="s">
        <v>32</v>
      </c>
      <c r="AX500" s="13" t="s">
        <v>76</v>
      </c>
      <c r="AY500" s="269" t="s">
        <v>149</v>
      </c>
    </row>
    <row r="501" s="14" customFormat="1">
      <c r="A501" s="14"/>
      <c r="B501" s="270"/>
      <c r="C501" s="271"/>
      <c r="D501" s="260" t="s">
        <v>190</v>
      </c>
      <c r="E501" s="272" t="s">
        <v>1</v>
      </c>
      <c r="F501" s="273" t="s">
        <v>203</v>
      </c>
      <c r="G501" s="271"/>
      <c r="H501" s="274">
        <v>9.2430000000000003</v>
      </c>
      <c r="I501" s="275"/>
      <c r="J501" s="271"/>
      <c r="K501" s="271"/>
      <c r="L501" s="276"/>
      <c r="M501" s="277"/>
      <c r="N501" s="278"/>
      <c r="O501" s="278"/>
      <c r="P501" s="278"/>
      <c r="Q501" s="278"/>
      <c r="R501" s="278"/>
      <c r="S501" s="278"/>
      <c r="T501" s="27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80" t="s">
        <v>190</v>
      </c>
      <c r="AU501" s="280" t="s">
        <v>92</v>
      </c>
      <c r="AV501" s="14" t="s">
        <v>166</v>
      </c>
      <c r="AW501" s="14" t="s">
        <v>32</v>
      </c>
      <c r="AX501" s="14" t="s">
        <v>84</v>
      </c>
      <c r="AY501" s="280" t="s">
        <v>149</v>
      </c>
    </row>
    <row r="502" s="2" customFormat="1" ht="16.30189" customHeight="1">
      <c r="A502" s="39"/>
      <c r="B502" s="40"/>
      <c r="C502" s="281" t="s">
        <v>1411</v>
      </c>
      <c r="D502" s="281" t="s">
        <v>243</v>
      </c>
      <c r="E502" s="282" t="s">
        <v>793</v>
      </c>
      <c r="F502" s="283" t="s">
        <v>794</v>
      </c>
      <c r="G502" s="284" t="s">
        <v>198</v>
      </c>
      <c r="H502" s="285">
        <v>0.0030000000000000001</v>
      </c>
      <c r="I502" s="286"/>
      <c r="J502" s="287">
        <f>ROUND(I502*H502,2)</f>
        <v>0</v>
      </c>
      <c r="K502" s="288"/>
      <c r="L502" s="289"/>
      <c r="M502" s="290" t="s">
        <v>1</v>
      </c>
      <c r="N502" s="291" t="s">
        <v>42</v>
      </c>
      <c r="O502" s="98"/>
      <c r="P502" s="249">
        <f>O502*H502</f>
        <v>0</v>
      </c>
      <c r="Q502" s="249">
        <v>1</v>
      </c>
      <c r="R502" s="249">
        <f>Q502*H502</f>
        <v>0.0030000000000000001</v>
      </c>
      <c r="S502" s="249">
        <v>0</v>
      </c>
      <c r="T502" s="250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51" t="s">
        <v>332</v>
      </c>
      <c r="AT502" s="251" t="s">
        <v>243</v>
      </c>
      <c r="AU502" s="251" t="s">
        <v>92</v>
      </c>
      <c r="AY502" s="18" t="s">
        <v>149</v>
      </c>
      <c r="BE502" s="252">
        <f>IF(N502="základná",J502,0)</f>
        <v>0</v>
      </c>
      <c r="BF502" s="252">
        <f>IF(N502="znížená",J502,0)</f>
        <v>0</v>
      </c>
      <c r="BG502" s="252">
        <f>IF(N502="zákl. prenesená",J502,0)</f>
        <v>0</v>
      </c>
      <c r="BH502" s="252">
        <f>IF(N502="zníž. prenesená",J502,0)</f>
        <v>0</v>
      </c>
      <c r="BI502" s="252">
        <f>IF(N502="nulová",J502,0)</f>
        <v>0</v>
      </c>
      <c r="BJ502" s="18" t="s">
        <v>92</v>
      </c>
      <c r="BK502" s="252">
        <f>ROUND(I502*H502,2)</f>
        <v>0</v>
      </c>
      <c r="BL502" s="18" t="s">
        <v>264</v>
      </c>
      <c r="BM502" s="251" t="s">
        <v>1777</v>
      </c>
    </row>
    <row r="503" s="13" customFormat="1">
      <c r="A503" s="13"/>
      <c r="B503" s="258"/>
      <c r="C503" s="259"/>
      <c r="D503" s="260" t="s">
        <v>190</v>
      </c>
      <c r="E503" s="259"/>
      <c r="F503" s="262" t="s">
        <v>1778</v>
      </c>
      <c r="G503" s="259"/>
      <c r="H503" s="263">
        <v>0.0030000000000000001</v>
      </c>
      <c r="I503" s="264"/>
      <c r="J503" s="259"/>
      <c r="K503" s="259"/>
      <c r="L503" s="265"/>
      <c r="M503" s="266"/>
      <c r="N503" s="267"/>
      <c r="O503" s="267"/>
      <c r="P503" s="267"/>
      <c r="Q503" s="267"/>
      <c r="R503" s="267"/>
      <c r="S503" s="267"/>
      <c r="T503" s="26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69" t="s">
        <v>190</v>
      </c>
      <c r="AU503" s="269" t="s">
        <v>92</v>
      </c>
      <c r="AV503" s="13" t="s">
        <v>92</v>
      </c>
      <c r="AW503" s="13" t="s">
        <v>4</v>
      </c>
      <c r="AX503" s="13" t="s">
        <v>84</v>
      </c>
      <c r="AY503" s="269" t="s">
        <v>149</v>
      </c>
    </row>
    <row r="504" s="2" customFormat="1" ht="23.4566" customHeight="1">
      <c r="A504" s="39"/>
      <c r="B504" s="40"/>
      <c r="C504" s="239" t="s">
        <v>1415</v>
      </c>
      <c r="D504" s="239" t="s">
        <v>152</v>
      </c>
      <c r="E504" s="240" t="s">
        <v>1472</v>
      </c>
      <c r="F504" s="241" t="s">
        <v>1473</v>
      </c>
      <c r="G504" s="242" t="s">
        <v>188</v>
      </c>
      <c r="H504" s="243">
        <v>7.5599999999999996</v>
      </c>
      <c r="I504" s="244"/>
      <c r="J504" s="245">
        <f>ROUND(I504*H504,2)</f>
        <v>0</v>
      </c>
      <c r="K504" s="246"/>
      <c r="L504" s="45"/>
      <c r="M504" s="247" t="s">
        <v>1</v>
      </c>
      <c r="N504" s="248" t="s">
        <v>42</v>
      </c>
      <c r="O504" s="98"/>
      <c r="P504" s="249">
        <f>O504*H504</f>
        <v>0</v>
      </c>
      <c r="Q504" s="249">
        <v>0.00026259999999999999</v>
      </c>
      <c r="R504" s="249">
        <f>Q504*H504</f>
        <v>0.0019852559999999999</v>
      </c>
      <c r="S504" s="249">
        <v>0</v>
      </c>
      <c r="T504" s="250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51" t="s">
        <v>264</v>
      </c>
      <c r="AT504" s="251" t="s">
        <v>152</v>
      </c>
      <c r="AU504" s="251" t="s">
        <v>92</v>
      </c>
      <c r="AY504" s="18" t="s">
        <v>149</v>
      </c>
      <c r="BE504" s="252">
        <f>IF(N504="základná",J504,0)</f>
        <v>0</v>
      </c>
      <c r="BF504" s="252">
        <f>IF(N504="znížená",J504,0)</f>
        <v>0</v>
      </c>
      <c r="BG504" s="252">
        <f>IF(N504="zákl. prenesená",J504,0)</f>
        <v>0</v>
      </c>
      <c r="BH504" s="252">
        <f>IF(N504="zníž. prenesená",J504,0)</f>
        <v>0</v>
      </c>
      <c r="BI504" s="252">
        <f>IF(N504="nulová",J504,0)</f>
        <v>0</v>
      </c>
      <c r="BJ504" s="18" t="s">
        <v>92</v>
      </c>
      <c r="BK504" s="252">
        <f>ROUND(I504*H504,2)</f>
        <v>0</v>
      </c>
      <c r="BL504" s="18" t="s">
        <v>264</v>
      </c>
      <c r="BM504" s="251" t="s">
        <v>1779</v>
      </c>
    </row>
    <row r="505" s="15" customFormat="1">
      <c r="A505" s="15"/>
      <c r="B505" s="293"/>
      <c r="C505" s="294"/>
      <c r="D505" s="260" t="s">
        <v>190</v>
      </c>
      <c r="E505" s="295" t="s">
        <v>1</v>
      </c>
      <c r="F505" s="296" t="s">
        <v>1466</v>
      </c>
      <c r="G505" s="294"/>
      <c r="H505" s="295" t="s">
        <v>1</v>
      </c>
      <c r="I505" s="297"/>
      <c r="J505" s="294"/>
      <c r="K505" s="294"/>
      <c r="L505" s="298"/>
      <c r="M505" s="299"/>
      <c r="N505" s="300"/>
      <c r="O505" s="300"/>
      <c r="P505" s="300"/>
      <c r="Q505" s="300"/>
      <c r="R505" s="300"/>
      <c r="S505" s="300"/>
      <c r="T505" s="301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302" t="s">
        <v>190</v>
      </c>
      <c r="AU505" s="302" t="s">
        <v>92</v>
      </c>
      <c r="AV505" s="15" t="s">
        <v>84</v>
      </c>
      <c r="AW505" s="15" t="s">
        <v>32</v>
      </c>
      <c r="AX505" s="15" t="s">
        <v>76</v>
      </c>
      <c r="AY505" s="302" t="s">
        <v>149</v>
      </c>
    </row>
    <row r="506" s="13" customFormat="1">
      <c r="A506" s="13"/>
      <c r="B506" s="258"/>
      <c r="C506" s="259"/>
      <c r="D506" s="260" t="s">
        <v>190</v>
      </c>
      <c r="E506" s="261" t="s">
        <v>1</v>
      </c>
      <c r="F506" s="262" t="s">
        <v>1780</v>
      </c>
      <c r="G506" s="259"/>
      <c r="H506" s="263">
        <v>7.5599999999999996</v>
      </c>
      <c r="I506" s="264"/>
      <c r="J506" s="259"/>
      <c r="K506" s="259"/>
      <c r="L506" s="265"/>
      <c r="M506" s="266"/>
      <c r="N506" s="267"/>
      <c r="O506" s="267"/>
      <c r="P506" s="267"/>
      <c r="Q506" s="267"/>
      <c r="R506" s="267"/>
      <c r="S506" s="267"/>
      <c r="T506" s="268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69" t="s">
        <v>190</v>
      </c>
      <c r="AU506" s="269" t="s">
        <v>92</v>
      </c>
      <c r="AV506" s="13" t="s">
        <v>92</v>
      </c>
      <c r="AW506" s="13" t="s">
        <v>32</v>
      </c>
      <c r="AX506" s="13" t="s">
        <v>84</v>
      </c>
      <c r="AY506" s="269" t="s">
        <v>149</v>
      </c>
    </row>
    <row r="507" s="2" customFormat="1" ht="16.30189" customHeight="1">
      <c r="A507" s="39"/>
      <c r="B507" s="40"/>
      <c r="C507" s="281" t="s">
        <v>1418</v>
      </c>
      <c r="D507" s="281" t="s">
        <v>243</v>
      </c>
      <c r="E507" s="282" t="s">
        <v>1477</v>
      </c>
      <c r="F507" s="283" t="s">
        <v>1478</v>
      </c>
      <c r="G507" s="284" t="s">
        <v>198</v>
      </c>
      <c r="H507" s="285">
        <v>0.012999999999999999</v>
      </c>
      <c r="I507" s="286"/>
      <c r="J507" s="287">
        <f>ROUND(I507*H507,2)</f>
        <v>0</v>
      </c>
      <c r="K507" s="288"/>
      <c r="L507" s="289"/>
      <c r="M507" s="290" t="s">
        <v>1</v>
      </c>
      <c r="N507" s="291" t="s">
        <v>42</v>
      </c>
      <c r="O507" s="98"/>
      <c r="P507" s="249">
        <f>O507*H507</f>
        <v>0</v>
      </c>
      <c r="Q507" s="249">
        <v>1</v>
      </c>
      <c r="R507" s="249">
        <f>Q507*H507</f>
        <v>0.012999999999999999</v>
      </c>
      <c r="S507" s="249">
        <v>0</v>
      </c>
      <c r="T507" s="250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51" t="s">
        <v>332</v>
      </c>
      <c r="AT507" s="251" t="s">
        <v>243</v>
      </c>
      <c r="AU507" s="251" t="s">
        <v>92</v>
      </c>
      <c r="AY507" s="18" t="s">
        <v>149</v>
      </c>
      <c r="BE507" s="252">
        <f>IF(N507="základná",J507,0)</f>
        <v>0</v>
      </c>
      <c r="BF507" s="252">
        <f>IF(N507="znížená",J507,0)</f>
        <v>0</v>
      </c>
      <c r="BG507" s="252">
        <f>IF(N507="zákl. prenesená",J507,0)</f>
        <v>0</v>
      </c>
      <c r="BH507" s="252">
        <f>IF(N507="zníž. prenesená",J507,0)</f>
        <v>0</v>
      </c>
      <c r="BI507" s="252">
        <f>IF(N507="nulová",J507,0)</f>
        <v>0</v>
      </c>
      <c r="BJ507" s="18" t="s">
        <v>92</v>
      </c>
      <c r="BK507" s="252">
        <f>ROUND(I507*H507,2)</f>
        <v>0</v>
      </c>
      <c r="BL507" s="18" t="s">
        <v>264</v>
      </c>
      <c r="BM507" s="251" t="s">
        <v>1781</v>
      </c>
    </row>
    <row r="508" s="13" customFormat="1">
      <c r="A508" s="13"/>
      <c r="B508" s="258"/>
      <c r="C508" s="259"/>
      <c r="D508" s="260" t="s">
        <v>190</v>
      </c>
      <c r="E508" s="259"/>
      <c r="F508" s="262" t="s">
        <v>1782</v>
      </c>
      <c r="G508" s="259"/>
      <c r="H508" s="263">
        <v>0.012999999999999999</v>
      </c>
      <c r="I508" s="264"/>
      <c r="J508" s="259"/>
      <c r="K508" s="259"/>
      <c r="L508" s="265"/>
      <c r="M508" s="266"/>
      <c r="N508" s="267"/>
      <c r="O508" s="267"/>
      <c r="P508" s="267"/>
      <c r="Q508" s="267"/>
      <c r="R508" s="267"/>
      <c r="S508" s="267"/>
      <c r="T508" s="268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69" t="s">
        <v>190</v>
      </c>
      <c r="AU508" s="269" t="s">
        <v>92</v>
      </c>
      <c r="AV508" s="13" t="s">
        <v>92</v>
      </c>
      <c r="AW508" s="13" t="s">
        <v>4</v>
      </c>
      <c r="AX508" s="13" t="s">
        <v>84</v>
      </c>
      <c r="AY508" s="269" t="s">
        <v>149</v>
      </c>
    </row>
    <row r="509" s="2" customFormat="1" ht="23.4566" customHeight="1">
      <c r="A509" s="39"/>
      <c r="B509" s="40"/>
      <c r="C509" s="239" t="s">
        <v>1424</v>
      </c>
      <c r="D509" s="239" t="s">
        <v>152</v>
      </c>
      <c r="E509" s="240" t="s">
        <v>1482</v>
      </c>
      <c r="F509" s="241" t="s">
        <v>1483</v>
      </c>
      <c r="G509" s="242" t="s">
        <v>188</v>
      </c>
      <c r="H509" s="243">
        <v>32.399999999999999</v>
      </c>
      <c r="I509" s="244"/>
      <c r="J509" s="245">
        <f>ROUND(I509*H509,2)</f>
        <v>0</v>
      </c>
      <c r="K509" s="246"/>
      <c r="L509" s="45"/>
      <c r="M509" s="247" t="s">
        <v>1</v>
      </c>
      <c r="N509" s="248" t="s">
        <v>42</v>
      </c>
      <c r="O509" s="98"/>
      <c r="P509" s="249">
        <f>O509*H509</f>
        <v>0</v>
      </c>
      <c r="Q509" s="249">
        <v>0</v>
      </c>
      <c r="R509" s="249">
        <f>Q509*H509</f>
        <v>0</v>
      </c>
      <c r="S509" s="249">
        <v>0</v>
      </c>
      <c r="T509" s="250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51" t="s">
        <v>264</v>
      </c>
      <c r="AT509" s="251" t="s">
        <v>152</v>
      </c>
      <c r="AU509" s="251" t="s">
        <v>92</v>
      </c>
      <c r="AY509" s="18" t="s">
        <v>149</v>
      </c>
      <c r="BE509" s="252">
        <f>IF(N509="základná",J509,0)</f>
        <v>0</v>
      </c>
      <c r="BF509" s="252">
        <f>IF(N509="znížená",J509,0)</f>
        <v>0</v>
      </c>
      <c r="BG509" s="252">
        <f>IF(N509="zákl. prenesená",J509,0)</f>
        <v>0</v>
      </c>
      <c r="BH509" s="252">
        <f>IF(N509="zníž. prenesená",J509,0)</f>
        <v>0</v>
      </c>
      <c r="BI509" s="252">
        <f>IF(N509="nulová",J509,0)</f>
        <v>0</v>
      </c>
      <c r="BJ509" s="18" t="s">
        <v>92</v>
      </c>
      <c r="BK509" s="252">
        <f>ROUND(I509*H509,2)</f>
        <v>0</v>
      </c>
      <c r="BL509" s="18" t="s">
        <v>264</v>
      </c>
      <c r="BM509" s="251" t="s">
        <v>1783</v>
      </c>
    </row>
    <row r="510" s="13" customFormat="1">
      <c r="A510" s="13"/>
      <c r="B510" s="258"/>
      <c r="C510" s="259"/>
      <c r="D510" s="260" t="s">
        <v>190</v>
      </c>
      <c r="E510" s="261" t="s">
        <v>1</v>
      </c>
      <c r="F510" s="262" t="s">
        <v>1784</v>
      </c>
      <c r="G510" s="259"/>
      <c r="H510" s="263">
        <v>32.399999999999999</v>
      </c>
      <c r="I510" s="264"/>
      <c r="J510" s="259"/>
      <c r="K510" s="259"/>
      <c r="L510" s="265"/>
      <c r="M510" s="266"/>
      <c r="N510" s="267"/>
      <c r="O510" s="267"/>
      <c r="P510" s="267"/>
      <c r="Q510" s="267"/>
      <c r="R510" s="267"/>
      <c r="S510" s="267"/>
      <c r="T510" s="268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69" t="s">
        <v>190</v>
      </c>
      <c r="AU510" s="269" t="s">
        <v>92</v>
      </c>
      <c r="AV510" s="13" t="s">
        <v>92</v>
      </c>
      <c r="AW510" s="13" t="s">
        <v>32</v>
      </c>
      <c r="AX510" s="13" t="s">
        <v>84</v>
      </c>
      <c r="AY510" s="269" t="s">
        <v>149</v>
      </c>
    </row>
    <row r="511" s="2" customFormat="1" ht="23.4566" customHeight="1">
      <c r="A511" s="39"/>
      <c r="B511" s="40"/>
      <c r="C511" s="281" t="s">
        <v>1429</v>
      </c>
      <c r="D511" s="281" t="s">
        <v>243</v>
      </c>
      <c r="E511" s="282" t="s">
        <v>1487</v>
      </c>
      <c r="F511" s="283" t="s">
        <v>1488</v>
      </c>
      <c r="G511" s="284" t="s">
        <v>188</v>
      </c>
      <c r="H511" s="285">
        <v>37.259999999999998</v>
      </c>
      <c r="I511" s="286"/>
      <c r="J511" s="287">
        <f>ROUND(I511*H511,2)</f>
        <v>0</v>
      </c>
      <c r="K511" s="288"/>
      <c r="L511" s="289"/>
      <c r="M511" s="290" t="s">
        <v>1</v>
      </c>
      <c r="N511" s="291" t="s">
        <v>42</v>
      </c>
      <c r="O511" s="98"/>
      <c r="P511" s="249">
        <f>O511*H511</f>
        <v>0</v>
      </c>
      <c r="Q511" s="249">
        <v>0.0044999999999999997</v>
      </c>
      <c r="R511" s="249">
        <f>Q511*H511</f>
        <v>0.16766999999999999</v>
      </c>
      <c r="S511" s="249">
        <v>0</v>
      </c>
      <c r="T511" s="250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51" t="s">
        <v>332</v>
      </c>
      <c r="AT511" s="251" t="s">
        <v>243</v>
      </c>
      <c r="AU511" s="251" t="s">
        <v>92</v>
      </c>
      <c r="AY511" s="18" t="s">
        <v>149</v>
      </c>
      <c r="BE511" s="252">
        <f>IF(N511="základná",J511,0)</f>
        <v>0</v>
      </c>
      <c r="BF511" s="252">
        <f>IF(N511="znížená",J511,0)</f>
        <v>0</v>
      </c>
      <c r="BG511" s="252">
        <f>IF(N511="zákl. prenesená",J511,0)</f>
        <v>0</v>
      </c>
      <c r="BH511" s="252">
        <f>IF(N511="zníž. prenesená",J511,0)</f>
        <v>0</v>
      </c>
      <c r="BI511" s="252">
        <f>IF(N511="nulová",J511,0)</f>
        <v>0</v>
      </c>
      <c r="BJ511" s="18" t="s">
        <v>92</v>
      </c>
      <c r="BK511" s="252">
        <f>ROUND(I511*H511,2)</f>
        <v>0</v>
      </c>
      <c r="BL511" s="18" t="s">
        <v>264</v>
      </c>
      <c r="BM511" s="251" t="s">
        <v>1785</v>
      </c>
    </row>
    <row r="512" s="13" customFormat="1">
      <c r="A512" s="13"/>
      <c r="B512" s="258"/>
      <c r="C512" s="259"/>
      <c r="D512" s="260" t="s">
        <v>190</v>
      </c>
      <c r="E512" s="259"/>
      <c r="F512" s="262" t="s">
        <v>1786</v>
      </c>
      <c r="G512" s="259"/>
      <c r="H512" s="263">
        <v>37.259999999999998</v>
      </c>
      <c r="I512" s="264"/>
      <c r="J512" s="259"/>
      <c r="K512" s="259"/>
      <c r="L512" s="265"/>
      <c r="M512" s="266"/>
      <c r="N512" s="267"/>
      <c r="O512" s="267"/>
      <c r="P512" s="267"/>
      <c r="Q512" s="267"/>
      <c r="R512" s="267"/>
      <c r="S512" s="267"/>
      <c r="T512" s="26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69" t="s">
        <v>190</v>
      </c>
      <c r="AU512" s="269" t="s">
        <v>92</v>
      </c>
      <c r="AV512" s="13" t="s">
        <v>92</v>
      </c>
      <c r="AW512" s="13" t="s">
        <v>4</v>
      </c>
      <c r="AX512" s="13" t="s">
        <v>84</v>
      </c>
      <c r="AY512" s="269" t="s">
        <v>149</v>
      </c>
    </row>
    <row r="513" s="2" customFormat="1" ht="23.4566" customHeight="1">
      <c r="A513" s="39"/>
      <c r="B513" s="40"/>
      <c r="C513" s="239" t="s">
        <v>1434</v>
      </c>
      <c r="D513" s="239" t="s">
        <v>152</v>
      </c>
      <c r="E513" s="240" t="s">
        <v>1492</v>
      </c>
      <c r="F513" s="241" t="s">
        <v>1493</v>
      </c>
      <c r="G513" s="242" t="s">
        <v>188</v>
      </c>
      <c r="H513" s="243">
        <v>58.5</v>
      </c>
      <c r="I513" s="244"/>
      <c r="J513" s="245">
        <f>ROUND(I513*H513,2)</f>
        <v>0</v>
      </c>
      <c r="K513" s="246"/>
      <c r="L513" s="45"/>
      <c r="M513" s="247" t="s">
        <v>1</v>
      </c>
      <c r="N513" s="248" t="s">
        <v>42</v>
      </c>
      <c r="O513" s="98"/>
      <c r="P513" s="249">
        <f>O513*H513</f>
        <v>0</v>
      </c>
      <c r="Q513" s="249">
        <v>0.00060300000000000002</v>
      </c>
      <c r="R513" s="249">
        <f>Q513*H513</f>
        <v>0.035275500000000001</v>
      </c>
      <c r="S513" s="249">
        <v>0</v>
      </c>
      <c r="T513" s="250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51" t="s">
        <v>264</v>
      </c>
      <c r="AT513" s="251" t="s">
        <v>152</v>
      </c>
      <c r="AU513" s="251" t="s">
        <v>92</v>
      </c>
      <c r="AY513" s="18" t="s">
        <v>149</v>
      </c>
      <c r="BE513" s="252">
        <f>IF(N513="základná",J513,0)</f>
        <v>0</v>
      </c>
      <c r="BF513" s="252">
        <f>IF(N513="znížená",J513,0)</f>
        <v>0</v>
      </c>
      <c r="BG513" s="252">
        <f>IF(N513="zákl. prenesená",J513,0)</f>
        <v>0</v>
      </c>
      <c r="BH513" s="252">
        <f>IF(N513="zníž. prenesená",J513,0)</f>
        <v>0</v>
      </c>
      <c r="BI513" s="252">
        <f>IF(N513="nulová",J513,0)</f>
        <v>0</v>
      </c>
      <c r="BJ513" s="18" t="s">
        <v>92</v>
      </c>
      <c r="BK513" s="252">
        <f>ROUND(I513*H513,2)</f>
        <v>0</v>
      </c>
      <c r="BL513" s="18" t="s">
        <v>264</v>
      </c>
      <c r="BM513" s="251" t="s">
        <v>1787</v>
      </c>
    </row>
    <row r="514" s="13" customFormat="1">
      <c r="A514" s="13"/>
      <c r="B514" s="258"/>
      <c r="C514" s="259"/>
      <c r="D514" s="260" t="s">
        <v>190</v>
      </c>
      <c r="E514" s="261" t="s">
        <v>1</v>
      </c>
      <c r="F514" s="262" t="s">
        <v>1788</v>
      </c>
      <c r="G514" s="259"/>
      <c r="H514" s="263">
        <v>58.5</v>
      </c>
      <c r="I514" s="264"/>
      <c r="J514" s="259"/>
      <c r="K514" s="259"/>
      <c r="L514" s="265"/>
      <c r="M514" s="266"/>
      <c r="N514" s="267"/>
      <c r="O514" s="267"/>
      <c r="P514" s="267"/>
      <c r="Q514" s="267"/>
      <c r="R514" s="267"/>
      <c r="S514" s="267"/>
      <c r="T514" s="26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69" t="s">
        <v>190</v>
      </c>
      <c r="AU514" s="269" t="s">
        <v>92</v>
      </c>
      <c r="AV514" s="13" t="s">
        <v>92</v>
      </c>
      <c r="AW514" s="13" t="s">
        <v>32</v>
      </c>
      <c r="AX514" s="13" t="s">
        <v>84</v>
      </c>
      <c r="AY514" s="269" t="s">
        <v>149</v>
      </c>
    </row>
    <row r="515" s="2" customFormat="1" ht="21.0566" customHeight="1">
      <c r="A515" s="39"/>
      <c r="B515" s="40"/>
      <c r="C515" s="239" t="s">
        <v>1451</v>
      </c>
      <c r="D515" s="239" t="s">
        <v>152</v>
      </c>
      <c r="E515" s="240" t="s">
        <v>1497</v>
      </c>
      <c r="F515" s="241" t="s">
        <v>1498</v>
      </c>
      <c r="G515" s="242" t="s">
        <v>188</v>
      </c>
      <c r="H515" s="243">
        <v>19.5</v>
      </c>
      <c r="I515" s="244"/>
      <c r="J515" s="245">
        <f>ROUND(I515*H515,2)</f>
        <v>0</v>
      </c>
      <c r="K515" s="246"/>
      <c r="L515" s="45"/>
      <c r="M515" s="247" t="s">
        <v>1</v>
      </c>
      <c r="N515" s="248" t="s">
        <v>42</v>
      </c>
      <c r="O515" s="98"/>
      <c r="P515" s="249">
        <f>O515*H515</f>
        <v>0</v>
      </c>
      <c r="Q515" s="249">
        <v>0.00085300000000000003</v>
      </c>
      <c r="R515" s="249">
        <f>Q515*H515</f>
        <v>0.016633499999999999</v>
      </c>
      <c r="S515" s="249">
        <v>0</v>
      </c>
      <c r="T515" s="250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51" t="s">
        <v>264</v>
      </c>
      <c r="AT515" s="251" t="s">
        <v>152</v>
      </c>
      <c r="AU515" s="251" t="s">
        <v>92</v>
      </c>
      <c r="AY515" s="18" t="s">
        <v>149</v>
      </c>
      <c r="BE515" s="252">
        <f>IF(N515="základná",J515,0)</f>
        <v>0</v>
      </c>
      <c r="BF515" s="252">
        <f>IF(N515="znížená",J515,0)</f>
        <v>0</v>
      </c>
      <c r="BG515" s="252">
        <f>IF(N515="zákl. prenesená",J515,0)</f>
        <v>0</v>
      </c>
      <c r="BH515" s="252">
        <f>IF(N515="zníž. prenesená",J515,0)</f>
        <v>0</v>
      </c>
      <c r="BI515" s="252">
        <f>IF(N515="nulová",J515,0)</f>
        <v>0</v>
      </c>
      <c r="BJ515" s="18" t="s">
        <v>92</v>
      </c>
      <c r="BK515" s="252">
        <f>ROUND(I515*H515,2)</f>
        <v>0</v>
      </c>
      <c r="BL515" s="18" t="s">
        <v>264</v>
      </c>
      <c r="BM515" s="251" t="s">
        <v>1789</v>
      </c>
    </row>
    <row r="516" s="15" customFormat="1">
      <c r="A516" s="15"/>
      <c r="B516" s="293"/>
      <c r="C516" s="294"/>
      <c r="D516" s="260" t="s">
        <v>190</v>
      </c>
      <c r="E516" s="295" t="s">
        <v>1</v>
      </c>
      <c r="F516" s="296" t="s">
        <v>1500</v>
      </c>
      <c r="G516" s="294"/>
      <c r="H516" s="295" t="s">
        <v>1</v>
      </c>
      <c r="I516" s="297"/>
      <c r="J516" s="294"/>
      <c r="K516" s="294"/>
      <c r="L516" s="298"/>
      <c r="M516" s="299"/>
      <c r="N516" s="300"/>
      <c r="O516" s="300"/>
      <c r="P516" s="300"/>
      <c r="Q516" s="300"/>
      <c r="R516" s="300"/>
      <c r="S516" s="300"/>
      <c r="T516" s="301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302" t="s">
        <v>190</v>
      </c>
      <c r="AU516" s="302" t="s">
        <v>92</v>
      </c>
      <c r="AV516" s="15" t="s">
        <v>84</v>
      </c>
      <c r="AW516" s="15" t="s">
        <v>32</v>
      </c>
      <c r="AX516" s="15" t="s">
        <v>76</v>
      </c>
      <c r="AY516" s="302" t="s">
        <v>149</v>
      </c>
    </row>
    <row r="517" s="13" customFormat="1">
      <c r="A517" s="13"/>
      <c r="B517" s="258"/>
      <c r="C517" s="259"/>
      <c r="D517" s="260" t="s">
        <v>190</v>
      </c>
      <c r="E517" s="261" t="s">
        <v>1</v>
      </c>
      <c r="F517" s="262" t="s">
        <v>1790</v>
      </c>
      <c r="G517" s="259"/>
      <c r="H517" s="263">
        <v>19.5</v>
      </c>
      <c r="I517" s="264"/>
      <c r="J517" s="259"/>
      <c r="K517" s="259"/>
      <c r="L517" s="265"/>
      <c r="M517" s="266"/>
      <c r="N517" s="267"/>
      <c r="O517" s="267"/>
      <c r="P517" s="267"/>
      <c r="Q517" s="267"/>
      <c r="R517" s="267"/>
      <c r="S517" s="267"/>
      <c r="T517" s="268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69" t="s">
        <v>190</v>
      </c>
      <c r="AU517" s="269" t="s">
        <v>92</v>
      </c>
      <c r="AV517" s="13" t="s">
        <v>92</v>
      </c>
      <c r="AW517" s="13" t="s">
        <v>32</v>
      </c>
      <c r="AX517" s="13" t="s">
        <v>76</v>
      </c>
      <c r="AY517" s="269" t="s">
        <v>149</v>
      </c>
    </row>
    <row r="518" s="14" customFormat="1">
      <c r="A518" s="14"/>
      <c r="B518" s="270"/>
      <c r="C518" s="271"/>
      <c r="D518" s="260" t="s">
        <v>190</v>
      </c>
      <c r="E518" s="272" t="s">
        <v>1</v>
      </c>
      <c r="F518" s="273" t="s">
        <v>203</v>
      </c>
      <c r="G518" s="271"/>
      <c r="H518" s="274">
        <v>19.5</v>
      </c>
      <c r="I518" s="275"/>
      <c r="J518" s="271"/>
      <c r="K518" s="271"/>
      <c r="L518" s="276"/>
      <c r="M518" s="277"/>
      <c r="N518" s="278"/>
      <c r="O518" s="278"/>
      <c r="P518" s="278"/>
      <c r="Q518" s="278"/>
      <c r="R518" s="278"/>
      <c r="S518" s="278"/>
      <c r="T518" s="279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80" t="s">
        <v>190</v>
      </c>
      <c r="AU518" s="280" t="s">
        <v>92</v>
      </c>
      <c r="AV518" s="14" t="s">
        <v>166</v>
      </c>
      <c r="AW518" s="14" t="s">
        <v>4</v>
      </c>
      <c r="AX518" s="14" t="s">
        <v>84</v>
      </c>
      <c r="AY518" s="280" t="s">
        <v>149</v>
      </c>
    </row>
    <row r="519" s="2" customFormat="1" ht="36.72453" customHeight="1">
      <c r="A519" s="39"/>
      <c r="B519" s="40"/>
      <c r="C519" s="239" t="s">
        <v>1456</v>
      </c>
      <c r="D519" s="239" t="s">
        <v>152</v>
      </c>
      <c r="E519" s="240" t="s">
        <v>1503</v>
      </c>
      <c r="F519" s="241" t="s">
        <v>1504</v>
      </c>
      <c r="G519" s="242" t="s">
        <v>188</v>
      </c>
      <c r="H519" s="243">
        <v>68.152000000000001</v>
      </c>
      <c r="I519" s="244"/>
      <c r="J519" s="245">
        <f>ROUND(I519*H519,2)</f>
        <v>0</v>
      </c>
      <c r="K519" s="246"/>
      <c r="L519" s="45"/>
      <c r="M519" s="247" t="s">
        <v>1</v>
      </c>
      <c r="N519" s="248" t="s">
        <v>42</v>
      </c>
      <c r="O519" s="98"/>
      <c r="P519" s="249">
        <f>O519*H519</f>
        <v>0</v>
      </c>
      <c r="Q519" s="249">
        <v>0.0025000000000000001</v>
      </c>
      <c r="R519" s="249">
        <f>Q519*H519</f>
        <v>0.17038</v>
      </c>
      <c r="S519" s="249">
        <v>0</v>
      </c>
      <c r="T519" s="250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51" t="s">
        <v>264</v>
      </c>
      <c r="AT519" s="251" t="s">
        <v>152</v>
      </c>
      <c r="AU519" s="251" t="s">
        <v>92</v>
      </c>
      <c r="AY519" s="18" t="s">
        <v>149</v>
      </c>
      <c r="BE519" s="252">
        <f>IF(N519="základná",J519,0)</f>
        <v>0</v>
      </c>
      <c r="BF519" s="252">
        <f>IF(N519="znížená",J519,0)</f>
        <v>0</v>
      </c>
      <c r="BG519" s="252">
        <f>IF(N519="zákl. prenesená",J519,0)</f>
        <v>0</v>
      </c>
      <c r="BH519" s="252">
        <f>IF(N519="zníž. prenesená",J519,0)</f>
        <v>0</v>
      </c>
      <c r="BI519" s="252">
        <f>IF(N519="nulová",J519,0)</f>
        <v>0</v>
      </c>
      <c r="BJ519" s="18" t="s">
        <v>92</v>
      </c>
      <c r="BK519" s="252">
        <f>ROUND(I519*H519,2)</f>
        <v>0</v>
      </c>
      <c r="BL519" s="18" t="s">
        <v>264</v>
      </c>
      <c r="BM519" s="251" t="s">
        <v>1791</v>
      </c>
    </row>
    <row r="520" s="15" customFormat="1">
      <c r="A520" s="15"/>
      <c r="B520" s="293"/>
      <c r="C520" s="294"/>
      <c r="D520" s="260" t="s">
        <v>190</v>
      </c>
      <c r="E520" s="295" t="s">
        <v>1</v>
      </c>
      <c r="F520" s="296" t="s">
        <v>1506</v>
      </c>
      <c r="G520" s="294"/>
      <c r="H520" s="295" t="s">
        <v>1</v>
      </c>
      <c r="I520" s="297"/>
      <c r="J520" s="294"/>
      <c r="K520" s="294"/>
      <c r="L520" s="298"/>
      <c r="M520" s="299"/>
      <c r="N520" s="300"/>
      <c r="O520" s="300"/>
      <c r="P520" s="300"/>
      <c r="Q520" s="300"/>
      <c r="R520" s="300"/>
      <c r="S520" s="300"/>
      <c r="T520" s="301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302" t="s">
        <v>190</v>
      </c>
      <c r="AU520" s="302" t="s">
        <v>92</v>
      </c>
      <c r="AV520" s="15" t="s">
        <v>84</v>
      </c>
      <c r="AW520" s="15" t="s">
        <v>32</v>
      </c>
      <c r="AX520" s="15" t="s">
        <v>76</v>
      </c>
      <c r="AY520" s="302" t="s">
        <v>149</v>
      </c>
    </row>
    <row r="521" s="13" customFormat="1">
      <c r="A521" s="13"/>
      <c r="B521" s="258"/>
      <c r="C521" s="259"/>
      <c r="D521" s="260" t="s">
        <v>190</v>
      </c>
      <c r="E521" s="261" t="s">
        <v>1</v>
      </c>
      <c r="F521" s="262" t="s">
        <v>1792</v>
      </c>
      <c r="G521" s="259"/>
      <c r="H521" s="263">
        <v>54.014000000000003</v>
      </c>
      <c r="I521" s="264"/>
      <c r="J521" s="259"/>
      <c r="K521" s="259"/>
      <c r="L521" s="265"/>
      <c r="M521" s="266"/>
      <c r="N521" s="267"/>
      <c r="O521" s="267"/>
      <c r="P521" s="267"/>
      <c r="Q521" s="267"/>
      <c r="R521" s="267"/>
      <c r="S521" s="267"/>
      <c r="T521" s="268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69" t="s">
        <v>190</v>
      </c>
      <c r="AU521" s="269" t="s">
        <v>92</v>
      </c>
      <c r="AV521" s="13" t="s">
        <v>92</v>
      </c>
      <c r="AW521" s="13" t="s">
        <v>32</v>
      </c>
      <c r="AX521" s="13" t="s">
        <v>76</v>
      </c>
      <c r="AY521" s="269" t="s">
        <v>149</v>
      </c>
    </row>
    <row r="522" s="13" customFormat="1">
      <c r="A522" s="13"/>
      <c r="B522" s="258"/>
      <c r="C522" s="259"/>
      <c r="D522" s="260" t="s">
        <v>190</v>
      </c>
      <c r="E522" s="261" t="s">
        <v>1</v>
      </c>
      <c r="F522" s="262" t="s">
        <v>1742</v>
      </c>
      <c r="G522" s="259"/>
      <c r="H522" s="263">
        <v>14.138</v>
      </c>
      <c r="I522" s="264"/>
      <c r="J522" s="259"/>
      <c r="K522" s="259"/>
      <c r="L522" s="265"/>
      <c r="M522" s="266"/>
      <c r="N522" s="267"/>
      <c r="O522" s="267"/>
      <c r="P522" s="267"/>
      <c r="Q522" s="267"/>
      <c r="R522" s="267"/>
      <c r="S522" s="267"/>
      <c r="T522" s="26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69" t="s">
        <v>190</v>
      </c>
      <c r="AU522" s="269" t="s">
        <v>92</v>
      </c>
      <c r="AV522" s="13" t="s">
        <v>92</v>
      </c>
      <c r="AW522" s="13" t="s">
        <v>32</v>
      </c>
      <c r="AX522" s="13" t="s">
        <v>76</v>
      </c>
      <c r="AY522" s="269" t="s">
        <v>149</v>
      </c>
    </row>
    <row r="523" s="14" customFormat="1">
      <c r="A523" s="14"/>
      <c r="B523" s="270"/>
      <c r="C523" s="271"/>
      <c r="D523" s="260" t="s">
        <v>190</v>
      </c>
      <c r="E523" s="272" t="s">
        <v>1</v>
      </c>
      <c r="F523" s="273" t="s">
        <v>203</v>
      </c>
      <c r="G523" s="271"/>
      <c r="H523" s="274">
        <v>68.152000000000001</v>
      </c>
      <c r="I523" s="275"/>
      <c r="J523" s="271"/>
      <c r="K523" s="271"/>
      <c r="L523" s="276"/>
      <c r="M523" s="277"/>
      <c r="N523" s="278"/>
      <c r="O523" s="278"/>
      <c r="P523" s="278"/>
      <c r="Q523" s="278"/>
      <c r="R523" s="278"/>
      <c r="S523" s="278"/>
      <c r="T523" s="279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80" t="s">
        <v>190</v>
      </c>
      <c r="AU523" s="280" t="s">
        <v>92</v>
      </c>
      <c r="AV523" s="14" t="s">
        <v>166</v>
      </c>
      <c r="AW523" s="14" t="s">
        <v>32</v>
      </c>
      <c r="AX523" s="14" t="s">
        <v>84</v>
      </c>
      <c r="AY523" s="280" t="s">
        <v>149</v>
      </c>
    </row>
    <row r="524" s="2" customFormat="1" ht="16.30189" customHeight="1">
      <c r="A524" s="39"/>
      <c r="B524" s="40"/>
      <c r="C524" s="281" t="s">
        <v>1458</v>
      </c>
      <c r="D524" s="281" t="s">
        <v>243</v>
      </c>
      <c r="E524" s="282" t="s">
        <v>1509</v>
      </c>
      <c r="F524" s="283" t="s">
        <v>1510</v>
      </c>
      <c r="G524" s="284" t="s">
        <v>493</v>
      </c>
      <c r="H524" s="285">
        <v>34.076000000000001</v>
      </c>
      <c r="I524" s="286"/>
      <c r="J524" s="287">
        <f>ROUND(I524*H524,2)</f>
        <v>0</v>
      </c>
      <c r="K524" s="288"/>
      <c r="L524" s="289"/>
      <c r="M524" s="290" t="s">
        <v>1</v>
      </c>
      <c r="N524" s="291" t="s">
        <v>42</v>
      </c>
      <c r="O524" s="98"/>
      <c r="P524" s="249">
        <f>O524*H524</f>
        <v>0</v>
      </c>
      <c r="Q524" s="249">
        <v>0.001</v>
      </c>
      <c r="R524" s="249">
        <f>Q524*H524</f>
        <v>0.034076000000000002</v>
      </c>
      <c r="S524" s="249">
        <v>0</v>
      </c>
      <c r="T524" s="250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51" t="s">
        <v>332</v>
      </c>
      <c r="AT524" s="251" t="s">
        <v>243</v>
      </c>
      <c r="AU524" s="251" t="s">
        <v>92</v>
      </c>
      <c r="AY524" s="18" t="s">
        <v>149</v>
      </c>
      <c r="BE524" s="252">
        <f>IF(N524="základná",J524,0)</f>
        <v>0</v>
      </c>
      <c r="BF524" s="252">
        <f>IF(N524="znížená",J524,0)</f>
        <v>0</v>
      </c>
      <c r="BG524" s="252">
        <f>IF(N524="zákl. prenesená",J524,0)</f>
        <v>0</v>
      </c>
      <c r="BH524" s="252">
        <f>IF(N524="zníž. prenesená",J524,0)</f>
        <v>0</v>
      </c>
      <c r="BI524" s="252">
        <f>IF(N524="nulová",J524,0)</f>
        <v>0</v>
      </c>
      <c r="BJ524" s="18" t="s">
        <v>92</v>
      </c>
      <c r="BK524" s="252">
        <f>ROUND(I524*H524,2)</f>
        <v>0</v>
      </c>
      <c r="BL524" s="18" t="s">
        <v>264</v>
      </c>
      <c r="BM524" s="251" t="s">
        <v>1793</v>
      </c>
    </row>
    <row r="525" s="13" customFormat="1">
      <c r="A525" s="13"/>
      <c r="B525" s="258"/>
      <c r="C525" s="259"/>
      <c r="D525" s="260" t="s">
        <v>190</v>
      </c>
      <c r="E525" s="259"/>
      <c r="F525" s="262" t="s">
        <v>1794</v>
      </c>
      <c r="G525" s="259"/>
      <c r="H525" s="263">
        <v>34.076000000000001</v>
      </c>
      <c r="I525" s="264"/>
      <c r="J525" s="259"/>
      <c r="K525" s="259"/>
      <c r="L525" s="265"/>
      <c r="M525" s="266"/>
      <c r="N525" s="267"/>
      <c r="O525" s="267"/>
      <c r="P525" s="267"/>
      <c r="Q525" s="267"/>
      <c r="R525" s="267"/>
      <c r="S525" s="267"/>
      <c r="T525" s="268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69" t="s">
        <v>190</v>
      </c>
      <c r="AU525" s="269" t="s">
        <v>92</v>
      </c>
      <c r="AV525" s="13" t="s">
        <v>92</v>
      </c>
      <c r="AW525" s="13" t="s">
        <v>4</v>
      </c>
      <c r="AX525" s="13" t="s">
        <v>84</v>
      </c>
      <c r="AY525" s="269" t="s">
        <v>149</v>
      </c>
    </row>
    <row r="526" s="2" customFormat="1" ht="21.0566" customHeight="1">
      <c r="A526" s="39"/>
      <c r="B526" s="40"/>
      <c r="C526" s="239" t="s">
        <v>1462</v>
      </c>
      <c r="D526" s="239" t="s">
        <v>152</v>
      </c>
      <c r="E526" s="240" t="s">
        <v>1514</v>
      </c>
      <c r="F526" s="241" t="s">
        <v>1515</v>
      </c>
      <c r="G526" s="242" t="s">
        <v>188</v>
      </c>
      <c r="H526" s="243">
        <v>73.614000000000004</v>
      </c>
      <c r="I526" s="244"/>
      <c r="J526" s="245">
        <f>ROUND(I526*H526,2)</f>
        <v>0</v>
      </c>
      <c r="K526" s="246"/>
      <c r="L526" s="45"/>
      <c r="M526" s="247" t="s">
        <v>1</v>
      </c>
      <c r="N526" s="248" t="s">
        <v>42</v>
      </c>
      <c r="O526" s="98"/>
      <c r="P526" s="249">
        <f>O526*H526</f>
        <v>0</v>
      </c>
      <c r="Q526" s="249">
        <v>0.00054226000000000003</v>
      </c>
      <c r="R526" s="249">
        <f>Q526*H526</f>
        <v>0.039917927640000003</v>
      </c>
      <c r="S526" s="249">
        <v>0</v>
      </c>
      <c r="T526" s="250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51" t="s">
        <v>264</v>
      </c>
      <c r="AT526" s="251" t="s">
        <v>152</v>
      </c>
      <c r="AU526" s="251" t="s">
        <v>92</v>
      </c>
      <c r="AY526" s="18" t="s">
        <v>149</v>
      </c>
      <c r="BE526" s="252">
        <f>IF(N526="základná",J526,0)</f>
        <v>0</v>
      </c>
      <c r="BF526" s="252">
        <f>IF(N526="znížená",J526,0)</f>
        <v>0</v>
      </c>
      <c r="BG526" s="252">
        <f>IF(N526="zákl. prenesená",J526,0)</f>
        <v>0</v>
      </c>
      <c r="BH526" s="252">
        <f>IF(N526="zníž. prenesená",J526,0)</f>
        <v>0</v>
      </c>
      <c r="BI526" s="252">
        <f>IF(N526="nulová",J526,0)</f>
        <v>0</v>
      </c>
      <c r="BJ526" s="18" t="s">
        <v>92</v>
      </c>
      <c r="BK526" s="252">
        <f>ROUND(I526*H526,2)</f>
        <v>0</v>
      </c>
      <c r="BL526" s="18" t="s">
        <v>264</v>
      </c>
      <c r="BM526" s="251" t="s">
        <v>1795</v>
      </c>
    </row>
    <row r="527" s="13" customFormat="1">
      <c r="A527" s="13"/>
      <c r="B527" s="258"/>
      <c r="C527" s="259"/>
      <c r="D527" s="260" t="s">
        <v>190</v>
      </c>
      <c r="E527" s="261" t="s">
        <v>1</v>
      </c>
      <c r="F527" s="262" t="s">
        <v>1796</v>
      </c>
      <c r="G527" s="259"/>
      <c r="H527" s="263">
        <v>59.475999999999999</v>
      </c>
      <c r="I527" s="264"/>
      <c r="J527" s="259"/>
      <c r="K527" s="259"/>
      <c r="L527" s="265"/>
      <c r="M527" s="266"/>
      <c r="N527" s="267"/>
      <c r="O527" s="267"/>
      <c r="P527" s="267"/>
      <c r="Q527" s="267"/>
      <c r="R527" s="267"/>
      <c r="S527" s="267"/>
      <c r="T527" s="268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69" t="s">
        <v>190</v>
      </c>
      <c r="AU527" s="269" t="s">
        <v>92</v>
      </c>
      <c r="AV527" s="13" t="s">
        <v>92</v>
      </c>
      <c r="AW527" s="13" t="s">
        <v>32</v>
      </c>
      <c r="AX527" s="13" t="s">
        <v>76</v>
      </c>
      <c r="AY527" s="269" t="s">
        <v>149</v>
      </c>
    </row>
    <row r="528" s="13" customFormat="1">
      <c r="A528" s="13"/>
      <c r="B528" s="258"/>
      <c r="C528" s="259"/>
      <c r="D528" s="260" t="s">
        <v>190</v>
      </c>
      <c r="E528" s="261" t="s">
        <v>1</v>
      </c>
      <c r="F528" s="262" t="s">
        <v>1742</v>
      </c>
      <c r="G528" s="259"/>
      <c r="H528" s="263">
        <v>14.138</v>
      </c>
      <c r="I528" s="264"/>
      <c r="J528" s="259"/>
      <c r="K528" s="259"/>
      <c r="L528" s="265"/>
      <c r="M528" s="266"/>
      <c r="N528" s="267"/>
      <c r="O528" s="267"/>
      <c r="P528" s="267"/>
      <c r="Q528" s="267"/>
      <c r="R528" s="267"/>
      <c r="S528" s="267"/>
      <c r="T528" s="26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69" t="s">
        <v>190</v>
      </c>
      <c r="AU528" s="269" t="s">
        <v>92</v>
      </c>
      <c r="AV528" s="13" t="s">
        <v>92</v>
      </c>
      <c r="AW528" s="13" t="s">
        <v>32</v>
      </c>
      <c r="AX528" s="13" t="s">
        <v>76</v>
      </c>
      <c r="AY528" s="269" t="s">
        <v>149</v>
      </c>
    </row>
    <row r="529" s="14" customFormat="1">
      <c r="A529" s="14"/>
      <c r="B529" s="270"/>
      <c r="C529" s="271"/>
      <c r="D529" s="260" t="s">
        <v>190</v>
      </c>
      <c r="E529" s="272" t="s">
        <v>1</v>
      </c>
      <c r="F529" s="273" t="s">
        <v>203</v>
      </c>
      <c r="G529" s="271"/>
      <c r="H529" s="274">
        <v>73.614000000000004</v>
      </c>
      <c r="I529" s="275"/>
      <c r="J529" s="271"/>
      <c r="K529" s="271"/>
      <c r="L529" s="276"/>
      <c r="M529" s="277"/>
      <c r="N529" s="278"/>
      <c r="O529" s="278"/>
      <c r="P529" s="278"/>
      <c r="Q529" s="278"/>
      <c r="R529" s="278"/>
      <c r="S529" s="278"/>
      <c r="T529" s="27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80" t="s">
        <v>190</v>
      </c>
      <c r="AU529" s="280" t="s">
        <v>92</v>
      </c>
      <c r="AV529" s="14" t="s">
        <v>166</v>
      </c>
      <c r="AW529" s="14" t="s">
        <v>32</v>
      </c>
      <c r="AX529" s="14" t="s">
        <v>84</v>
      </c>
      <c r="AY529" s="280" t="s">
        <v>149</v>
      </c>
    </row>
    <row r="530" s="2" customFormat="1" ht="31.92453" customHeight="1">
      <c r="A530" s="39"/>
      <c r="B530" s="40"/>
      <c r="C530" s="281" t="s">
        <v>1468</v>
      </c>
      <c r="D530" s="281" t="s">
        <v>243</v>
      </c>
      <c r="E530" s="282" t="s">
        <v>1519</v>
      </c>
      <c r="F530" s="283" t="s">
        <v>1520</v>
      </c>
      <c r="G530" s="284" t="s">
        <v>188</v>
      </c>
      <c r="H530" s="285">
        <v>84.656000000000006</v>
      </c>
      <c r="I530" s="286"/>
      <c r="J530" s="287">
        <f>ROUND(I530*H530,2)</f>
        <v>0</v>
      </c>
      <c r="K530" s="288"/>
      <c r="L530" s="289"/>
      <c r="M530" s="290" t="s">
        <v>1</v>
      </c>
      <c r="N530" s="291" t="s">
        <v>42</v>
      </c>
      <c r="O530" s="98"/>
      <c r="P530" s="249">
        <f>O530*H530</f>
        <v>0</v>
      </c>
      <c r="Q530" s="249">
        <v>0.0073800000000000003</v>
      </c>
      <c r="R530" s="249">
        <f>Q530*H530</f>
        <v>0.62476128000000009</v>
      </c>
      <c r="S530" s="249">
        <v>0</v>
      </c>
      <c r="T530" s="250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51" t="s">
        <v>332</v>
      </c>
      <c r="AT530" s="251" t="s">
        <v>243</v>
      </c>
      <c r="AU530" s="251" t="s">
        <v>92</v>
      </c>
      <c r="AY530" s="18" t="s">
        <v>149</v>
      </c>
      <c r="BE530" s="252">
        <f>IF(N530="základná",J530,0)</f>
        <v>0</v>
      </c>
      <c r="BF530" s="252">
        <f>IF(N530="znížená",J530,0)</f>
        <v>0</v>
      </c>
      <c r="BG530" s="252">
        <f>IF(N530="zákl. prenesená",J530,0)</f>
        <v>0</v>
      </c>
      <c r="BH530" s="252">
        <f>IF(N530="zníž. prenesená",J530,0)</f>
        <v>0</v>
      </c>
      <c r="BI530" s="252">
        <f>IF(N530="nulová",J530,0)</f>
        <v>0</v>
      </c>
      <c r="BJ530" s="18" t="s">
        <v>92</v>
      </c>
      <c r="BK530" s="252">
        <f>ROUND(I530*H530,2)</f>
        <v>0</v>
      </c>
      <c r="BL530" s="18" t="s">
        <v>264</v>
      </c>
      <c r="BM530" s="251" t="s">
        <v>1797</v>
      </c>
    </row>
    <row r="531" s="13" customFormat="1">
      <c r="A531" s="13"/>
      <c r="B531" s="258"/>
      <c r="C531" s="259"/>
      <c r="D531" s="260" t="s">
        <v>190</v>
      </c>
      <c r="E531" s="259"/>
      <c r="F531" s="262" t="s">
        <v>1798</v>
      </c>
      <c r="G531" s="259"/>
      <c r="H531" s="263">
        <v>84.656000000000006</v>
      </c>
      <c r="I531" s="264"/>
      <c r="J531" s="259"/>
      <c r="K531" s="259"/>
      <c r="L531" s="265"/>
      <c r="M531" s="266"/>
      <c r="N531" s="267"/>
      <c r="O531" s="267"/>
      <c r="P531" s="267"/>
      <c r="Q531" s="267"/>
      <c r="R531" s="267"/>
      <c r="S531" s="267"/>
      <c r="T531" s="26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69" t="s">
        <v>190</v>
      </c>
      <c r="AU531" s="269" t="s">
        <v>92</v>
      </c>
      <c r="AV531" s="13" t="s">
        <v>92</v>
      </c>
      <c r="AW531" s="13" t="s">
        <v>4</v>
      </c>
      <c r="AX531" s="13" t="s">
        <v>84</v>
      </c>
      <c r="AY531" s="269" t="s">
        <v>149</v>
      </c>
    </row>
    <row r="532" s="2" customFormat="1" ht="23.4566" customHeight="1">
      <c r="A532" s="39"/>
      <c r="B532" s="40"/>
      <c r="C532" s="239" t="s">
        <v>1471</v>
      </c>
      <c r="D532" s="239" t="s">
        <v>152</v>
      </c>
      <c r="E532" s="240" t="s">
        <v>1524</v>
      </c>
      <c r="F532" s="241" t="s">
        <v>806</v>
      </c>
      <c r="G532" s="242" t="s">
        <v>1525</v>
      </c>
      <c r="H532" s="314"/>
      <c r="I532" s="244"/>
      <c r="J532" s="245">
        <f>ROUND(I532*H532,2)</f>
        <v>0</v>
      </c>
      <c r="K532" s="246"/>
      <c r="L532" s="45"/>
      <c r="M532" s="247" t="s">
        <v>1</v>
      </c>
      <c r="N532" s="248" t="s">
        <v>42</v>
      </c>
      <c r="O532" s="98"/>
      <c r="P532" s="249">
        <f>O532*H532</f>
        <v>0</v>
      </c>
      <c r="Q532" s="249">
        <v>0</v>
      </c>
      <c r="R532" s="249">
        <f>Q532*H532</f>
        <v>0</v>
      </c>
      <c r="S532" s="249">
        <v>0</v>
      </c>
      <c r="T532" s="250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51" t="s">
        <v>264</v>
      </c>
      <c r="AT532" s="251" t="s">
        <v>152</v>
      </c>
      <c r="AU532" s="251" t="s">
        <v>92</v>
      </c>
      <c r="AY532" s="18" t="s">
        <v>149</v>
      </c>
      <c r="BE532" s="252">
        <f>IF(N532="základná",J532,0)</f>
        <v>0</v>
      </c>
      <c r="BF532" s="252">
        <f>IF(N532="znížená",J532,0)</f>
        <v>0</v>
      </c>
      <c r="BG532" s="252">
        <f>IF(N532="zákl. prenesená",J532,0)</f>
        <v>0</v>
      </c>
      <c r="BH532" s="252">
        <f>IF(N532="zníž. prenesená",J532,0)</f>
        <v>0</v>
      </c>
      <c r="BI532" s="252">
        <f>IF(N532="nulová",J532,0)</f>
        <v>0</v>
      </c>
      <c r="BJ532" s="18" t="s">
        <v>92</v>
      </c>
      <c r="BK532" s="252">
        <f>ROUND(I532*H532,2)</f>
        <v>0</v>
      </c>
      <c r="BL532" s="18" t="s">
        <v>264</v>
      </c>
      <c r="BM532" s="251" t="s">
        <v>1799</v>
      </c>
    </row>
    <row r="533" s="12" customFormat="1" ht="25.92" customHeight="1">
      <c r="A533" s="12"/>
      <c r="B533" s="223"/>
      <c r="C533" s="224"/>
      <c r="D533" s="225" t="s">
        <v>75</v>
      </c>
      <c r="E533" s="226" t="s">
        <v>146</v>
      </c>
      <c r="F533" s="226" t="s">
        <v>147</v>
      </c>
      <c r="G533" s="224"/>
      <c r="H533" s="224"/>
      <c r="I533" s="227"/>
      <c r="J533" s="228">
        <f>BK533</f>
        <v>0</v>
      </c>
      <c r="K533" s="224"/>
      <c r="L533" s="229"/>
      <c r="M533" s="230"/>
      <c r="N533" s="231"/>
      <c r="O533" s="231"/>
      <c r="P533" s="232">
        <f>SUM(P534:P543)</f>
        <v>0</v>
      </c>
      <c r="Q533" s="231"/>
      <c r="R533" s="232">
        <f>SUM(R534:R543)</f>
        <v>0</v>
      </c>
      <c r="S533" s="231"/>
      <c r="T533" s="233">
        <f>SUM(T534:T543)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34" t="s">
        <v>148</v>
      </c>
      <c r="AT533" s="235" t="s">
        <v>75</v>
      </c>
      <c r="AU533" s="235" t="s">
        <v>76</v>
      </c>
      <c r="AY533" s="234" t="s">
        <v>149</v>
      </c>
      <c r="BK533" s="236">
        <f>SUM(BK534:BK543)</f>
        <v>0</v>
      </c>
    </row>
    <row r="534" s="2" customFormat="1" ht="31.92453" customHeight="1">
      <c r="A534" s="39"/>
      <c r="B534" s="40"/>
      <c r="C534" s="239" t="s">
        <v>1476</v>
      </c>
      <c r="D534" s="239" t="s">
        <v>152</v>
      </c>
      <c r="E534" s="240" t="s">
        <v>1528</v>
      </c>
      <c r="F534" s="241" t="s">
        <v>154</v>
      </c>
      <c r="G534" s="242" t="s">
        <v>155</v>
      </c>
      <c r="H534" s="243">
        <v>1</v>
      </c>
      <c r="I534" s="244"/>
      <c r="J534" s="245">
        <f>ROUND(I534*H534,2)</f>
        <v>0</v>
      </c>
      <c r="K534" s="246"/>
      <c r="L534" s="45"/>
      <c r="M534" s="247" t="s">
        <v>1</v>
      </c>
      <c r="N534" s="248" t="s">
        <v>42</v>
      </c>
      <c r="O534" s="98"/>
      <c r="P534" s="249">
        <f>O534*H534</f>
        <v>0</v>
      </c>
      <c r="Q534" s="249">
        <v>0</v>
      </c>
      <c r="R534" s="249">
        <f>Q534*H534</f>
        <v>0</v>
      </c>
      <c r="S534" s="249">
        <v>0</v>
      </c>
      <c r="T534" s="250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51" t="s">
        <v>156</v>
      </c>
      <c r="AT534" s="251" t="s">
        <v>152</v>
      </c>
      <c r="AU534" s="251" t="s">
        <v>84</v>
      </c>
      <c r="AY534" s="18" t="s">
        <v>149</v>
      </c>
      <c r="BE534" s="252">
        <f>IF(N534="základná",J534,0)</f>
        <v>0</v>
      </c>
      <c r="BF534" s="252">
        <f>IF(N534="znížená",J534,0)</f>
        <v>0</v>
      </c>
      <c r="BG534" s="252">
        <f>IF(N534="zákl. prenesená",J534,0)</f>
        <v>0</v>
      </c>
      <c r="BH534" s="252">
        <f>IF(N534="zníž. prenesená",J534,0)</f>
        <v>0</v>
      </c>
      <c r="BI534" s="252">
        <f>IF(N534="nulová",J534,0)</f>
        <v>0</v>
      </c>
      <c r="BJ534" s="18" t="s">
        <v>92</v>
      </c>
      <c r="BK534" s="252">
        <f>ROUND(I534*H534,2)</f>
        <v>0</v>
      </c>
      <c r="BL534" s="18" t="s">
        <v>156</v>
      </c>
      <c r="BM534" s="251" t="s">
        <v>1800</v>
      </c>
    </row>
    <row r="535" s="2" customFormat="1" ht="23.4566" customHeight="1">
      <c r="A535" s="39"/>
      <c r="B535" s="40"/>
      <c r="C535" s="239" t="s">
        <v>1481</v>
      </c>
      <c r="D535" s="239" t="s">
        <v>152</v>
      </c>
      <c r="E535" s="240" t="s">
        <v>1531</v>
      </c>
      <c r="F535" s="241" t="s">
        <v>159</v>
      </c>
      <c r="G535" s="242" t="s">
        <v>155</v>
      </c>
      <c r="H535" s="243">
        <v>1</v>
      </c>
      <c r="I535" s="244"/>
      <c r="J535" s="245">
        <f>ROUND(I535*H535,2)</f>
        <v>0</v>
      </c>
      <c r="K535" s="246"/>
      <c r="L535" s="45"/>
      <c r="M535" s="247" t="s">
        <v>1</v>
      </c>
      <c r="N535" s="248" t="s">
        <v>42</v>
      </c>
      <c r="O535" s="98"/>
      <c r="P535" s="249">
        <f>O535*H535</f>
        <v>0</v>
      </c>
      <c r="Q535" s="249">
        <v>0</v>
      </c>
      <c r="R535" s="249">
        <f>Q535*H535</f>
        <v>0</v>
      </c>
      <c r="S535" s="249">
        <v>0</v>
      </c>
      <c r="T535" s="250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51" t="s">
        <v>156</v>
      </c>
      <c r="AT535" s="251" t="s">
        <v>152</v>
      </c>
      <c r="AU535" s="251" t="s">
        <v>84</v>
      </c>
      <c r="AY535" s="18" t="s">
        <v>149</v>
      </c>
      <c r="BE535" s="252">
        <f>IF(N535="základná",J535,0)</f>
        <v>0</v>
      </c>
      <c r="BF535" s="252">
        <f>IF(N535="znížená",J535,0)</f>
        <v>0</v>
      </c>
      <c r="BG535" s="252">
        <f>IF(N535="zákl. prenesená",J535,0)</f>
        <v>0</v>
      </c>
      <c r="BH535" s="252">
        <f>IF(N535="zníž. prenesená",J535,0)</f>
        <v>0</v>
      </c>
      <c r="BI535" s="252">
        <f>IF(N535="nulová",J535,0)</f>
        <v>0</v>
      </c>
      <c r="BJ535" s="18" t="s">
        <v>92</v>
      </c>
      <c r="BK535" s="252">
        <f>ROUND(I535*H535,2)</f>
        <v>0</v>
      </c>
      <c r="BL535" s="18" t="s">
        <v>156</v>
      </c>
      <c r="BM535" s="251" t="s">
        <v>1801</v>
      </c>
    </row>
    <row r="536" s="2" customFormat="1" ht="23.4566" customHeight="1">
      <c r="A536" s="39"/>
      <c r="B536" s="40"/>
      <c r="C536" s="239" t="s">
        <v>1486</v>
      </c>
      <c r="D536" s="239" t="s">
        <v>152</v>
      </c>
      <c r="E536" s="240" t="s">
        <v>1534</v>
      </c>
      <c r="F536" s="241" t="s">
        <v>162</v>
      </c>
      <c r="G536" s="242" t="s">
        <v>155</v>
      </c>
      <c r="H536" s="243">
        <v>1</v>
      </c>
      <c r="I536" s="244"/>
      <c r="J536" s="245">
        <f>ROUND(I536*H536,2)</f>
        <v>0</v>
      </c>
      <c r="K536" s="246"/>
      <c r="L536" s="45"/>
      <c r="M536" s="247" t="s">
        <v>1</v>
      </c>
      <c r="N536" s="248" t="s">
        <v>42</v>
      </c>
      <c r="O536" s="98"/>
      <c r="P536" s="249">
        <f>O536*H536</f>
        <v>0</v>
      </c>
      <c r="Q536" s="249">
        <v>0</v>
      </c>
      <c r="R536" s="249">
        <f>Q536*H536</f>
        <v>0</v>
      </c>
      <c r="S536" s="249">
        <v>0</v>
      </c>
      <c r="T536" s="250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51" t="s">
        <v>156</v>
      </c>
      <c r="AT536" s="251" t="s">
        <v>152</v>
      </c>
      <c r="AU536" s="251" t="s">
        <v>84</v>
      </c>
      <c r="AY536" s="18" t="s">
        <v>149</v>
      </c>
      <c r="BE536" s="252">
        <f>IF(N536="základná",J536,0)</f>
        <v>0</v>
      </c>
      <c r="BF536" s="252">
        <f>IF(N536="znížená",J536,0)</f>
        <v>0</v>
      </c>
      <c r="BG536" s="252">
        <f>IF(N536="zákl. prenesená",J536,0)</f>
        <v>0</v>
      </c>
      <c r="BH536" s="252">
        <f>IF(N536="zníž. prenesená",J536,0)</f>
        <v>0</v>
      </c>
      <c r="BI536" s="252">
        <f>IF(N536="nulová",J536,0)</f>
        <v>0</v>
      </c>
      <c r="BJ536" s="18" t="s">
        <v>92</v>
      </c>
      <c r="BK536" s="252">
        <f>ROUND(I536*H536,2)</f>
        <v>0</v>
      </c>
      <c r="BL536" s="18" t="s">
        <v>156</v>
      </c>
      <c r="BM536" s="251" t="s">
        <v>1802</v>
      </c>
    </row>
    <row r="537" s="2" customFormat="1" ht="42.79245" customHeight="1">
      <c r="A537" s="39"/>
      <c r="B537" s="40"/>
      <c r="C537" s="239" t="s">
        <v>1491</v>
      </c>
      <c r="D537" s="239" t="s">
        <v>152</v>
      </c>
      <c r="E537" s="240" t="s">
        <v>167</v>
      </c>
      <c r="F537" s="241" t="s">
        <v>168</v>
      </c>
      <c r="G537" s="242" t="s">
        <v>155</v>
      </c>
      <c r="H537" s="243">
        <v>1</v>
      </c>
      <c r="I537" s="244"/>
      <c r="J537" s="245">
        <f>ROUND(I537*H537,2)</f>
        <v>0</v>
      </c>
      <c r="K537" s="246"/>
      <c r="L537" s="45"/>
      <c r="M537" s="247" t="s">
        <v>1</v>
      </c>
      <c r="N537" s="248" t="s">
        <v>42</v>
      </c>
      <c r="O537" s="98"/>
      <c r="P537" s="249">
        <f>O537*H537</f>
        <v>0</v>
      </c>
      <c r="Q537" s="249">
        <v>0</v>
      </c>
      <c r="R537" s="249">
        <f>Q537*H537</f>
        <v>0</v>
      </c>
      <c r="S537" s="249">
        <v>0</v>
      </c>
      <c r="T537" s="250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51" t="s">
        <v>156</v>
      </c>
      <c r="AT537" s="251" t="s">
        <v>152</v>
      </c>
      <c r="AU537" s="251" t="s">
        <v>84</v>
      </c>
      <c r="AY537" s="18" t="s">
        <v>149</v>
      </c>
      <c r="BE537" s="252">
        <f>IF(N537="základná",J537,0)</f>
        <v>0</v>
      </c>
      <c r="BF537" s="252">
        <f>IF(N537="znížená",J537,0)</f>
        <v>0</v>
      </c>
      <c r="BG537" s="252">
        <f>IF(N537="zákl. prenesená",J537,0)</f>
        <v>0</v>
      </c>
      <c r="BH537" s="252">
        <f>IF(N537="zníž. prenesená",J537,0)</f>
        <v>0</v>
      </c>
      <c r="BI537" s="252">
        <f>IF(N537="nulová",J537,0)</f>
        <v>0</v>
      </c>
      <c r="BJ537" s="18" t="s">
        <v>92</v>
      </c>
      <c r="BK537" s="252">
        <f>ROUND(I537*H537,2)</f>
        <v>0</v>
      </c>
      <c r="BL537" s="18" t="s">
        <v>156</v>
      </c>
      <c r="BM537" s="251" t="s">
        <v>1803</v>
      </c>
    </row>
    <row r="538" s="2" customFormat="1" ht="42.79245" customHeight="1">
      <c r="A538" s="39"/>
      <c r="B538" s="40"/>
      <c r="C538" s="239" t="s">
        <v>1496</v>
      </c>
      <c r="D538" s="239" t="s">
        <v>152</v>
      </c>
      <c r="E538" s="240" t="s">
        <v>1539</v>
      </c>
      <c r="F538" s="241" t="s">
        <v>1540</v>
      </c>
      <c r="G538" s="242" t="s">
        <v>155</v>
      </c>
      <c r="H538" s="243">
        <v>1</v>
      </c>
      <c r="I538" s="244"/>
      <c r="J538" s="245">
        <f>ROUND(I538*H538,2)</f>
        <v>0</v>
      </c>
      <c r="K538" s="246"/>
      <c r="L538" s="45"/>
      <c r="M538" s="247" t="s">
        <v>1</v>
      </c>
      <c r="N538" s="248" t="s">
        <v>42</v>
      </c>
      <c r="O538" s="98"/>
      <c r="P538" s="249">
        <f>O538*H538</f>
        <v>0</v>
      </c>
      <c r="Q538" s="249">
        <v>0</v>
      </c>
      <c r="R538" s="249">
        <f>Q538*H538</f>
        <v>0</v>
      </c>
      <c r="S538" s="249">
        <v>0</v>
      </c>
      <c r="T538" s="250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51" t="s">
        <v>156</v>
      </c>
      <c r="AT538" s="251" t="s">
        <v>152</v>
      </c>
      <c r="AU538" s="251" t="s">
        <v>84</v>
      </c>
      <c r="AY538" s="18" t="s">
        <v>149</v>
      </c>
      <c r="BE538" s="252">
        <f>IF(N538="základná",J538,0)</f>
        <v>0</v>
      </c>
      <c r="BF538" s="252">
        <f>IF(N538="znížená",J538,0)</f>
        <v>0</v>
      </c>
      <c r="BG538" s="252">
        <f>IF(N538="zákl. prenesená",J538,0)</f>
        <v>0</v>
      </c>
      <c r="BH538" s="252">
        <f>IF(N538="zníž. prenesená",J538,0)</f>
        <v>0</v>
      </c>
      <c r="BI538" s="252">
        <f>IF(N538="nulová",J538,0)</f>
        <v>0</v>
      </c>
      <c r="BJ538" s="18" t="s">
        <v>92</v>
      </c>
      <c r="BK538" s="252">
        <f>ROUND(I538*H538,2)</f>
        <v>0</v>
      </c>
      <c r="BL538" s="18" t="s">
        <v>156</v>
      </c>
      <c r="BM538" s="251" t="s">
        <v>1804</v>
      </c>
    </row>
    <row r="539" s="2" customFormat="1" ht="31.92453" customHeight="1">
      <c r="A539" s="39"/>
      <c r="B539" s="40"/>
      <c r="C539" s="239" t="s">
        <v>1502</v>
      </c>
      <c r="D539" s="239" t="s">
        <v>152</v>
      </c>
      <c r="E539" s="240" t="s">
        <v>1543</v>
      </c>
      <c r="F539" s="241" t="s">
        <v>1544</v>
      </c>
      <c r="G539" s="242" t="s">
        <v>155</v>
      </c>
      <c r="H539" s="243">
        <v>1</v>
      </c>
      <c r="I539" s="244"/>
      <c r="J539" s="245">
        <f>ROUND(I539*H539,2)</f>
        <v>0</v>
      </c>
      <c r="K539" s="246"/>
      <c r="L539" s="45"/>
      <c r="M539" s="247" t="s">
        <v>1</v>
      </c>
      <c r="N539" s="248" t="s">
        <v>42</v>
      </c>
      <c r="O539" s="98"/>
      <c r="P539" s="249">
        <f>O539*H539</f>
        <v>0</v>
      </c>
      <c r="Q539" s="249">
        <v>0</v>
      </c>
      <c r="R539" s="249">
        <f>Q539*H539</f>
        <v>0</v>
      </c>
      <c r="S539" s="249">
        <v>0</v>
      </c>
      <c r="T539" s="250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51" t="s">
        <v>156</v>
      </c>
      <c r="AT539" s="251" t="s">
        <v>152</v>
      </c>
      <c r="AU539" s="251" t="s">
        <v>84</v>
      </c>
      <c r="AY539" s="18" t="s">
        <v>149</v>
      </c>
      <c r="BE539" s="252">
        <f>IF(N539="základná",J539,0)</f>
        <v>0</v>
      </c>
      <c r="BF539" s="252">
        <f>IF(N539="znížená",J539,0)</f>
        <v>0</v>
      </c>
      <c r="BG539" s="252">
        <f>IF(N539="zákl. prenesená",J539,0)</f>
        <v>0</v>
      </c>
      <c r="BH539" s="252">
        <f>IF(N539="zníž. prenesená",J539,0)</f>
        <v>0</v>
      </c>
      <c r="BI539" s="252">
        <f>IF(N539="nulová",J539,0)</f>
        <v>0</v>
      </c>
      <c r="BJ539" s="18" t="s">
        <v>92</v>
      </c>
      <c r="BK539" s="252">
        <f>ROUND(I539*H539,2)</f>
        <v>0</v>
      </c>
      <c r="BL539" s="18" t="s">
        <v>156</v>
      </c>
      <c r="BM539" s="251" t="s">
        <v>1805</v>
      </c>
    </row>
    <row r="540" s="13" customFormat="1">
      <c r="A540" s="13"/>
      <c r="B540" s="258"/>
      <c r="C540" s="259"/>
      <c r="D540" s="260" t="s">
        <v>190</v>
      </c>
      <c r="E540" s="261" t="s">
        <v>1</v>
      </c>
      <c r="F540" s="262" t="s">
        <v>1546</v>
      </c>
      <c r="G540" s="259"/>
      <c r="H540" s="263">
        <v>1</v>
      </c>
      <c r="I540" s="264"/>
      <c r="J540" s="259"/>
      <c r="K540" s="259"/>
      <c r="L540" s="265"/>
      <c r="M540" s="266"/>
      <c r="N540" s="267"/>
      <c r="O540" s="267"/>
      <c r="P540" s="267"/>
      <c r="Q540" s="267"/>
      <c r="R540" s="267"/>
      <c r="S540" s="267"/>
      <c r="T540" s="268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69" t="s">
        <v>190</v>
      </c>
      <c r="AU540" s="269" t="s">
        <v>84</v>
      </c>
      <c r="AV540" s="13" t="s">
        <v>92</v>
      </c>
      <c r="AW540" s="13" t="s">
        <v>32</v>
      </c>
      <c r="AX540" s="13" t="s">
        <v>84</v>
      </c>
      <c r="AY540" s="269" t="s">
        <v>149</v>
      </c>
    </row>
    <row r="541" s="2" customFormat="1" ht="16.30189" customHeight="1">
      <c r="A541" s="39"/>
      <c r="B541" s="40"/>
      <c r="C541" s="239" t="s">
        <v>1508</v>
      </c>
      <c r="D541" s="239" t="s">
        <v>152</v>
      </c>
      <c r="E541" s="240" t="s">
        <v>1548</v>
      </c>
      <c r="F541" s="241" t="s">
        <v>1549</v>
      </c>
      <c r="G541" s="242" t="s">
        <v>155</v>
      </c>
      <c r="H541" s="243">
        <v>1</v>
      </c>
      <c r="I541" s="244"/>
      <c r="J541" s="245">
        <f>ROUND(I541*H541,2)</f>
        <v>0</v>
      </c>
      <c r="K541" s="246"/>
      <c r="L541" s="45"/>
      <c r="M541" s="247" t="s">
        <v>1</v>
      </c>
      <c r="N541" s="248" t="s">
        <v>42</v>
      </c>
      <c r="O541" s="98"/>
      <c r="P541" s="249">
        <f>O541*H541</f>
        <v>0</v>
      </c>
      <c r="Q541" s="249">
        <v>0</v>
      </c>
      <c r="R541" s="249">
        <f>Q541*H541</f>
        <v>0</v>
      </c>
      <c r="S541" s="249">
        <v>0</v>
      </c>
      <c r="T541" s="250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51" t="s">
        <v>156</v>
      </c>
      <c r="AT541" s="251" t="s">
        <v>152</v>
      </c>
      <c r="AU541" s="251" t="s">
        <v>84</v>
      </c>
      <c r="AY541" s="18" t="s">
        <v>149</v>
      </c>
      <c r="BE541" s="252">
        <f>IF(N541="základná",J541,0)</f>
        <v>0</v>
      </c>
      <c r="BF541" s="252">
        <f>IF(N541="znížená",J541,0)</f>
        <v>0</v>
      </c>
      <c r="BG541" s="252">
        <f>IF(N541="zákl. prenesená",J541,0)</f>
        <v>0</v>
      </c>
      <c r="BH541" s="252">
        <f>IF(N541="zníž. prenesená",J541,0)</f>
        <v>0</v>
      </c>
      <c r="BI541" s="252">
        <f>IF(N541="nulová",J541,0)</f>
        <v>0</v>
      </c>
      <c r="BJ541" s="18" t="s">
        <v>92</v>
      </c>
      <c r="BK541" s="252">
        <f>ROUND(I541*H541,2)</f>
        <v>0</v>
      </c>
      <c r="BL541" s="18" t="s">
        <v>156</v>
      </c>
      <c r="BM541" s="251" t="s">
        <v>1806</v>
      </c>
    </row>
    <row r="542" s="2" customFormat="1" ht="16.30189" customHeight="1">
      <c r="A542" s="39"/>
      <c r="B542" s="40"/>
      <c r="C542" s="239" t="s">
        <v>1513</v>
      </c>
      <c r="D542" s="239" t="s">
        <v>152</v>
      </c>
      <c r="E542" s="240" t="s">
        <v>1552</v>
      </c>
      <c r="F542" s="241" t="s">
        <v>1553</v>
      </c>
      <c r="G542" s="242" t="s">
        <v>1554</v>
      </c>
      <c r="H542" s="243">
        <v>6</v>
      </c>
      <c r="I542" s="244"/>
      <c r="J542" s="245">
        <f>ROUND(I542*H542,2)</f>
        <v>0</v>
      </c>
      <c r="K542" s="246"/>
      <c r="L542" s="45"/>
      <c r="M542" s="247" t="s">
        <v>1</v>
      </c>
      <c r="N542" s="248" t="s">
        <v>42</v>
      </c>
      <c r="O542" s="98"/>
      <c r="P542" s="249">
        <f>O542*H542</f>
        <v>0</v>
      </c>
      <c r="Q542" s="249">
        <v>0</v>
      </c>
      <c r="R542" s="249">
        <f>Q542*H542</f>
        <v>0</v>
      </c>
      <c r="S542" s="249">
        <v>0</v>
      </c>
      <c r="T542" s="250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51" t="s">
        <v>156</v>
      </c>
      <c r="AT542" s="251" t="s">
        <v>152</v>
      </c>
      <c r="AU542" s="251" t="s">
        <v>84</v>
      </c>
      <c r="AY542" s="18" t="s">
        <v>149</v>
      </c>
      <c r="BE542" s="252">
        <f>IF(N542="základná",J542,0)</f>
        <v>0</v>
      </c>
      <c r="BF542" s="252">
        <f>IF(N542="znížená",J542,0)</f>
        <v>0</v>
      </c>
      <c r="BG542" s="252">
        <f>IF(N542="zákl. prenesená",J542,0)</f>
        <v>0</v>
      </c>
      <c r="BH542" s="252">
        <f>IF(N542="zníž. prenesená",J542,0)</f>
        <v>0</v>
      </c>
      <c r="BI542" s="252">
        <f>IF(N542="nulová",J542,0)</f>
        <v>0</v>
      </c>
      <c r="BJ542" s="18" t="s">
        <v>92</v>
      </c>
      <c r="BK542" s="252">
        <f>ROUND(I542*H542,2)</f>
        <v>0</v>
      </c>
      <c r="BL542" s="18" t="s">
        <v>156</v>
      </c>
      <c r="BM542" s="251" t="s">
        <v>1807</v>
      </c>
    </row>
    <row r="543" s="2" customFormat="1" ht="16.30189" customHeight="1">
      <c r="A543" s="39"/>
      <c r="B543" s="40"/>
      <c r="C543" s="239" t="s">
        <v>1518</v>
      </c>
      <c r="D543" s="239" t="s">
        <v>152</v>
      </c>
      <c r="E543" s="240" t="s">
        <v>1557</v>
      </c>
      <c r="F543" s="241" t="s">
        <v>1558</v>
      </c>
      <c r="G543" s="242" t="s">
        <v>155</v>
      </c>
      <c r="H543" s="243">
        <v>1</v>
      </c>
      <c r="I543" s="244"/>
      <c r="J543" s="245">
        <f>ROUND(I543*H543,2)</f>
        <v>0</v>
      </c>
      <c r="K543" s="246"/>
      <c r="L543" s="45"/>
      <c r="M543" s="253" t="s">
        <v>1</v>
      </c>
      <c r="N543" s="254" t="s">
        <v>42</v>
      </c>
      <c r="O543" s="255"/>
      <c r="P543" s="256">
        <f>O543*H543</f>
        <v>0</v>
      </c>
      <c r="Q543" s="256">
        <v>0</v>
      </c>
      <c r="R543" s="256">
        <f>Q543*H543</f>
        <v>0</v>
      </c>
      <c r="S543" s="256">
        <v>0</v>
      </c>
      <c r="T543" s="257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51" t="s">
        <v>156</v>
      </c>
      <c r="AT543" s="251" t="s">
        <v>152</v>
      </c>
      <c r="AU543" s="251" t="s">
        <v>84</v>
      </c>
      <c r="AY543" s="18" t="s">
        <v>149</v>
      </c>
      <c r="BE543" s="252">
        <f>IF(N543="základná",J543,0)</f>
        <v>0</v>
      </c>
      <c r="BF543" s="252">
        <f>IF(N543="znížená",J543,0)</f>
        <v>0</v>
      </c>
      <c r="BG543" s="252">
        <f>IF(N543="zákl. prenesená",J543,0)</f>
        <v>0</v>
      </c>
      <c r="BH543" s="252">
        <f>IF(N543="zníž. prenesená",J543,0)</f>
        <v>0</v>
      </c>
      <c r="BI543" s="252">
        <f>IF(N543="nulová",J543,0)</f>
        <v>0</v>
      </c>
      <c r="BJ543" s="18" t="s">
        <v>92</v>
      </c>
      <c r="BK543" s="252">
        <f>ROUND(I543*H543,2)</f>
        <v>0</v>
      </c>
      <c r="BL543" s="18" t="s">
        <v>156</v>
      </c>
      <c r="BM543" s="251" t="s">
        <v>1808</v>
      </c>
    </row>
    <row r="544" s="2" customFormat="1" ht="6.96" customHeight="1">
      <c r="A544" s="39"/>
      <c r="B544" s="73"/>
      <c r="C544" s="74"/>
      <c r="D544" s="74"/>
      <c r="E544" s="74"/>
      <c r="F544" s="74"/>
      <c r="G544" s="74"/>
      <c r="H544" s="74"/>
      <c r="I544" s="74"/>
      <c r="J544" s="74"/>
      <c r="K544" s="74"/>
      <c r="L544" s="45"/>
      <c r="M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</row>
  </sheetData>
  <sheetProtection sheet="1" autoFilter="0" formatColumns="0" formatRows="0" objects="1" scenarios="1" spinCount="100000" saltValue="+E2waKJBznCZnKJhn2Nx9QhUdPmEXSGHSPYGacM7nafM1ZAL9Qqob3ftiVlsDF7nO3Ef8U8fa/8FlWxLkZUdtQ==" hashValue="zONwq5DJXCNLhIfL/tNMARssmZo/9zb6CMYqXdjPb+O1Qr2rs+Pp2ftrMGRK9FRqgfCB7YGoGsXV29JN0coaKg==" algorithmName="SHA-512" password="CC35"/>
  <autoFilter ref="C128:K543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 s="2" customFormat="1" ht="12" customHeight="1">
      <c r="A8" s="39"/>
      <c r="B8" s="45"/>
      <c r="C8" s="39"/>
      <c r="D8" s="158" t="s">
        <v>123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29.20755" customHeight="1">
      <c r="A9" s="39"/>
      <c r="B9" s="45"/>
      <c r="C9" s="39"/>
      <c r="D9" s="39"/>
      <c r="E9" s="160" t="s">
        <v>124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8" t="s">
        <v>17</v>
      </c>
      <c r="E11" s="39"/>
      <c r="F11" s="148" t="s">
        <v>1</v>
      </c>
      <c r="G11" s="39"/>
      <c r="H11" s="39"/>
      <c r="I11" s="158" t="s">
        <v>18</v>
      </c>
      <c r="J11" s="148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19</v>
      </c>
      <c r="E12" s="39"/>
      <c r="F12" s="148" t="s">
        <v>20</v>
      </c>
      <c r="G12" s="39"/>
      <c r="H12" s="39"/>
      <c r="I12" s="158" t="s">
        <v>21</v>
      </c>
      <c r="J12" s="161" t="str">
        <f>'Rekapitulácia stavby'!AN8</f>
        <v>30. 12. 2020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23</v>
      </c>
      <c r="E14" s="39"/>
      <c r="F14" s="39"/>
      <c r="G14" s="39"/>
      <c r="H14" s="39"/>
      <c r="I14" s="158" t="s">
        <v>24</v>
      </c>
      <c r="J14" s="148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8" t="s">
        <v>25</v>
      </c>
      <c r="F15" s="39"/>
      <c r="G15" s="39"/>
      <c r="H15" s="39"/>
      <c r="I15" s="158" t="s">
        <v>26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8" t="s">
        <v>27</v>
      </c>
      <c r="E17" s="39"/>
      <c r="F17" s="39"/>
      <c r="G17" s="39"/>
      <c r="H17" s="39"/>
      <c r="I17" s="158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48"/>
      <c r="G18" s="148"/>
      <c r="H18" s="148"/>
      <c r="I18" s="158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8" t="s">
        <v>29</v>
      </c>
      <c r="E20" s="39"/>
      <c r="F20" s="39"/>
      <c r="G20" s="39"/>
      <c r="H20" s="39"/>
      <c r="I20" s="158" t="s">
        <v>24</v>
      </c>
      <c r="J20" s="148" t="s">
        <v>30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8" t="s">
        <v>31</v>
      </c>
      <c r="F21" s="39"/>
      <c r="G21" s="39"/>
      <c r="H21" s="39"/>
      <c r="I21" s="158" t="s">
        <v>26</v>
      </c>
      <c r="J21" s="148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8" t="s">
        <v>33</v>
      </c>
      <c r="E23" s="39"/>
      <c r="F23" s="39"/>
      <c r="G23" s="39"/>
      <c r="H23" s="39"/>
      <c r="I23" s="158" t="s">
        <v>24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8" t="s">
        <v>125</v>
      </c>
      <c r="F24" s="39"/>
      <c r="G24" s="39"/>
      <c r="H24" s="39"/>
      <c r="I24" s="158" t="s">
        <v>26</v>
      </c>
      <c r="J24" s="148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8" t="s">
        <v>35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30189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6"/>
      <c r="E29" s="166"/>
      <c r="F29" s="166"/>
      <c r="G29" s="166"/>
      <c r="H29" s="166"/>
      <c r="I29" s="166"/>
      <c r="J29" s="166"/>
      <c r="K29" s="16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7" t="s">
        <v>36</v>
      </c>
      <c r="E30" s="39"/>
      <c r="F30" s="39"/>
      <c r="G30" s="39"/>
      <c r="H30" s="39"/>
      <c r="I30" s="39"/>
      <c r="J30" s="168">
        <f>ROUND(J119,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6"/>
      <c r="E31" s="166"/>
      <c r="F31" s="166"/>
      <c r="G31" s="166"/>
      <c r="H31" s="166"/>
      <c r="I31" s="166"/>
      <c r="J31" s="166"/>
      <c r="K31" s="16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9" t="s">
        <v>38</v>
      </c>
      <c r="G32" s="39"/>
      <c r="H32" s="39"/>
      <c r="I32" s="169" t="s">
        <v>37</v>
      </c>
      <c r="J32" s="169" t="s">
        <v>39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70" t="s">
        <v>40</v>
      </c>
      <c r="E33" s="171" t="s">
        <v>41</v>
      </c>
      <c r="F33" s="172">
        <f>ROUND((SUM(BE119:BE127)),  2)</f>
        <v>0</v>
      </c>
      <c r="G33" s="173"/>
      <c r="H33" s="173"/>
      <c r="I33" s="174">
        <v>0.20000000000000001</v>
      </c>
      <c r="J33" s="172">
        <f>ROUND(((SUM(BE119:BE127))*I33),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71" t="s">
        <v>42</v>
      </c>
      <c r="F34" s="172">
        <f>ROUND((SUM(BF119:BF127)),  2)</f>
        <v>0</v>
      </c>
      <c r="G34" s="173"/>
      <c r="H34" s="173"/>
      <c r="I34" s="174">
        <v>0.20000000000000001</v>
      </c>
      <c r="J34" s="172">
        <f>ROUND(((SUM(BF119:BF127))*I34),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8" t="s">
        <v>43</v>
      </c>
      <c r="F35" s="175">
        <f>ROUND((SUM(BG119:BG127)),  2)</f>
        <v>0</v>
      </c>
      <c r="G35" s="39"/>
      <c r="H35" s="39"/>
      <c r="I35" s="176">
        <v>0.20000000000000001</v>
      </c>
      <c r="J35" s="17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8" t="s">
        <v>44</v>
      </c>
      <c r="F36" s="175">
        <f>ROUND((SUM(BH119:BH127)),  2)</f>
        <v>0</v>
      </c>
      <c r="G36" s="39"/>
      <c r="H36" s="39"/>
      <c r="I36" s="176">
        <v>0.20000000000000001</v>
      </c>
      <c r="J36" s="17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71" t="s">
        <v>45</v>
      </c>
      <c r="F37" s="172">
        <f>ROUND((SUM(BI119:BI127)),  2)</f>
        <v>0</v>
      </c>
      <c r="G37" s="173"/>
      <c r="H37" s="173"/>
      <c r="I37" s="174">
        <v>0</v>
      </c>
      <c r="J37" s="17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77"/>
      <c r="D39" s="178" t="s">
        <v>46</v>
      </c>
      <c r="E39" s="179"/>
      <c r="F39" s="179"/>
      <c r="G39" s="180" t="s">
        <v>47</v>
      </c>
      <c r="H39" s="181" t="s">
        <v>48</v>
      </c>
      <c r="I39" s="179"/>
      <c r="J39" s="182">
        <f>SUM(J30:J37)</f>
        <v>0</v>
      </c>
      <c r="K39" s="18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29.20755" customHeight="1">
      <c r="A87" s="39"/>
      <c r="B87" s="40"/>
      <c r="C87" s="41"/>
      <c r="D87" s="41"/>
      <c r="E87" s="83" t="str">
        <f>E9</f>
        <v>000-00 - 000-00 Všeobecné položky pre objekty 106-00 až 106-00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19</v>
      </c>
      <c r="D89" s="41"/>
      <c r="E89" s="41"/>
      <c r="F89" s="28" t="str">
        <f>F12</f>
        <v>k. ú. Banská Bystrica</v>
      </c>
      <c r="G89" s="41"/>
      <c r="H89" s="41"/>
      <c r="I89" s="33" t="s">
        <v>21</v>
      </c>
      <c r="J89" s="86" t="str">
        <f>IF(J12="","",J12)</f>
        <v>30. 12. 2020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24.81509" customHeight="1">
      <c r="A91" s="39"/>
      <c r="B91" s="40"/>
      <c r="C91" s="33" t="s">
        <v>23</v>
      </c>
      <c r="D91" s="41"/>
      <c r="E91" s="41"/>
      <c r="F91" s="28" t="str">
        <f>E15</f>
        <v xml:space="preserve">BANSKOBYSTRICKÝ SAMOSPRÁVNY KRAJ </v>
      </c>
      <c r="G91" s="41"/>
      <c r="H91" s="41"/>
      <c r="I91" s="33" t="s">
        <v>29</v>
      </c>
      <c r="J91" s="37" t="str">
        <f>E21</f>
        <v>ISPO spol.s r.o. , Prešov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30566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Čurlík Ján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96" t="s">
        <v>127</v>
      </c>
      <c r="D94" s="197"/>
      <c r="E94" s="197"/>
      <c r="F94" s="197"/>
      <c r="G94" s="197"/>
      <c r="H94" s="197"/>
      <c r="I94" s="197"/>
      <c r="J94" s="198" t="s">
        <v>128</v>
      </c>
      <c r="K94" s="19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99" t="s">
        <v>129</v>
      </c>
      <c r="D96" s="41"/>
      <c r="E96" s="41"/>
      <c r="F96" s="41"/>
      <c r="G96" s="41"/>
      <c r="H96" s="41"/>
      <c r="I96" s="41"/>
      <c r="J96" s="117">
        <f>J119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hidden="1" s="9" customFormat="1" ht="24.96" customHeight="1">
      <c r="A97" s="9"/>
      <c r="B97" s="200"/>
      <c r="C97" s="201"/>
      <c r="D97" s="202" t="s">
        <v>131</v>
      </c>
      <c r="E97" s="203"/>
      <c r="F97" s="203"/>
      <c r="G97" s="203"/>
      <c r="H97" s="203"/>
      <c r="I97" s="203"/>
      <c r="J97" s="204">
        <f>J120</f>
        <v>0</v>
      </c>
      <c r="K97" s="201"/>
      <c r="L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206"/>
      <c r="C98" s="140"/>
      <c r="D98" s="207" t="s">
        <v>132</v>
      </c>
      <c r="E98" s="208"/>
      <c r="F98" s="208"/>
      <c r="G98" s="208"/>
      <c r="H98" s="208"/>
      <c r="I98" s="208"/>
      <c r="J98" s="209">
        <f>J121</f>
        <v>0</v>
      </c>
      <c r="K98" s="140"/>
      <c r="L98" s="2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206"/>
      <c r="C99" s="140"/>
      <c r="D99" s="207" t="s">
        <v>133</v>
      </c>
      <c r="E99" s="208"/>
      <c r="F99" s="208"/>
      <c r="G99" s="208"/>
      <c r="H99" s="208"/>
      <c r="I99" s="208"/>
      <c r="J99" s="209">
        <f>J125</f>
        <v>0</v>
      </c>
      <c r="K99" s="140"/>
      <c r="L99" s="2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hidden="1" s="2" customFormat="1" ht="6.96" customHeight="1">
      <c r="A101" s="39"/>
      <c r="B101" s="73"/>
      <c r="C101" s="74"/>
      <c r="D101" s="74"/>
      <c r="E101" s="74"/>
      <c r="F101" s="74"/>
      <c r="G101" s="74"/>
      <c r="H101" s="74"/>
      <c r="I101" s="74"/>
      <c r="J101" s="74"/>
      <c r="K101" s="74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hidden="1"/>
    <row r="103" hidden="1"/>
    <row r="104" hidden="1"/>
    <row r="105" s="2" customFormat="1" ht="6.96" customHeight="1">
      <c r="A105" s="39"/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134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15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7.84906" customHeight="1">
      <c r="A109" s="39"/>
      <c r="B109" s="40"/>
      <c r="C109" s="41"/>
      <c r="D109" s="41"/>
      <c r="E109" s="195" t="str">
        <f>E7</f>
        <v>Rekonštrukcia cesty a mostov II/591 Banská Bystrica - hr. okr. BB/ZV - Zvolenská Slatina , II. etapa</v>
      </c>
      <c r="F109" s="33"/>
      <c r="G109" s="33"/>
      <c r="H109" s="33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123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9.20755" customHeight="1">
      <c r="A111" s="39"/>
      <c r="B111" s="40"/>
      <c r="C111" s="41"/>
      <c r="D111" s="41"/>
      <c r="E111" s="83" t="str">
        <f>E9</f>
        <v>000-00 - 000-00 Všeobecné položky pre objekty 106-00 až 106-00</v>
      </c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19</v>
      </c>
      <c r="D113" s="41"/>
      <c r="E113" s="41"/>
      <c r="F113" s="28" t="str">
        <f>F12</f>
        <v>k. ú. Banská Bystrica</v>
      </c>
      <c r="G113" s="41"/>
      <c r="H113" s="41"/>
      <c r="I113" s="33" t="s">
        <v>21</v>
      </c>
      <c r="J113" s="86" t="str">
        <f>IF(J12="","",J12)</f>
        <v>30. 12. 2020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81509" customHeight="1">
      <c r="A115" s="39"/>
      <c r="B115" s="40"/>
      <c r="C115" s="33" t="s">
        <v>23</v>
      </c>
      <c r="D115" s="41"/>
      <c r="E115" s="41"/>
      <c r="F115" s="28" t="str">
        <f>E15</f>
        <v xml:space="preserve">BANSKOBYSTRICKÝ SAMOSPRÁVNY KRAJ </v>
      </c>
      <c r="G115" s="41"/>
      <c r="H115" s="41"/>
      <c r="I115" s="33" t="s">
        <v>29</v>
      </c>
      <c r="J115" s="37" t="str">
        <f>E21</f>
        <v>ISPO spol.s r.o. , Prešov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30566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33</v>
      </c>
      <c r="J116" s="37" t="str">
        <f>E24</f>
        <v>Ing. Čurlík Ján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211"/>
      <c r="B118" s="212"/>
      <c r="C118" s="213" t="s">
        <v>135</v>
      </c>
      <c r="D118" s="214" t="s">
        <v>61</v>
      </c>
      <c r="E118" s="214" t="s">
        <v>57</v>
      </c>
      <c r="F118" s="214" t="s">
        <v>58</v>
      </c>
      <c r="G118" s="214" t="s">
        <v>136</v>
      </c>
      <c r="H118" s="214" t="s">
        <v>137</v>
      </c>
      <c r="I118" s="214" t="s">
        <v>138</v>
      </c>
      <c r="J118" s="215" t="s">
        <v>128</v>
      </c>
      <c r="K118" s="216" t="s">
        <v>139</v>
      </c>
      <c r="L118" s="217"/>
      <c r="M118" s="107" t="s">
        <v>1</v>
      </c>
      <c r="N118" s="108" t="s">
        <v>40</v>
      </c>
      <c r="O118" s="108" t="s">
        <v>140</v>
      </c>
      <c r="P118" s="108" t="s">
        <v>141</v>
      </c>
      <c r="Q118" s="108" t="s">
        <v>142</v>
      </c>
      <c r="R118" s="108" t="s">
        <v>143</v>
      </c>
      <c r="S118" s="108" t="s">
        <v>144</v>
      </c>
      <c r="T118" s="109" t="s">
        <v>145</v>
      </c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</row>
    <row r="119" s="2" customFormat="1" ht="22.8" customHeight="1">
      <c r="A119" s="39"/>
      <c r="B119" s="40"/>
      <c r="C119" s="114" t="s">
        <v>129</v>
      </c>
      <c r="D119" s="41"/>
      <c r="E119" s="41"/>
      <c r="F119" s="41"/>
      <c r="G119" s="41"/>
      <c r="H119" s="41"/>
      <c r="I119" s="41"/>
      <c r="J119" s="218">
        <f>BK119</f>
        <v>0</v>
      </c>
      <c r="K119" s="41"/>
      <c r="L119" s="45"/>
      <c r="M119" s="110"/>
      <c r="N119" s="219"/>
      <c r="O119" s="111"/>
      <c r="P119" s="220">
        <f>P120</f>
        <v>0</v>
      </c>
      <c r="Q119" s="111"/>
      <c r="R119" s="220">
        <f>R120</f>
        <v>0</v>
      </c>
      <c r="S119" s="111"/>
      <c r="T119" s="221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75</v>
      </c>
      <c r="AU119" s="18" t="s">
        <v>130</v>
      </c>
      <c r="BK119" s="222">
        <f>BK120</f>
        <v>0</v>
      </c>
    </row>
    <row r="120" s="12" customFormat="1" ht="25.92" customHeight="1">
      <c r="A120" s="12"/>
      <c r="B120" s="223"/>
      <c r="C120" s="224"/>
      <c r="D120" s="225" t="s">
        <v>75</v>
      </c>
      <c r="E120" s="226" t="s">
        <v>146</v>
      </c>
      <c r="F120" s="226" t="s">
        <v>147</v>
      </c>
      <c r="G120" s="224"/>
      <c r="H120" s="224"/>
      <c r="I120" s="227"/>
      <c r="J120" s="228">
        <f>BK120</f>
        <v>0</v>
      </c>
      <c r="K120" s="224"/>
      <c r="L120" s="229"/>
      <c r="M120" s="230"/>
      <c r="N120" s="231"/>
      <c r="O120" s="231"/>
      <c r="P120" s="232">
        <f>P121+P125</f>
        <v>0</v>
      </c>
      <c r="Q120" s="231"/>
      <c r="R120" s="232">
        <f>R121+R125</f>
        <v>0</v>
      </c>
      <c r="S120" s="231"/>
      <c r="T120" s="233">
        <f>T121+T125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34" t="s">
        <v>148</v>
      </c>
      <c r="AT120" s="235" t="s">
        <v>75</v>
      </c>
      <c r="AU120" s="235" t="s">
        <v>76</v>
      </c>
      <c r="AY120" s="234" t="s">
        <v>149</v>
      </c>
      <c r="BK120" s="236">
        <f>BK121+BK125</f>
        <v>0</v>
      </c>
    </row>
    <row r="121" s="12" customFormat="1" ht="22.8" customHeight="1">
      <c r="A121" s="12"/>
      <c r="B121" s="223"/>
      <c r="C121" s="224"/>
      <c r="D121" s="225" t="s">
        <v>75</v>
      </c>
      <c r="E121" s="237" t="s">
        <v>150</v>
      </c>
      <c r="F121" s="237" t="s">
        <v>151</v>
      </c>
      <c r="G121" s="224"/>
      <c r="H121" s="224"/>
      <c r="I121" s="227"/>
      <c r="J121" s="238">
        <f>BK121</f>
        <v>0</v>
      </c>
      <c r="K121" s="224"/>
      <c r="L121" s="229"/>
      <c r="M121" s="230"/>
      <c r="N121" s="231"/>
      <c r="O121" s="231"/>
      <c r="P121" s="232">
        <f>SUM(P122:P124)</f>
        <v>0</v>
      </c>
      <c r="Q121" s="231"/>
      <c r="R121" s="232">
        <f>SUM(R122:R124)</f>
        <v>0</v>
      </c>
      <c r="S121" s="231"/>
      <c r="T121" s="233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34" t="s">
        <v>148</v>
      </c>
      <c r="AT121" s="235" t="s">
        <v>75</v>
      </c>
      <c r="AU121" s="235" t="s">
        <v>84</v>
      </c>
      <c r="AY121" s="234" t="s">
        <v>149</v>
      </c>
      <c r="BK121" s="236">
        <f>SUM(BK122:BK124)</f>
        <v>0</v>
      </c>
    </row>
    <row r="122" s="2" customFormat="1" ht="31.92453" customHeight="1">
      <c r="A122" s="39"/>
      <c r="B122" s="40"/>
      <c r="C122" s="239" t="s">
        <v>84</v>
      </c>
      <c r="D122" s="239" t="s">
        <v>152</v>
      </c>
      <c r="E122" s="240" t="s">
        <v>153</v>
      </c>
      <c r="F122" s="241" t="s">
        <v>154</v>
      </c>
      <c r="G122" s="242" t="s">
        <v>155</v>
      </c>
      <c r="H122" s="243">
        <v>1</v>
      </c>
      <c r="I122" s="244"/>
      <c r="J122" s="245">
        <f>ROUND(I122*H122,2)</f>
        <v>0</v>
      </c>
      <c r="K122" s="246"/>
      <c r="L122" s="45"/>
      <c r="M122" s="247" t="s">
        <v>1</v>
      </c>
      <c r="N122" s="248" t="s">
        <v>42</v>
      </c>
      <c r="O122" s="98"/>
      <c r="P122" s="249">
        <f>O122*H122</f>
        <v>0</v>
      </c>
      <c r="Q122" s="249">
        <v>0</v>
      </c>
      <c r="R122" s="249">
        <f>Q122*H122</f>
        <v>0</v>
      </c>
      <c r="S122" s="249">
        <v>0</v>
      </c>
      <c r="T122" s="25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51" t="s">
        <v>156</v>
      </c>
      <c r="AT122" s="251" t="s">
        <v>152</v>
      </c>
      <c r="AU122" s="251" t="s">
        <v>92</v>
      </c>
      <c r="AY122" s="18" t="s">
        <v>149</v>
      </c>
      <c r="BE122" s="252">
        <f>IF(N122="základná",J122,0)</f>
        <v>0</v>
      </c>
      <c r="BF122" s="252">
        <f>IF(N122="znížená",J122,0)</f>
        <v>0</v>
      </c>
      <c r="BG122" s="252">
        <f>IF(N122="zákl. prenesená",J122,0)</f>
        <v>0</v>
      </c>
      <c r="BH122" s="252">
        <f>IF(N122="zníž. prenesená",J122,0)</f>
        <v>0</v>
      </c>
      <c r="BI122" s="252">
        <f>IF(N122="nulová",J122,0)</f>
        <v>0</v>
      </c>
      <c r="BJ122" s="18" t="s">
        <v>92</v>
      </c>
      <c r="BK122" s="252">
        <f>ROUND(I122*H122,2)</f>
        <v>0</v>
      </c>
      <c r="BL122" s="18" t="s">
        <v>156</v>
      </c>
      <c r="BM122" s="251" t="s">
        <v>157</v>
      </c>
    </row>
    <row r="123" s="2" customFormat="1" ht="23.4566" customHeight="1">
      <c r="A123" s="39"/>
      <c r="B123" s="40"/>
      <c r="C123" s="239" t="s">
        <v>92</v>
      </c>
      <c r="D123" s="239" t="s">
        <v>152</v>
      </c>
      <c r="E123" s="240" t="s">
        <v>158</v>
      </c>
      <c r="F123" s="241" t="s">
        <v>159</v>
      </c>
      <c r="G123" s="242" t="s">
        <v>155</v>
      </c>
      <c r="H123" s="243">
        <v>1</v>
      </c>
      <c r="I123" s="244"/>
      <c r="J123" s="245">
        <f>ROUND(I123*H123,2)</f>
        <v>0</v>
      </c>
      <c r="K123" s="246"/>
      <c r="L123" s="45"/>
      <c r="M123" s="247" t="s">
        <v>1</v>
      </c>
      <c r="N123" s="248" t="s">
        <v>42</v>
      </c>
      <c r="O123" s="98"/>
      <c r="P123" s="249">
        <f>O123*H123</f>
        <v>0</v>
      </c>
      <c r="Q123" s="249">
        <v>0</v>
      </c>
      <c r="R123" s="249">
        <f>Q123*H123</f>
        <v>0</v>
      </c>
      <c r="S123" s="249">
        <v>0</v>
      </c>
      <c r="T123" s="25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51" t="s">
        <v>156</v>
      </c>
      <c r="AT123" s="251" t="s">
        <v>152</v>
      </c>
      <c r="AU123" s="251" t="s">
        <v>92</v>
      </c>
      <c r="AY123" s="18" t="s">
        <v>149</v>
      </c>
      <c r="BE123" s="252">
        <f>IF(N123="základná",J123,0)</f>
        <v>0</v>
      </c>
      <c r="BF123" s="252">
        <f>IF(N123="znížená",J123,0)</f>
        <v>0</v>
      </c>
      <c r="BG123" s="252">
        <f>IF(N123="zákl. prenesená",J123,0)</f>
        <v>0</v>
      </c>
      <c r="BH123" s="252">
        <f>IF(N123="zníž. prenesená",J123,0)</f>
        <v>0</v>
      </c>
      <c r="BI123" s="252">
        <f>IF(N123="nulová",J123,0)</f>
        <v>0</v>
      </c>
      <c r="BJ123" s="18" t="s">
        <v>92</v>
      </c>
      <c r="BK123" s="252">
        <f>ROUND(I123*H123,2)</f>
        <v>0</v>
      </c>
      <c r="BL123" s="18" t="s">
        <v>156</v>
      </c>
      <c r="BM123" s="251" t="s">
        <v>160</v>
      </c>
    </row>
    <row r="124" s="2" customFormat="1" ht="23.4566" customHeight="1">
      <c r="A124" s="39"/>
      <c r="B124" s="40"/>
      <c r="C124" s="239" t="s">
        <v>99</v>
      </c>
      <c r="D124" s="239" t="s">
        <v>152</v>
      </c>
      <c r="E124" s="240" t="s">
        <v>161</v>
      </c>
      <c r="F124" s="241" t="s">
        <v>162</v>
      </c>
      <c r="G124" s="242" t="s">
        <v>155</v>
      </c>
      <c r="H124" s="243">
        <v>1</v>
      </c>
      <c r="I124" s="244"/>
      <c r="J124" s="245">
        <f>ROUND(I124*H124,2)</f>
        <v>0</v>
      </c>
      <c r="K124" s="246"/>
      <c r="L124" s="45"/>
      <c r="M124" s="247" t="s">
        <v>1</v>
      </c>
      <c r="N124" s="248" t="s">
        <v>42</v>
      </c>
      <c r="O124" s="98"/>
      <c r="P124" s="249">
        <f>O124*H124</f>
        <v>0</v>
      </c>
      <c r="Q124" s="249">
        <v>0</v>
      </c>
      <c r="R124" s="249">
        <f>Q124*H124</f>
        <v>0</v>
      </c>
      <c r="S124" s="249">
        <v>0</v>
      </c>
      <c r="T124" s="25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51" t="s">
        <v>156</v>
      </c>
      <c r="AT124" s="251" t="s">
        <v>152</v>
      </c>
      <c r="AU124" s="251" t="s">
        <v>92</v>
      </c>
      <c r="AY124" s="18" t="s">
        <v>149</v>
      </c>
      <c r="BE124" s="252">
        <f>IF(N124="základná",J124,0)</f>
        <v>0</v>
      </c>
      <c r="BF124" s="252">
        <f>IF(N124="znížená",J124,0)</f>
        <v>0</v>
      </c>
      <c r="BG124" s="252">
        <f>IF(N124="zákl. prenesená",J124,0)</f>
        <v>0</v>
      </c>
      <c r="BH124" s="252">
        <f>IF(N124="zníž. prenesená",J124,0)</f>
        <v>0</v>
      </c>
      <c r="BI124" s="252">
        <f>IF(N124="nulová",J124,0)</f>
        <v>0</v>
      </c>
      <c r="BJ124" s="18" t="s">
        <v>92</v>
      </c>
      <c r="BK124" s="252">
        <f>ROUND(I124*H124,2)</f>
        <v>0</v>
      </c>
      <c r="BL124" s="18" t="s">
        <v>156</v>
      </c>
      <c r="BM124" s="251" t="s">
        <v>163</v>
      </c>
    </row>
    <row r="125" s="12" customFormat="1" ht="22.8" customHeight="1">
      <c r="A125" s="12"/>
      <c r="B125" s="223"/>
      <c r="C125" s="224"/>
      <c r="D125" s="225" t="s">
        <v>75</v>
      </c>
      <c r="E125" s="237" t="s">
        <v>164</v>
      </c>
      <c r="F125" s="237" t="s">
        <v>165</v>
      </c>
      <c r="G125" s="224"/>
      <c r="H125" s="224"/>
      <c r="I125" s="227"/>
      <c r="J125" s="238">
        <f>BK125</f>
        <v>0</v>
      </c>
      <c r="K125" s="224"/>
      <c r="L125" s="229"/>
      <c r="M125" s="230"/>
      <c r="N125" s="231"/>
      <c r="O125" s="231"/>
      <c r="P125" s="232">
        <f>SUM(P126:P127)</f>
        <v>0</v>
      </c>
      <c r="Q125" s="231"/>
      <c r="R125" s="232">
        <f>SUM(R126:R127)</f>
        <v>0</v>
      </c>
      <c r="S125" s="231"/>
      <c r="T125" s="233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4" t="s">
        <v>148</v>
      </c>
      <c r="AT125" s="235" t="s">
        <v>75</v>
      </c>
      <c r="AU125" s="235" t="s">
        <v>84</v>
      </c>
      <c r="AY125" s="234" t="s">
        <v>149</v>
      </c>
      <c r="BK125" s="236">
        <f>SUM(BK126:BK127)</f>
        <v>0</v>
      </c>
    </row>
    <row r="126" s="2" customFormat="1" ht="42.79245" customHeight="1">
      <c r="A126" s="39"/>
      <c r="B126" s="40"/>
      <c r="C126" s="239" t="s">
        <v>166</v>
      </c>
      <c r="D126" s="239" t="s">
        <v>152</v>
      </c>
      <c r="E126" s="240" t="s">
        <v>167</v>
      </c>
      <c r="F126" s="241" t="s">
        <v>168</v>
      </c>
      <c r="G126" s="242" t="s">
        <v>155</v>
      </c>
      <c r="H126" s="243">
        <v>1</v>
      </c>
      <c r="I126" s="244"/>
      <c r="J126" s="245">
        <f>ROUND(I126*H126,2)</f>
        <v>0</v>
      </c>
      <c r="K126" s="246"/>
      <c r="L126" s="45"/>
      <c r="M126" s="247" t="s">
        <v>1</v>
      </c>
      <c r="N126" s="248" t="s">
        <v>42</v>
      </c>
      <c r="O126" s="98"/>
      <c r="P126" s="249">
        <f>O126*H126</f>
        <v>0</v>
      </c>
      <c r="Q126" s="249">
        <v>0</v>
      </c>
      <c r="R126" s="249">
        <f>Q126*H126</f>
        <v>0</v>
      </c>
      <c r="S126" s="249">
        <v>0</v>
      </c>
      <c r="T126" s="25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51" t="s">
        <v>156</v>
      </c>
      <c r="AT126" s="251" t="s">
        <v>152</v>
      </c>
      <c r="AU126" s="251" t="s">
        <v>92</v>
      </c>
      <c r="AY126" s="18" t="s">
        <v>149</v>
      </c>
      <c r="BE126" s="252">
        <f>IF(N126="základná",J126,0)</f>
        <v>0</v>
      </c>
      <c r="BF126" s="252">
        <f>IF(N126="znížená",J126,0)</f>
        <v>0</v>
      </c>
      <c r="BG126" s="252">
        <f>IF(N126="zákl. prenesená",J126,0)</f>
        <v>0</v>
      </c>
      <c r="BH126" s="252">
        <f>IF(N126="zníž. prenesená",J126,0)</f>
        <v>0</v>
      </c>
      <c r="BI126" s="252">
        <f>IF(N126="nulová",J126,0)</f>
        <v>0</v>
      </c>
      <c r="BJ126" s="18" t="s">
        <v>92</v>
      </c>
      <c r="BK126" s="252">
        <f>ROUND(I126*H126,2)</f>
        <v>0</v>
      </c>
      <c r="BL126" s="18" t="s">
        <v>156</v>
      </c>
      <c r="BM126" s="251" t="s">
        <v>169</v>
      </c>
    </row>
    <row r="127" s="2" customFormat="1" ht="31.92453" customHeight="1">
      <c r="A127" s="39"/>
      <c r="B127" s="40"/>
      <c r="C127" s="239" t="s">
        <v>148</v>
      </c>
      <c r="D127" s="239" t="s">
        <v>152</v>
      </c>
      <c r="E127" s="240" t="s">
        <v>170</v>
      </c>
      <c r="F127" s="241" t="s">
        <v>171</v>
      </c>
      <c r="G127" s="242" t="s">
        <v>155</v>
      </c>
      <c r="H127" s="243">
        <v>1</v>
      </c>
      <c r="I127" s="244"/>
      <c r="J127" s="245">
        <f>ROUND(I127*H127,2)</f>
        <v>0</v>
      </c>
      <c r="K127" s="246"/>
      <c r="L127" s="45"/>
      <c r="M127" s="253" t="s">
        <v>1</v>
      </c>
      <c r="N127" s="254" t="s">
        <v>42</v>
      </c>
      <c r="O127" s="255"/>
      <c r="P127" s="256">
        <f>O127*H127</f>
        <v>0</v>
      </c>
      <c r="Q127" s="256">
        <v>0</v>
      </c>
      <c r="R127" s="256">
        <f>Q127*H127</f>
        <v>0</v>
      </c>
      <c r="S127" s="256">
        <v>0</v>
      </c>
      <c r="T127" s="25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51" t="s">
        <v>156</v>
      </c>
      <c r="AT127" s="251" t="s">
        <v>152</v>
      </c>
      <c r="AU127" s="251" t="s">
        <v>92</v>
      </c>
      <c r="AY127" s="18" t="s">
        <v>149</v>
      </c>
      <c r="BE127" s="252">
        <f>IF(N127="základná",J127,0)</f>
        <v>0</v>
      </c>
      <c r="BF127" s="252">
        <f>IF(N127="znížená",J127,0)</f>
        <v>0</v>
      </c>
      <c r="BG127" s="252">
        <f>IF(N127="zákl. prenesená",J127,0)</f>
        <v>0</v>
      </c>
      <c r="BH127" s="252">
        <f>IF(N127="zníž. prenesená",J127,0)</f>
        <v>0</v>
      </c>
      <c r="BI127" s="252">
        <f>IF(N127="nulová",J127,0)</f>
        <v>0</v>
      </c>
      <c r="BJ127" s="18" t="s">
        <v>92</v>
      </c>
      <c r="BK127" s="252">
        <f>ROUND(I127*H127,2)</f>
        <v>0</v>
      </c>
      <c r="BL127" s="18" t="s">
        <v>156</v>
      </c>
      <c r="BM127" s="251" t="s">
        <v>172</v>
      </c>
    </row>
    <row r="128" s="2" customFormat="1" ht="6.96" customHeight="1">
      <c r="A128" s="39"/>
      <c r="B128" s="73"/>
      <c r="C128" s="74"/>
      <c r="D128" s="74"/>
      <c r="E128" s="74"/>
      <c r="F128" s="74"/>
      <c r="G128" s="74"/>
      <c r="H128" s="74"/>
      <c r="I128" s="74"/>
      <c r="J128" s="74"/>
      <c r="K128" s="74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V+xPP9CU6OjhjThTdJbMaC/wxF0Bp2ZnkOky5f1mBiRNb217+tQb1W1Yoo7R7V61peGgiiMcuVSlSLviwoRfyw==" hashValue="99XpBXoluVOafjbpPfIL3F2gahIOaL71KSp0fXwGqad8MgrhuWTJvRFw2+a+vidip5J/8gI0D7s+sciVsVSlGA==" algorithmName="SHA-512" password="CC35"/>
  <autoFilter ref="C118:K12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 s="1" customFormat="1" ht="12" customHeight="1">
      <c r="B8" s="21"/>
      <c r="D8" s="158" t="s">
        <v>123</v>
      </c>
      <c r="L8" s="21"/>
    </row>
    <row r="9" s="2" customFormat="1" ht="16.30189" customHeight="1">
      <c r="A9" s="39"/>
      <c r="B9" s="45"/>
      <c r="C9" s="39"/>
      <c r="D9" s="39"/>
      <c r="E9" s="159" t="s">
        <v>173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8" t="s">
        <v>174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30189" customHeight="1">
      <c r="A11" s="39"/>
      <c r="B11" s="45"/>
      <c r="C11" s="39"/>
      <c r="D11" s="39"/>
      <c r="E11" s="160" t="s">
        <v>175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8" t="s">
        <v>17</v>
      </c>
      <c r="E13" s="39"/>
      <c r="F13" s="148" t="s">
        <v>1</v>
      </c>
      <c r="G13" s="39"/>
      <c r="H13" s="39"/>
      <c r="I13" s="158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19</v>
      </c>
      <c r="E14" s="39"/>
      <c r="F14" s="148" t="s">
        <v>20</v>
      </c>
      <c r="G14" s="39"/>
      <c r="H14" s="39"/>
      <c r="I14" s="158" t="s">
        <v>21</v>
      </c>
      <c r="J14" s="161" t="str">
        <f>'Rekapitulácia stavby'!AN8</f>
        <v>30. 12. 2020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23</v>
      </c>
      <c r="E16" s="39"/>
      <c r="F16" s="39"/>
      <c r="G16" s="39"/>
      <c r="H16" s="39"/>
      <c r="I16" s="158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8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8" t="s">
        <v>27</v>
      </c>
      <c r="E19" s="39"/>
      <c r="F19" s="39"/>
      <c r="G19" s="39"/>
      <c r="H19" s="39"/>
      <c r="I19" s="158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8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8" t="s">
        <v>29</v>
      </c>
      <c r="E22" s="39"/>
      <c r="F22" s="39"/>
      <c r="G22" s="39"/>
      <c r="H22" s="39"/>
      <c r="I22" s="158" t="s">
        <v>24</v>
      </c>
      <c r="J22" s="148" t="s">
        <v>30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31</v>
      </c>
      <c r="F23" s="39"/>
      <c r="G23" s="39"/>
      <c r="H23" s="39"/>
      <c r="I23" s="158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8" t="s">
        <v>33</v>
      </c>
      <c r="E25" s="39"/>
      <c r="F25" s="39"/>
      <c r="G25" s="39"/>
      <c r="H25" s="39"/>
      <c r="I25" s="158" t="s">
        <v>24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">
        <v>176</v>
      </c>
      <c r="F26" s="39"/>
      <c r="G26" s="39"/>
      <c r="H26" s="39"/>
      <c r="I26" s="158" t="s">
        <v>26</v>
      </c>
      <c r="J26" s="148" t="s">
        <v>1</v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8" t="s">
        <v>35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30189" customHeight="1">
      <c r="A29" s="162"/>
      <c r="B29" s="163"/>
      <c r="C29" s="162"/>
      <c r="D29" s="162"/>
      <c r="E29" s="164" t="s">
        <v>1</v>
      </c>
      <c r="F29" s="164"/>
      <c r="G29" s="164"/>
      <c r="H29" s="164"/>
      <c r="I29" s="162"/>
      <c r="J29" s="162"/>
      <c r="K29" s="162"/>
      <c r="L29" s="165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6"/>
      <c r="E31" s="166"/>
      <c r="F31" s="166"/>
      <c r="G31" s="166"/>
      <c r="H31" s="166"/>
      <c r="I31" s="166"/>
      <c r="J31" s="166"/>
      <c r="K31" s="16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7" t="s">
        <v>36</v>
      </c>
      <c r="E32" s="39"/>
      <c r="F32" s="39"/>
      <c r="G32" s="39"/>
      <c r="H32" s="39"/>
      <c r="I32" s="39"/>
      <c r="J32" s="168">
        <f>ROUND(J126,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9" t="s">
        <v>38</v>
      </c>
      <c r="G34" s="39"/>
      <c r="H34" s="39"/>
      <c r="I34" s="169" t="s">
        <v>37</v>
      </c>
      <c r="J34" s="169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70" t="s">
        <v>40</v>
      </c>
      <c r="E35" s="171" t="s">
        <v>41</v>
      </c>
      <c r="F35" s="172">
        <f>ROUND((SUM(BE126:BE228)),  2)</f>
        <v>0</v>
      </c>
      <c r="G35" s="173"/>
      <c r="H35" s="173"/>
      <c r="I35" s="174">
        <v>0.20000000000000001</v>
      </c>
      <c r="J35" s="172">
        <f>ROUND(((SUM(BE126:BE228))*I35),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1" t="s">
        <v>42</v>
      </c>
      <c r="F36" s="172">
        <f>ROUND((SUM(BF126:BF228)),  2)</f>
        <v>0</v>
      </c>
      <c r="G36" s="173"/>
      <c r="H36" s="173"/>
      <c r="I36" s="174">
        <v>0.20000000000000001</v>
      </c>
      <c r="J36" s="172">
        <f>ROUND(((SUM(BF126:BF228))*I36),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8" t="s">
        <v>43</v>
      </c>
      <c r="F37" s="175">
        <f>ROUND((SUM(BG126:BG228)),  2)</f>
        <v>0</v>
      </c>
      <c r="G37" s="39"/>
      <c r="H37" s="39"/>
      <c r="I37" s="176">
        <v>0.20000000000000001</v>
      </c>
      <c r="J37" s="175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8" t="s">
        <v>44</v>
      </c>
      <c r="F38" s="175">
        <f>ROUND((SUM(BH126:BH228)),  2)</f>
        <v>0</v>
      </c>
      <c r="G38" s="39"/>
      <c r="H38" s="39"/>
      <c r="I38" s="176">
        <v>0.20000000000000001</v>
      </c>
      <c r="J38" s="175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1" t="s">
        <v>45</v>
      </c>
      <c r="F39" s="172">
        <f>ROUND((SUM(BI126:BI228)),  2)</f>
        <v>0</v>
      </c>
      <c r="G39" s="173"/>
      <c r="H39" s="173"/>
      <c r="I39" s="174">
        <v>0</v>
      </c>
      <c r="J39" s="172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7"/>
      <c r="D41" s="178" t="s">
        <v>46</v>
      </c>
      <c r="E41" s="179"/>
      <c r="F41" s="179"/>
      <c r="G41" s="180" t="s">
        <v>47</v>
      </c>
      <c r="H41" s="181" t="s">
        <v>48</v>
      </c>
      <c r="I41" s="179"/>
      <c r="J41" s="182">
        <f>SUM(J32:J39)</f>
        <v>0</v>
      </c>
      <c r="K41" s="183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hidden="1" s="2" customFormat="1" ht="16.30189" customHeight="1">
      <c r="A87" s="39"/>
      <c r="B87" s="40"/>
      <c r="C87" s="41"/>
      <c r="D87" s="41"/>
      <c r="E87" s="195" t="s">
        <v>173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12" customHeight="1">
      <c r="A88" s="39"/>
      <c r="B88" s="40"/>
      <c r="C88" s="33" t="s">
        <v>174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6.30189" customHeight="1">
      <c r="A89" s="39"/>
      <c r="B89" s="40"/>
      <c r="C89" s="41"/>
      <c r="D89" s="41"/>
      <c r="E89" s="83" t="str">
        <f>E11</f>
        <v>106-001 - Komunikácia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2" customHeight="1">
      <c r="A91" s="39"/>
      <c r="B91" s="40"/>
      <c r="C91" s="33" t="s">
        <v>19</v>
      </c>
      <c r="D91" s="41"/>
      <c r="E91" s="41"/>
      <c r="F91" s="28" t="str">
        <f>F14</f>
        <v>k. ú. Banská Bystrica</v>
      </c>
      <c r="G91" s="41"/>
      <c r="H91" s="41"/>
      <c r="I91" s="33" t="s">
        <v>21</v>
      </c>
      <c r="J91" s="86" t="str">
        <f>IF(J14="","",J14)</f>
        <v>30. 12. 2020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24.81509" customHeight="1">
      <c r="A93" s="39"/>
      <c r="B93" s="40"/>
      <c r="C93" s="33" t="s">
        <v>23</v>
      </c>
      <c r="D93" s="41"/>
      <c r="E93" s="41"/>
      <c r="F93" s="28" t="str">
        <f>E17</f>
        <v xml:space="preserve">BANSKOBYSTRICKÝ SAMOSPRÁVNY KRAJ </v>
      </c>
      <c r="G93" s="41"/>
      <c r="H93" s="41"/>
      <c r="I93" s="33" t="s">
        <v>29</v>
      </c>
      <c r="J93" s="37" t="str">
        <f>E23</f>
        <v>ISPO spol.s r.o. , Prešov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15.30566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>Macura M.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9.28" customHeight="1">
      <c r="A96" s="39"/>
      <c r="B96" s="40"/>
      <c r="C96" s="196" t="s">
        <v>127</v>
      </c>
      <c r="D96" s="197"/>
      <c r="E96" s="197"/>
      <c r="F96" s="197"/>
      <c r="G96" s="197"/>
      <c r="H96" s="197"/>
      <c r="I96" s="197"/>
      <c r="J96" s="198" t="s">
        <v>128</v>
      </c>
      <c r="K96" s="197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hidden="1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hidden="1" s="2" customFormat="1" ht="22.8" customHeight="1">
      <c r="A98" s="39"/>
      <c r="B98" s="40"/>
      <c r="C98" s="199" t="s">
        <v>129</v>
      </c>
      <c r="D98" s="41"/>
      <c r="E98" s="41"/>
      <c r="F98" s="41"/>
      <c r="G98" s="41"/>
      <c r="H98" s="41"/>
      <c r="I98" s="41"/>
      <c r="J98" s="117">
        <f>J126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hidden="1" s="9" customFormat="1" ht="24.96" customHeight="1">
      <c r="A99" s="9"/>
      <c r="B99" s="200"/>
      <c r="C99" s="201"/>
      <c r="D99" s="202" t="s">
        <v>177</v>
      </c>
      <c r="E99" s="203"/>
      <c r="F99" s="203"/>
      <c r="G99" s="203"/>
      <c r="H99" s="203"/>
      <c r="I99" s="203"/>
      <c r="J99" s="204">
        <f>J127</f>
        <v>0</v>
      </c>
      <c r="K99" s="201"/>
      <c r="L99" s="20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206"/>
      <c r="C100" s="140"/>
      <c r="D100" s="207" t="s">
        <v>178</v>
      </c>
      <c r="E100" s="208"/>
      <c r="F100" s="208"/>
      <c r="G100" s="208"/>
      <c r="H100" s="208"/>
      <c r="I100" s="208"/>
      <c r="J100" s="209">
        <f>J128</f>
        <v>0</v>
      </c>
      <c r="K100" s="140"/>
      <c r="L100" s="2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206"/>
      <c r="C101" s="140"/>
      <c r="D101" s="207" t="s">
        <v>179</v>
      </c>
      <c r="E101" s="208"/>
      <c r="F101" s="208"/>
      <c r="G101" s="208"/>
      <c r="H101" s="208"/>
      <c r="I101" s="208"/>
      <c r="J101" s="209">
        <f>J138</f>
        <v>0</v>
      </c>
      <c r="K101" s="140"/>
      <c r="L101" s="2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206"/>
      <c r="C102" s="140"/>
      <c r="D102" s="207" t="s">
        <v>180</v>
      </c>
      <c r="E102" s="208"/>
      <c r="F102" s="208"/>
      <c r="G102" s="208"/>
      <c r="H102" s="208"/>
      <c r="I102" s="208"/>
      <c r="J102" s="209">
        <f>J149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206"/>
      <c r="C103" s="140"/>
      <c r="D103" s="207" t="s">
        <v>181</v>
      </c>
      <c r="E103" s="208"/>
      <c r="F103" s="208"/>
      <c r="G103" s="208"/>
      <c r="H103" s="208"/>
      <c r="I103" s="208"/>
      <c r="J103" s="209">
        <f>J154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206"/>
      <c r="C104" s="140"/>
      <c r="D104" s="207" t="s">
        <v>182</v>
      </c>
      <c r="E104" s="208"/>
      <c r="F104" s="208"/>
      <c r="G104" s="208"/>
      <c r="H104" s="208"/>
      <c r="I104" s="208"/>
      <c r="J104" s="209">
        <f>J227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hidden="1" s="2" customFormat="1" ht="6.96" customHeight="1">
      <c r="A106" s="39"/>
      <c r="B106" s="73"/>
      <c r="C106" s="74"/>
      <c r="D106" s="74"/>
      <c r="E106" s="74"/>
      <c r="F106" s="74"/>
      <c r="G106" s="74"/>
      <c r="H106" s="74"/>
      <c r="I106" s="74"/>
      <c r="J106" s="74"/>
      <c r="K106" s="74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hidden="1"/>
    <row r="108" hidden="1"/>
    <row r="109" hidden="1"/>
    <row r="110" s="2" customFormat="1" ht="6.96" customHeight="1">
      <c r="A110" s="39"/>
      <c r="B110" s="75"/>
      <c r="C110" s="76"/>
      <c r="D110" s="76"/>
      <c r="E110" s="76"/>
      <c r="F110" s="76"/>
      <c r="G110" s="76"/>
      <c r="H110" s="76"/>
      <c r="I110" s="76"/>
      <c r="J110" s="76"/>
      <c r="K110" s="76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134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15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7.84906" customHeight="1">
      <c r="A114" s="39"/>
      <c r="B114" s="40"/>
      <c r="C114" s="41"/>
      <c r="D114" s="41"/>
      <c r="E114" s="195" t="str">
        <f>E7</f>
        <v>Rekonštrukcia cesty a mostov II/591 Banská Bystrica - hr. okr. BB/ZV - Zvolenská Slatina , II. etapa</v>
      </c>
      <c r="F114" s="33"/>
      <c r="G114" s="33"/>
      <c r="H114" s="33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123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30189" customHeight="1">
      <c r="A116" s="39"/>
      <c r="B116" s="40"/>
      <c r="C116" s="41"/>
      <c r="D116" s="41"/>
      <c r="E116" s="195" t="s">
        <v>173</v>
      </c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174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30189" customHeight="1">
      <c r="A118" s="39"/>
      <c r="B118" s="40"/>
      <c r="C118" s="41"/>
      <c r="D118" s="41"/>
      <c r="E118" s="83" t="str">
        <f>E11</f>
        <v>106-001 - Komunikácia</v>
      </c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19</v>
      </c>
      <c r="D120" s="41"/>
      <c r="E120" s="41"/>
      <c r="F120" s="28" t="str">
        <f>F14</f>
        <v>k. ú. Banská Bystrica</v>
      </c>
      <c r="G120" s="41"/>
      <c r="H120" s="41"/>
      <c r="I120" s="33" t="s">
        <v>21</v>
      </c>
      <c r="J120" s="86" t="str">
        <f>IF(J14="","",J14)</f>
        <v>30. 12. 2020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81509" customHeight="1">
      <c r="A122" s="39"/>
      <c r="B122" s="40"/>
      <c r="C122" s="33" t="s">
        <v>23</v>
      </c>
      <c r="D122" s="41"/>
      <c r="E122" s="41"/>
      <c r="F122" s="28" t="str">
        <f>E17</f>
        <v xml:space="preserve">BANSKOBYSTRICKÝ SAMOSPRÁVNY KRAJ </v>
      </c>
      <c r="G122" s="41"/>
      <c r="H122" s="41"/>
      <c r="I122" s="33" t="s">
        <v>29</v>
      </c>
      <c r="J122" s="37" t="str">
        <f>E23</f>
        <v>ISPO spol.s r.o. , Prešov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30566" customHeight="1">
      <c r="A123" s="39"/>
      <c r="B123" s="40"/>
      <c r="C123" s="33" t="s">
        <v>27</v>
      </c>
      <c r="D123" s="41"/>
      <c r="E123" s="41"/>
      <c r="F123" s="28" t="str">
        <f>IF(E20="","",E20)</f>
        <v>Vyplň údaj</v>
      </c>
      <c r="G123" s="41"/>
      <c r="H123" s="41"/>
      <c r="I123" s="33" t="s">
        <v>33</v>
      </c>
      <c r="J123" s="37" t="str">
        <f>E26</f>
        <v>Macura M.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11"/>
      <c r="B125" s="212"/>
      <c r="C125" s="213" t="s">
        <v>135</v>
      </c>
      <c r="D125" s="214" t="s">
        <v>61</v>
      </c>
      <c r="E125" s="214" t="s">
        <v>57</v>
      </c>
      <c r="F125" s="214" t="s">
        <v>58</v>
      </c>
      <c r="G125" s="214" t="s">
        <v>136</v>
      </c>
      <c r="H125" s="214" t="s">
        <v>137</v>
      </c>
      <c r="I125" s="214" t="s">
        <v>138</v>
      </c>
      <c r="J125" s="215" t="s">
        <v>128</v>
      </c>
      <c r="K125" s="216" t="s">
        <v>139</v>
      </c>
      <c r="L125" s="217"/>
      <c r="M125" s="107" t="s">
        <v>1</v>
      </c>
      <c r="N125" s="108" t="s">
        <v>40</v>
      </c>
      <c r="O125" s="108" t="s">
        <v>140</v>
      </c>
      <c r="P125" s="108" t="s">
        <v>141</v>
      </c>
      <c r="Q125" s="108" t="s">
        <v>142</v>
      </c>
      <c r="R125" s="108" t="s">
        <v>143</v>
      </c>
      <c r="S125" s="108" t="s">
        <v>144</v>
      </c>
      <c r="T125" s="109" t="s">
        <v>145</v>
      </c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</row>
    <row r="126" s="2" customFormat="1" ht="22.8" customHeight="1">
      <c r="A126" s="39"/>
      <c r="B126" s="40"/>
      <c r="C126" s="114" t="s">
        <v>129</v>
      </c>
      <c r="D126" s="41"/>
      <c r="E126" s="41"/>
      <c r="F126" s="41"/>
      <c r="G126" s="41"/>
      <c r="H126" s="41"/>
      <c r="I126" s="41"/>
      <c r="J126" s="218">
        <f>BK126</f>
        <v>0</v>
      </c>
      <c r="K126" s="41"/>
      <c r="L126" s="45"/>
      <c r="M126" s="110"/>
      <c r="N126" s="219"/>
      <c r="O126" s="111"/>
      <c r="P126" s="220">
        <f>P127</f>
        <v>0</v>
      </c>
      <c r="Q126" s="111"/>
      <c r="R126" s="220">
        <f>R127</f>
        <v>3609.5188030000004</v>
      </c>
      <c r="S126" s="111"/>
      <c r="T126" s="221">
        <f>T127</f>
        <v>3076.2918799999998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130</v>
      </c>
      <c r="BK126" s="222">
        <f>BK127</f>
        <v>0</v>
      </c>
    </row>
    <row r="127" s="12" customFormat="1" ht="25.92" customHeight="1">
      <c r="A127" s="12"/>
      <c r="B127" s="223"/>
      <c r="C127" s="224"/>
      <c r="D127" s="225" t="s">
        <v>75</v>
      </c>
      <c r="E127" s="226" t="s">
        <v>183</v>
      </c>
      <c r="F127" s="226" t="s">
        <v>184</v>
      </c>
      <c r="G127" s="224"/>
      <c r="H127" s="224"/>
      <c r="I127" s="227"/>
      <c r="J127" s="228">
        <f>BK127</f>
        <v>0</v>
      </c>
      <c r="K127" s="224"/>
      <c r="L127" s="229"/>
      <c r="M127" s="230"/>
      <c r="N127" s="231"/>
      <c r="O127" s="231"/>
      <c r="P127" s="232">
        <f>P128+P138+P149+P154+P227</f>
        <v>0</v>
      </c>
      <c r="Q127" s="231"/>
      <c r="R127" s="232">
        <f>R128+R138+R149+R154+R227</f>
        <v>3609.5188030000004</v>
      </c>
      <c r="S127" s="231"/>
      <c r="T127" s="233">
        <f>T128+T138+T149+T154+T227</f>
        <v>3076.2918799999998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4" t="s">
        <v>84</v>
      </c>
      <c r="AT127" s="235" t="s">
        <v>75</v>
      </c>
      <c r="AU127" s="235" t="s">
        <v>76</v>
      </c>
      <c r="AY127" s="234" t="s">
        <v>149</v>
      </c>
      <c r="BK127" s="236">
        <f>BK128+BK138+BK149+BK154+BK227</f>
        <v>0</v>
      </c>
    </row>
    <row r="128" s="12" customFormat="1" ht="22.8" customHeight="1">
      <c r="A128" s="12"/>
      <c r="B128" s="223"/>
      <c r="C128" s="224"/>
      <c r="D128" s="225" t="s">
        <v>75</v>
      </c>
      <c r="E128" s="237" t="s">
        <v>84</v>
      </c>
      <c r="F128" s="237" t="s">
        <v>185</v>
      </c>
      <c r="G128" s="224"/>
      <c r="H128" s="224"/>
      <c r="I128" s="227"/>
      <c r="J128" s="238">
        <f>BK128</f>
        <v>0</v>
      </c>
      <c r="K128" s="224"/>
      <c r="L128" s="229"/>
      <c r="M128" s="230"/>
      <c r="N128" s="231"/>
      <c r="O128" s="231"/>
      <c r="P128" s="232">
        <f>SUM(P129:P137)</f>
        <v>0</v>
      </c>
      <c r="Q128" s="231"/>
      <c r="R128" s="232">
        <f>SUM(R129:R137)</f>
        <v>1.7661799999999999</v>
      </c>
      <c r="S128" s="231"/>
      <c r="T128" s="233">
        <f>SUM(T129:T137)</f>
        <v>1766.5700000000002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34" t="s">
        <v>84</v>
      </c>
      <c r="AT128" s="235" t="s">
        <v>75</v>
      </c>
      <c r="AU128" s="235" t="s">
        <v>84</v>
      </c>
      <c r="AY128" s="234" t="s">
        <v>149</v>
      </c>
      <c r="BK128" s="236">
        <f>SUM(BK129:BK137)</f>
        <v>0</v>
      </c>
    </row>
    <row r="129" s="2" customFormat="1" ht="36.72453" customHeight="1">
      <c r="A129" s="39"/>
      <c r="B129" s="40"/>
      <c r="C129" s="239" t="s">
        <v>84</v>
      </c>
      <c r="D129" s="239" t="s">
        <v>152</v>
      </c>
      <c r="E129" s="240" t="s">
        <v>186</v>
      </c>
      <c r="F129" s="241" t="s">
        <v>187</v>
      </c>
      <c r="G129" s="242" t="s">
        <v>188</v>
      </c>
      <c r="H129" s="243">
        <v>2912</v>
      </c>
      <c r="I129" s="244"/>
      <c r="J129" s="245">
        <f>ROUND(I129*H129,2)</f>
        <v>0</v>
      </c>
      <c r="K129" s="246"/>
      <c r="L129" s="45"/>
      <c r="M129" s="247" t="s">
        <v>1</v>
      </c>
      <c r="N129" s="248" t="s">
        <v>42</v>
      </c>
      <c r="O129" s="98"/>
      <c r="P129" s="249">
        <f>O129*H129</f>
        <v>0</v>
      </c>
      <c r="Q129" s="249">
        <v>0.00019000000000000001</v>
      </c>
      <c r="R129" s="249">
        <f>Q129*H129</f>
        <v>0.55327999999999999</v>
      </c>
      <c r="S129" s="249">
        <v>0.254</v>
      </c>
      <c r="T129" s="250">
        <f>S129*H129</f>
        <v>739.64800000000002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51" t="s">
        <v>166</v>
      </c>
      <c r="AT129" s="251" t="s">
        <v>152</v>
      </c>
      <c r="AU129" s="251" t="s">
        <v>92</v>
      </c>
      <c r="AY129" s="18" t="s">
        <v>149</v>
      </c>
      <c r="BE129" s="252">
        <f>IF(N129="základná",J129,0)</f>
        <v>0</v>
      </c>
      <c r="BF129" s="252">
        <f>IF(N129="znížená",J129,0)</f>
        <v>0</v>
      </c>
      <c r="BG129" s="252">
        <f>IF(N129="zákl. prenesená",J129,0)</f>
        <v>0</v>
      </c>
      <c r="BH129" s="252">
        <f>IF(N129="zníž. prenesená",J129,0)</f>
        <v>0</v>
      </c>
      <c r="BI129" s="252">
        <f>IF(N129="nulová",J129,0)</f>
        <v>0</v>
      </c>
      <c r="BJ129" s="18" t="s">
        <v>92</v>
      </c>
      <c r="BK129" s="252">
        <f>ROUND(I129*H129,2)</f>
        <v>0</v>
      </c>
      <c r="BL129" s="18" t="s">
        <v>166</v>
      </c>
      <c r="BM129" s="251" t="s">
        <v>189</v>
      </c>
    </row>
    <row r="130" s="13" customFormat="1">
      <c r="A130" s="13"/>
      <c r="B130" s="258"/>
      <c r="C130" s="259"/>
      <c r="D130" s="260" t="s">
        <v>190</v>
      </c>
      <c r="E130" s="261" t="s">
        <v>1</v>
      </c>
      <c r="F130" s="262" t="s">
        <v>191</v>
      </c>
      <c r="G130" s="259"/>
      <c r="H130" s="263">
        <v>2912</v>
      </c>
      <c r="I130" s="264"/>
      <c r="J130" s="259"/>
      <c r="K130" s="259"/>
      <c r="L130" s="265"/>
      <c r="M130" s="266"/>
      <c r="N130" s="267"/>
      <c r="O130" s="267"/>
      <c r="P130" s="267"/>
      <c r="Q130" s="267"/>
      <c r="R130" s="267"/>
      <c r="S130" s="267"/>
      <c r="T130" s="26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69" t="s">
        <v>190</v>
      </c>
      <c r="AU130" s="269" t="s">
        <v>92</v>
      </c>
      <c r="AV130" s="13" t="s">
        <v>92</v>
      </c>
      <c r="AW130" s="13" t="s">
        <v>32</v>
      </c>
      <c r="AX130" s="13" t="s">
        <v>84</v>
      </c>
      <c r="AY130" s="269" t="s">
        <v>149</v>
      </c>
    </row>
    <row r="131" s="2" customFormat="1" ht="36.72453" customHeight="1">
      <c r="A131" s="39"/>
      <c r="B131" s="40"/>
      <c r="C131" s="239" t="s">
        <v>92</v>
      </c>
      <c r="D131" s="239" t="s">
        <v>152</v>
      </c>
      <c r="E131" s="240" t="s">
        <v>192</v>
      </c>
      <c r="F131" s="241" t="s">
        <v>193</v>
      </c>
      <c r="G131" s="242" t="s">
        <v>188</v>
      </c>
      <c r="H131" s="243">
        <v>8086</v>
      </c>
      <c r="I131" s="244"/>
      <c r="J131" s="245">
        <f>ROUND(I131*H131,2)</f>
        <v>0</v>
      </c>
      <c r="K131" s="246"/>
      <c r="L131" s="45"/>
      <c r="M131" s="247" t="s">
        <v>1</v>
      </c>
      <c r="N131" s="248" t="s">
        <v>42</v>
      </c>
      <c r="O131" s="98"/>
      <c r="P131" s="249">
        <f>O131*H131</f>
        <v>0</v>
      </c>
      <c r="Q131" s="249">
        <v>0.00014999999999999999</v>
      </c>
      <c r="R131" s="249">
        <f>Q131*H131</f>
        <v>1.2128999999999999</v>
      </c>
      <c r="S131" s="249">
        <v>0.127</v>
      </c>
      <c r="T131" s="250">
        <f>S131*H131</f>
        <v>1026.922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1" t="s">
        <v>166</v>
      </c>
      <c r="AT131" s="251" t="s">
        <v>152</v>
      </c>
      <c r="AU131" s="251" t="s">
        <v>92</v>
      </c>
      <c r="AY131" s="18" t="s">
        <v>149</v>
      </c>
      <c r="BE131" s="252">
        <f>IF(N131="základná",J131,0)</f>
        <v>0</v>
      </c>
      <c r="BF131" s="252">
        <f>IF(N131="znížená",J131,0)</f>
        <v>0</v>
      </c>
      <c r="BG131" s="252">
        <f>IF(N131="zákl. prenesená",J131,0)</f>
        <v>0</v>
      </c>
      <c r="BH131" s="252">
        <f>IF(N131="zníž. prenesená",J131,0)</f>
        <v>0</v>
      </c>
      <c r="BI131" s="252">
        <f>IF(N131="nulová",J131,0)</f>
        <v>0</v>
      </c>
      <c r="BJ131" s="18" t="s">
        <v>92</v>
      </c>
      <c r="BK131" s="252">
        <f>ROUND(I131*H131,2)</f>
        <v>0</v>
      </c>
      <c r="BL131" s="18" t="s">
        <v>166</v>
      </c>
      <c r="BM131" s="251" t="s">
        <v>194</v>
      </c>
    </row>
    <row r="132" s="13" customFormat="1">
      <c r="A132" s="13"/>
      <c r="B132" s="258"/>
      <c r="C132" s="259"/>
      <c r="D132" s="260" t="s">
        <v>190</v>
      </c>
      <c r="E132" s="261" t="s">
        <v>1</v>
      </c>
      <c r="F132" s="262" t="s">
        <v>195</v>
      </c>
      <c r="G132" s="259"/>
      <c r="H132" s="263">
        <v>8086</v>
      </c>
      <c r="I132" s="264"/>
      <c r="J132" s="259"/>
      <c r="K132" s="259"/>
      <c r="L132" s="265"/>
      <c r="M132" s="266"/>
      <c r="N132" s="267"/>
      <c r="O132" s="267"/>
      <c r="P132" s="267"/>
      <c r="Q132" s="267"/>
      <c r="R132" s="267"/>
      <c r="S132" s="267"/>
      <c r="T132" s="26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9" t="s">
        <v>190</v>
      </c>
      <c r="AU132" s="269" t="s">
        <v>92</v>
      </c>
      <c r="AV132" s="13" t="s">
        <v>92</v>
      </c>
      <c r="AW132" s="13" t="s">
        <v>32</v>
      </c>
      <c r="AX132" s="13" t="s">
        <v>84</v>
      </c>
      <c r="AY132" s="269" t="s">
        <v>149</v>
      </c>
    </row>
    <row r="133" s="2" customFormat="1" ht="23.4566" customHeight="1">
      <c r="A133" s="39"/>
      <c r="B133" s="40"/>
      <c r="C133" s="239" t="s">
        <v>99</v>
      </c>
      <c r="D133" s="239" t="s">
        <v>152</v>
      </c>
      <c r="E133" s="240" t="s">
        <v>196</v>
      </c>
      <c r="F133" s="241" t="s">
        <v>197</v>
      </c>
      <c r="G133" s="242" t="s">
        <v>198</v>
      </c>
      <c r="H133" s="243">
        <v>1270.7159999999999</v>
      </c>
      <c r="I133" s="244"/>
      <c r="J133" s="245">
        <f>ROUND(I133*H133,2)</f>
        <v>0</v>
      </c>
      <c r="K133" s="246"/>
      <c r="L133" s="45"/>
      <c r="M133" s="247" t="s">
        <v>1</v>
      </c>
      <c r="N133" s="248" t="s">
        <v>42</v>
      </c>
      <c r="O133" s="98"/>
      <c r="P133" s="249">
        <f>O133*H133</f>
        <v>0</v>
      </c>
      <c r="Q133" s="249">
        <v>0</v>
      </c>
      <c r="R133" s="249">
        <f>Q133*H133</f>
        <v>0</v>
      </c>
      <c r="S133" s="249">
        <v>0</v>
      </c>
      <c r="T133" s="25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51" t="s">
        <v>166</v>
      </c>
      <c r="AT133" s="251" t="s">
        <v>152</v>
      </c>
      <c r="AU133" s="251" t="s">
        <v>92</v>
      </c>
      <c r="AY133" s="18" t="s">
        <v>149</v>
      </c>
      <c r="BE133" s="252">
        <f>IF(N133="základná",J133,0)</f>
        <v>0</v>
      </c>
      <c r="BF133" s="252">
        <f>IF(N133="znížená",J133,0)</f>
        <v>0</v>
      </c>
      <c r="BG133" s="252">
        <f>IF(N133="zákl. prenesená",J133,0)</f>
        <v>0</v>
      </c>
      <c r="BH133" s="252">
        <f>IF(N133="zníž. prenesená",J133,0)</f>
        <v>0</v>
      </c>
      <c r="BI133" s="252">
        <f>IF(N133="nulová",J133,0)</f>
        <v>0</v>
      </c>
      <c r="BJ133" s="18" t="s">
        <v>92</v>
      </c>
      <c r="BK133" s="252">
        <f>ROUND(I133*H133,2)</f>
        <v>0</v>
      </c>
      <c r="BL133" s="18" t="s">
        <v>166</v>
      </c>
      <c r="BM133" s="251" t="s">
        <v>199</v>
      </c>
    </row>
    <row r="134" s="13" customFormat="1">
      <c r="A134" s="13"/>
      <c r="B134" s="258"/>
      <c r="C134" s="259"/>
      <c r="D134" s="260" t="s">
        <v>190</v>
      </c>
      <c r="E134" s="261" t="s">
        <v>1</v>
      </c>
      <c r="F134" s="262" t="s">
        <v>200</v>
      </c>
      <c r="G134" s="259"/>
      <c r="H134" s="263">
        <v>924.02099999999996</v>
      </c>
      <c r="I134" s="264"/>
      <c r="J134" s="259"/>
      <c r="K134" s="259"/>
      <c r="L134" s="265"/>
      <c r="M134" s="266"/>
      <c r="N134" s="267"/>
      <c r="O134" s="267"/>
      <c r="P134" s="267"/>
      <c r="Q134" s="267"/>
      <c r="R134" s="267"/>
      <c r="S134" s="267"/>
      <c r="T134" s="26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9" t="s">
        <v>190</v>
      </c>
      <c r="AU134" s="269" t="s">
        <v>92</v>
      </c>
      <c r="AV134" s="13" t="s">
        <v>92</v>
      </c>
      <c r="AW134" s="13" t="s">
        <v>32</v>
      </c>
      <c r="AX134" s="13" t="s">
        <v>76</v>
      </c>
      <c r="AY134" s="269" t="s">
        <v>149</v>
      </c>
    </row>
    <row r="135" s="13" customFormat="1">
      <c r="A135" s="13"/>
      <c r="B135" s="258"/>
      <c r="C135" s="259"/>
      <c r="D135" s="260" t="s">
        <v>190</v>
      </c>
      <c r="E135" s="261" t="s">
        <v>1</v>
      </c>
      <c r="F135" s="262" t="s">
        <v>201</v>
      </c>
      <c r="G135" s="259"/>
      <c r="H135" s="263">
        <v>343.959</v>
      </c>
      <c r="I135" s="264"/>
      <c r="J135" s="259"/>
      <c r="K135" s="259"/>
      <c r="L135" s="265"/>
      <c r="M135" s="266"/>
      <c r="N135" s="267"/>
      <c r="O135" s="267"/>
      <c r="P135" s="267"/>
      <c r="Q135" s="267"/>
      <c r="R135" s="267"/>
      <c r="S135" s="267"/>
      <c r="T135" s="26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9" t="s">
        <v>190</v>
      </c>
      <c r="AU135" s="269" t="s">
        <v>92</v>
      </c>
      <c r="AV135" s="13" t="s">
        <v>92</v>
      </c>
      <c r="AW135" s="13" t="s">
        <v>32</v>
      </c>
      <c r="AX135" s="13" t="s">
        <v>76</v>
      </c>
      <c r="AY135" s="269" t="s">
        <v>149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202</v>
      </c>
      <c r="G136" s="259"/>
      <c r="H136" s="263">
        <v>2.7360000000000002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76</v>
      </c>
      <c r="AY136" s="269" t="s">
        <v>149</v>
      </c>
    </row>
    <row r="137" s="14" customFormat="1">
      <c r="A137" s="14"/>
      <c r="B137" s="270"/>
      <c r="C137" s="271"/>
      <c r="D137" s="260" t="s">
        <v>190</v>
      </c>
      <c r="E137" s="272" t="s">
        <v>1</v>
      </c>
      <c r="F137" s="273" t="s">
        <v>203</v>
      </c>
      <c r="G137" s="271"/>
      <c r="H137" s="274">
        <v>1270.7159999999999</v>
      </c>
      <c r="I137" s="275"/>
      <c r="J137" s="271"/>
      <c r="K137" s="271"/>
      <c r="L137" s="276"/>
      <c r="M137" s="277"/>
      <c r="N137" s="278"/>
      <c r="O137" s="278"/>
      <c r="P137" s="278"/>
      <c r="Q137" s="278"/>
      <c r="R137" s="278"/>
      <c r="S137" s="278"/>
      <c r="T137" s="27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80" t="s">
        <v>190</v>
      </c>
      <c r="AU137" s="280" t="s">
        <v>92</v>
      </c>
      <c r="AV137" s="14" t="s">
        <v>166</v>
      </c>
      <c r="AW137" s="14" t="s">
        <v>32</v>
      </c>
      <c r="AX137" s="14" t="s">
        <v>84</v>
      </c>
      <c r="AY137" s="280" t="s">
        <v>149</v>
      </c>
    </row>
    <row r="138" s="12" customFormat="1" ht="22.8" customHeight="1">
      <c r="A138" s="12"/>
      <c r="B138" s="223"/>
      <c r="C138" s="224"/>
      <c r="D138" s="225" t="s">
        <v>75</v>
      </c>
      <c r="E138" s="237" t="s">
        <v>148</v>
      </c>
      <c r="F138" s="237" t="s">
        <v>204</v>
      </c>
      <c r="G138" s="224"/>
      <c r="H138" s="224"/>
      <c r="I138" s="227"/>
      <c r="J138" s="238">
        <f>BK138</f>
        <v>0</v>
      </c>
      <c r="K138" s="224"/>
      <c r="L138" s="229"/>
      <c r="M138" s="230"/>
      <c r="N138" s="231"/>
      <c r="O138" s="231"/>
      <c r="P138" s="232">
        <f>SUM(P139:P148)</f>
        <v>0</v>
      </c>
      <c r="Q138" s="231"/>
      <c r="R138" s="232">
        <f>SUM(R139:R148)</f>
        <v>3551.7707850000002</v>
      </c>
      <c r="S138" s="231"/>
      <c r="T138" s="233">
        <f>SUM(T139:T148)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4" t="s">
        <v>84</v>
      </c>
      <c r="AT138" s="235" t="s">
        <v>75</v>
      </c>
      <c r="AU138" s="235" t="s">
        <v>84</v>
      </c>
      <c r="AY138" s="234" t="s">
        <v>149</v>
      </c>
      <c r="BK138" s="236">
        <f>SUM(BK139:BK148)</f>
        <v>0</v>
      </c>
    </row>
    <row r="139" s="2" customFormat="1" ht="23.4566" customHeight="1">
      <c r="A139" s="39"/>
      <c r="B139" s="40"/>
      <c r="C139" s="239" t="s">
        <v>166</v>
      </c>
      <c r="D139" s="239" t="s">
        <v>152</v>
      </c>
      <c r="E139" s="240" t="s">
        <v>205</v>
      </c>
      <c r="F139" s="241" t="s">
        <v>206</v>
      </c>
      <c r="G139" s="242" t="s">
        <v>188</v>
      </c>
      <c r="H139" s="243">
        <v>3666.75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0.18776000000000001</v>
      </c>
      <c r="R139" s="249">
        <f>Q139*H139</f>
        <v>688.46897999999999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207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208</v>
      </c>
      <c r="G140" s="259"/>
      <c r="H140" s="263">
        <v>3666.75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2" customFormat="1" ht="23.4566" customHeight="1">
      <c r="A141" s="39"/>
      <c r="B141" s="40"/>
      <c r="C141" s="239" t="s">
        <v>148</v>
      </c>
      <c r="D141" s="239" t="s">
        <v>152</v>
      </c>
      <c r="E141" s="240" t="s">
        <v>209</v>
      </c>
      <c r="F141" s="241" t="s">
        <v>210</v>
      </c>
      <c r="G141" s="242" t="s">
        <v>211</v>
      </c>
      <c r="H141" s="243">
        <v>549.89999999999998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0.00014999999999999999</v>
      </c>
      <c r="R141" s="249">
        <f>Q141*H141</f>
        <v>0.082484999999999989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212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213</v>
      </c>
      <c r="G142" s="259"/>
      <c r="H142" s="263">
        <v>549.89999999999998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84</v>
      </c>
      <c r="AY142" s="269" t="s">
        <v>149</v>
      </c>
    </row>
    <row r="143" s="2" customFormat="1" ht="31.92453" customHeight="1">
      <c r="A143" s="39"/>
      <c r="B143" s="40"/>
      <c r="C143" s="239" t="s">
        <v>214</v>
      </c>
      <c r="D143" s="239" t="s">
        <v>152</v>
      </c>
      <c r="E143" s="240" t="s">
        <v>215</v>
      </c>
      <c r="F143" s="241" t="s">
        <v>216</v>
      </c>
      <c r="G143" s="242" t="s">
        <v>188</v>
      </c>
      <c r="H143" s="243">
        <v>21996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0.00051000000000000004</v>
      </c>
      <c r="R143" s="249">
        <f>Q143*H143</f>
        <v>11.217960000000002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217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218</v>
      </c>
      <c r="G144" s="259"/>
      <c r="H144" s="263">
        <v>21996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84</v>
      </c>
      <c r="AY144" s="269" t="s">
        <v>149</v>
      </c>
    </row>
    <row r="145" s="2" customFormat="1" ht="31.92453" customHeight="1">
      <c r="A145" s="39"/>
      <c r="B145" s="40"/>
      <c r="C145" s="239" t="s">
        <v>219</v>
      </c>
      <c r="D145" s="239" t="s">
        <v>152</v>
      </c>
      <c r="E145" s="240" t="s">
        <v>220</v>
      </c>
      <c r="F145" s="241" t="s">
        <v>221</v>
      </c>
      <c r="G145" s="242" t="s">
        <v>188</v>
      </c>
      <c r="H145" s="243">
        <v>10998</v>
      </c>
      <c r="I145" s="244"/>
      <c r="J145" s="245">
        <f>ROUND(I145*H145,2)</f>
        <v>0</v>
      </c>
      <c r="K145" s="246"/>
      <c r="L145" s="45"/>
      <c r="M145" s="247" t="s">
        <v>1</v>
      </c>
      <c r="N145" s="248" t="s">
        <v>42</v>
      </c>
      <c r="O145" s="98"/>
      <c r="P145" s="249">
        <f>O145*H145</f>
        <v>0</v>
      </c>
      <c r="Q145" s="249">
        <v>0.10373</v>
      </c>
      <c r="R145" s="249">
        <f>Q145*H145</f>
        <v>1140.8225400000001</v>
      </c>
      <c r="S145" s="249">
        <v>0</v>
      </c>
      <c r="T145" s="25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1" t="s">
        <v>166</v>
      </c>
      <c r="AT145" s="251" t="s">
        <v>152</v>
      </c>
      <c r="AU145" s="251" t="s">
        <v>92</v>
      </c>
      <c r="AY145" s="18" t="s">
        <v>149</v>
      </c>
      <c r="BE145" s="252">
        <f>IF(N145="základná",J145,0)</f>
        <v>0</v>
      </c>
      <c r="BF145" s="252">
        <f>IF(N145="znížená",J145,0)</f>
        <v>0</v>
      </c>
      <c r="BG145" s="252">
        <f>IF(N145="zákl. prenesená",J145,0)</f>
        <v>0</v>
      </c>
      <c r="BH145" s="252">
        <f>IF(N145="zníž. prenesená",J145,0)</f>
        <v>0</v>
      </c>
      <c r="BI145" s="252">
        <f>IF(N145="nulová",J145,0)</f>
        <v>0</v>
      </c>
      <c r="BJ145" s="18" t="s">
        <v>92</v>
      </c>
      <c r="BK145" s="252">
        <f>ROUND(I145*H145,2)</f>
        <v>0</v>
      </c>
      <c r="BL145" s="18" t="s">
        <v>166</v>
      </c>
      <c r="BM145" s="251" t="s">
        <v>222</v>
      </c>
    </row>
    <row r="146" s="13" customFormat="1">
      <c r="A146" s="13"/>
      <c r="B146" s="258"/>
      <c r="C146" s="259"/>
      <c r="D146" s="260" t="s">
        <v>190</v>
      </c>
      <c r="E146" s="261" t="s">
        <v>1</v>
      </c>
      <c r="F146" s="262" t="s">
        <v>223</v>
      </c>
      <c r="G146" s="259"/>
      <c r="H146" s="263">
        <v>10998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32</v>
      </c>
      <c r="AX146" s="13" t="s">
        <v>84</v>
      </c>
      <c r="AY146" s="269" t="s">
        <v>149</v>
      </c>
    </row>
    <row r="147" s="2" customFormat="1" ht="36.72453" customHeight="1">
      <c r="A147" s="39"/>
      <c r="B147" s="40"/>
      <c r="C147" s="239" t="s">
        <v>224</v>
      </c>
      <c r="D147" s="239" t="s">
        <v>152</v>
      </c>
      <c r="E147" s="240" t="s">
        <v>225</v>
      </c>
      <c r="F147" s="241" t="s">
        <v>226</v>
      </c>
      <c r="G147" s="242" t="s">
        <v>188</v>
      </c>
      <c r="H147" s="243">
        <v>10998</v>
      </c>
      <c r="I147" s="244"/>
      <c r="J147" s="245">
        <f>ROUND(I147*H147,2)</f>
        <v>0</v>
      </c>
      <c r="K147" s="246"/>
      <c r="L147" s="45"/>
      <c r="M147" s="247" t="s">
        <v>1</v>
      </c>
      <c r="N147" s="248" t="s">
        <v>42</v>
      </c>
      <c r="O147" s="98"/>
      <c r="P147" s="249">
        <f>O147*H147</f>
        <v>0</v>
      </c>
      <c r="Q147" s="249">
        <v>0.15559000000000001</v>
      </c>
      <c r="R147" s="249">
        <f>Q147*H147</f>
        <v>1711.1788200000001</v>
      </c>
      <c r="S147" s="249">
        <v>0</v>
      </c>
      <c r="T147" s="25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1" t="s">
        <v>166</v>
      </c>
      <c r="AT147" s="251" t="s">
        <v>152</v>
      </c>
      <c r="AU147" s="251" t="s">
        <v>92</v>
      </c>
      <c r="AY147" s="18" t="s">
        <v>149</v>
      </c>
      <c r="BE147" s="252">
        <f>IF(N147="základná",J147,0)</f>
        <v>0</v>
      </c>
      <c r="BF147" s="252">
        <f>IF(N147="znížená",J147,0)</f>
        <v>0</v>
      </c>
      <c r="BG147" s="252">
        <f>IF(N147="zákl. prenesená",J147,0)</f>
        <v>0</v>
      </c>
      <c r="BH147" s="252">
        <f>IF(N147="zníž. prenesená",J147,0)</f>
        <v>0</v>
      </c>
      <c r="BI147" s="252">
        <f>IF(N147="nulová",J147,0)</f>
        <v>0</v>
      </c>
      <c r="BJ147" s="18" t="s">
        <v>92</v>
      </c>
      <c r="BK147" s="252">
        <f>ROUND(I147*H147,2)</f>
        <v>0</v>
      </c>
      <c r="BL147" s="18" t="s">
        <v>166</v>
      </c>
      <c r="BM147" s="251" t="s">
        <v>227</v>
      </c>
    </row>
    <row r="148" s="13" customFormat="1">
      <c r="A148" s="13"/>
      <c r="B148" s="258"/>
      <c r="C148" s="259"/>
      <c r="D148" s="260" t="s">
        <v>190</v>
      </c>
      <c r="E148" s="261" t="s">
        <v>1</v>
      </c>
      <c r="F148" s="262" t="s">
        <v>228</v>
      </c>
      <c r="G148" s="259"/>
      <c r="H148" s="263">
        <v>10998</v>
      </c>
      <c r="I148" s="264"/>
      <c r="J148" s="259"/>
      <c r="K148" s="259"/>
      <c r="L148" s="265"/>
      <c r="M148" s="266"/>
      <c r="N148" s="267"/>
      <c r="O148" s="267"/>
      <c r="P148" s="267"/>
      <c r="Q148" s="267"/>
      <c r="R148" s="267"/>
      <c r="S148" s="267"/>
      <c r="T148" s="26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9" t="s">
        <v>190</v>
      </c>
      <c r="AU148" s="269" t="s">
        <v>92</v>
      </c>
      <c r="AV148" s="13" t="s">
        <v>92</v>
      </c>
      <c r="AW148" s="13" t="s">
        <v>32</v>
      </c>
      <c r="AX148" s="13" t="s">
        <v>84</v>
      </c>
      <c r="AY148" s="269" t="s">
        <v>149</v>
      </c>
    </row>
    <row r="149" s="12" customFormat="1" ht="22.8" customHeight="1">
      <c r="A149" s="12"/>
      <c r="B149" s="223"/>
      <c r="C149" s="224"/>
      <c r="D149" s="225" t="s">
        <v>75</v>
      </c>
      <c r="E149" s="237" t="s">
        <v>214</v>
      </c>
      <c r="F149" s="237" t="s">
        <v>229</v>
      </c>
      <c r="G149" s="224"/>
      <c r="H149" s="224"/>
      <c r="I149" s="227"/>
      <c r="J149" s="238">
        <f>BK149</f>
        <v>0</v>
      </c>
      <c r="K149" s="224"/>
      <c r="L149" s="229"/>
      <c r="M149" s="230"/>
      <c r="N149" s="231"/>
      <c r="O149" s="231"/>
      <c r="P149" s="232">
        <f>SUM(P150:P153)</f>
        <v>0</v>
      </c>
      <c r="Q149" s="231"/>
      <c r="R149" s="232">
        <f>SUM(R150:R153)</f>
        <v>4.4593499999999997</v>
      </c>
      <c r="S149" s="231"/>
      <c r="T149" s="233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4" t="s">
        <v>84</v>
      </c>
      <c r="AT149" s="235" t="s">
        <v>75</v>
      </c>
      <c r="AU149" s="235" t="s">
        <v>84</v>
      </c>
      <c r="AY149" s="234" t="s">
        <v>149</v>
      </c>
      <c r="BK149" s="236">
        <f>SUM(BK150:BK153)</f>
        <v>0</v>
      </c>
    </row>
    <row r="150" s="2" customFormat="1" ht="23.4566" customHeight="1">
      <c r="A150" s="39"/>
      <c r="B150" s="40"/>
      <c r="C150" s="239" t="s">
        <v>230</v>
      </c>
      <c r="D150" s="239" t="s">
        <v>152</v>
      </c>
      <c r="E150" s="240" t="s">
        <v>231</v>
      </c>
      <c r="F150" s="241" t="s">
        <v>232</v>
      </c>
      <c r="G150" s="242" t="s">
        <v>188</v>
      </c>
      <c r="H150" s="243">
        <v>513.75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0.0086800000000000002</v>
      </c>
      <c r="R150" s="249">
        <f>Q150*H150</f>
        <v>4.4593499999999997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233</v>
      </c>
    </row>
    <row r="151" s="13" customFormat="1">
      <c r="A151" s="13"/>
      <c r="B151" s="258"/>
      <c r="C151" s="259"/>
      <c r="D151" s="260" t="s">
        <v>190</v>
      </c>
      <c r="E151" s="261" t="s">
        <v>1</v>
      </c>
      <c r="F151" s="262" t="s">
        <v>234</v>
      </c>
      <c r="G151" s="259"/>
      <c r="H151" s="263">
        <v>156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32</v>
      </c>
      <c r="AX151" s="13" t="s">
        <v>76</v>
      </c>
      <c r="AY151" s="269" t="s">
        <v>149</v>
      </c>
    </row>
    <row r="152" s="13" customFormat="1">
      <c r="A152" s="13"/>
      <c r="B152" s="258"/>
      <c r="C152" s="259"/>
      <c r="D152" s="260" t="s">
        <v>190</v>
      </c>
      <c r="E152" s="261" t="s">
        <v>1</v>
      </c>
      <c r="F152" s="262" t="s">
        <v>235</v>
      </c>
      <c r="G152" s="259"/>
      <c r="H152" s="263">
        <v>357.75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190</v>
      </c>
      <c r="AU152" s="269" t="s">
        <v>92</v>
      </c>
      <c r="AV152" s="13" t="s">
        <v>92</v>
      </c>
      <c r="AW152" s="13" t="s">
        <v>32</v>
      </c>
      <c r="AX152" s="13" t="s">
        <v>76</v>
      </c>
      <c r="AY152" s="269" t="s">
        <v>149</v>
      </c>
    </row>
    <row r="153" s="14" customFormat="1">
      <c r="A153" s="14"/>
      <c r="B153" s="270"/>
      <c r="C153" s="271"/>
      <c r="D153" s="260" t="s">
        <v>190</v>
      </c>
      <c r="E153" s="272" t="s">
        <v>1</v>
      </c>
      <c r="F153" s="273" t="s">
        <v>203</v>
      </c>
      <c r="G153" s="271"/>
      <c r="H153" s="274">
        <v>513.75</v>
      </c>
      <c r="I153" s="275"/>
      <c r="J153" s="271"/>
      <c r="K153" s="271"/>
      <c r="L153" s="276"/>
      <c r="M153" s="277"/>
      <c r="N153" s="278"/>
      <c r="O153" s="278"/>
      <c r="P153" s="278"/>
      <c r="Q153" s="278"/>
      <c r="R153" s="278"/>
      <c r="S153" s="278"/>
      <c r="T153" s="27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80" t="s">
        <v>190</v>
      </c>
      <c r="AU153" s="280" t="s">
        <v>92</v>
      </c>
      <c r="AV153" s="14" t="s">
        <v>166</v>
      </c>
      <c r="AW153" s="14" t="s">
        <v>32</v>
      </c>
      <c r="AX153" s="14" t="s">
        <v>84</v>
      </c>
      <c r="AY153" s="280" t="s">
        <v>149</v>
      </c>
    </row>
    <row r="154" s="12" customFormat="1" ht="22.8" customHeight="1">
      <c r="A154" s="12"/>
      <c r="B154" s="223"/>
      <c r="C154" s="224"/>
      <c r="D154" s="225" t="s">
        <v>75</v>
      </c>
      <c r="E154" s="237" t="s">
        <v>230</v>
      </c>
      <c r="F154" s="237" t="s">
        <v>236</v>
      </c>
      <c r="G154" s="224"/>
      <c r="H154" s="224"/>
      <c r="I154" s="227"/>
      <c r="J154" s="238">
        <f>BK154</f>
        <v>0</v>
      </c>
      <c r="K154" s="224"/>
      <c r="L154" s="229"/>
      <c r="M154" s="230"/>
      <c r="N154" s="231"/>
      <c r="O154" s="231"/>
      <c r="P154" s="232">
        <f>SUM(P155:P226)</f>
        <v>0</v>
      </c>
      <c r="Q154" s="231"/>
      <c r="R154" s="232">
        <f>SUM(R155:R226)</f>
        <v>51.522488000000003</v>
      </c>
      <c r="S154" s="231"/>
      <c r="T154" s="233">
        <f>SUM(T155:T226)</f>
        <v>1309.7218799999998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34" t="s">
        <v>84</v>
      </c>
      <c r="AT154" s="235" t="s">
        <v>75</v>
      </c>
      <c r="AU154" s="235" t="s">
        <v>84</v>
      </c>
      <c r="AY154" s="234" t="s">
        <v>149</v>
      </c>
      <c r="BK154" s="236">
        <f>SUM(BK155:BK226)</f>
        <v>0</v>
      </c>
    </row>
    <row r="155" s="2" customFormat="1" ht="36.72453" customHeight="1">
      <c r="A155" s="39"/>
      <c r="B155" s="40"/>
      <c r="C155" s="239" t="s">
        <v>237</v>
      </c>
      <c r="D155" s="239" t="s">
        <v>152</v>
      </c>
      <c r="E155" s="240" t="s">
        <v>238</v>
      </c>
      <c r="F155" s="241" t="s">
        <v>239</v>
      </c>
      <c r="G155" s="242" t="s">
        <v>211</v>
      </c>
      <c r="H155" s="243">
        <v>1445.2000000000001</v>
      </c>
      <c r="I155" s="244"/>
      <c r="J155" s="245">
        <f>ROUND(I155*H155,2)</f>
        <v>0</v>
      </c>
      <c r="K155" s="246"/>
      <c r="L155" s="45"/>
      <c r="M155" s="247" t="s">
        <v>1</v>
      </c>
      <c r="N155" s="248" t="s">
        <v>42</v>
      </c>
      <c r="O155" s="98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1" t="s">
        <v>166</v>
      </c>
      <c r="AT155" s="251" t="s">
        <v>152</v>
      </c>
      <c r="AU155" s="251" t="s">
        <v>92</v>
      </c>
      <c r="AY155" s="18" t="s">
        <v>149</v>
      </c>
      <c r="BE155" s="252">
        <f>IF(N155="základná",J155,0)</f>
        <v>0</v>
      </c>
      <c r="BF155" s="252">
        <f>IF(N155="znížená",J155,0)</f>
        <v>0</v>
      </c>
      <c r="BG155" s="252">
        <f>IF(N155="zákl. prenesená",J155,0)</f>
        <v>0</v>
      </c>
      <c r="BH155" s="252">
        <f>IF(N155="zníž. prenesená",J155,0)</f>
        <v>0</v>
      </c>
      <c r="BI155" s="252">
        <f>IF(N155="nulová",J155,0)</f>
        <v>0</v>
      </c>
      <c r="BJ155" s="18" t="s">
        <v>92</v>
      </c>
      <c r="BK155" s="252">
        <f>ROUND(I155*H155,2)</f>
        <v>0</v>
      </c>
      <c r="BL155" s="18" t="s">
        <v>166</v>
      </c>
      <c r="BM155" s="251" t="s">
        <v>240</v>
      </c>
    </row>
    <row r="156" s="13" customFormat="1">
      <c r="A156" s="13"/>
      <c r="B156" s="258"/>
      <c r="C156" s="259"/>
      <c r="D156" s="260" t="s">
        <v>190</v>
      </c>
      <c r="E156" s="261" t="s">
        <v>1</v>
      </c>
      <c r="F156" s="262" t="s">
        <v>241</v>
      </c>
      <c r="G156" s="259"/>
      <c r="H156" s="263">
        <v>1445.2000000000001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190</v>
      </c>
      <c r="AU156" s="269" t="s">
        <v>92</v>
      </c>
      <c r="AV156" s="13" t="s">
        <v>92</v>
      </c>
      <c r="AW156" s="13" t="s">
        <v>32</v>
      </c>
      <c r="AX156" s="13" t="s">
        <v>84</v>
      </c>
      <c r="AY156" s="269" t="s">
        <v>149</v>
      </c>
    </row>
    <row r="157" s="2" customFormat="1" ht="16.30189" customHeight="1">
      <c r="A157" s="39"/>
      <c r="B157" s="40"/>
      <c r="C157" s="281" t="s">
        <v>242</v>
      </c>
      <c r="D157" s="281" t="s">
        <v>243</v>
      </c>
      <c r="E157" s="282" t="s">
        <v>244</v>
      </c>
      <c r="F157" s="283" t="s">
        <v>245</v>
      </c>
      <c r="G157" s="284" t="s">
        <v>211</v>
      </c>
      <c r="H157" s="285">
        <v>1445.2000000000001</v>
      </c>
      <c r="I157" s="286"/>
      <c r="J157" s="287">
        <f>ROUND(I157*H157,2)</f>
        <v>0</v>
      </c>
      <c r="K157" s="288"/>
      <c r="L157" s="289"/>
      <c r="M157" s="290" t="s">
        <v>1</v>
      </c>
      <c r="N157" s="291" t="s">
        <v>42</v>
      </c>
      <c r="O157" s="98"/>
      <c r="P157" s="249">
        <f>O157*H157</f>
        <v>0</v>
      </c>
      <c r="Q157" s="249">
        <v>0.02504</v>
      </c>
      <c r="R157" s="249">
        <f>Q157*H157</f>
        <v>36.187808000000004</v>
      </c>
      <c r="S157" s="249">
        <v>0</v>
      </c>
      <c r="T157" s="25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1" t="s">
        <v>224</v>
      </c>
      <c r="AT157" s="251" t="s">
        <v>243</v>
      </c>
      <c r="AU157" s="251" t="s">
        <v>92</v>
      </c>
      <c r="AY157" s="18" t="s">
        <v>149</v>
      </c>
      <c r="BE157" s="252">
        <f>IF(N157="základná",J157,0)</f>
        <v>0</v>
      </c>
      <c r="BF157" s="252">
        <f>IF(N157="znížená",J157,0)</f>
        <v>0</v>
      </c>
      <c r="BG157" s="252">
        <f>IF(N157="zákl. prenesená",J157,0)</f>
        <v>0</v>
      </c>
      <c r="BH157" s="252">
        <f>IF(N157="zníž. prenesená",J157,0)</f>
        <v>0</v>
      </c>
      <c r="BI157" s="252">
        <f>IF(N157="nulová",J157,0)</f>
        <v>0</v>
      </c>
      <c r="BJ157" s="18" t="s">
        <v>92</v>
      </c>
      <c r="BK157" s="252">
        <f>ROUND(I157*H157,2)</f>
        <v>0</v>
      </c>
      <c r="BL157" s="18" t="s">
        <v>166</v>
      </c>
      <c r="BM157" s="251" t="s">
        <v>246</v>
      </c>
    </row>
    <row r="158" s="2" customFormat="1" ht="23.4566" customHeight="1">
      <c r="A158" s="39"/>
      <c r="B158" s="40"/>
      <c r="C158" s="239" t="s">
        <v>247</v>
      </c>
      <c r="D158" s="239" t="s">
        <v>152</v>
      </c>
      <c r="E158" s="240" t="s">
        <v>248</v>
      </c>
      <c r="F158" s="241" t="s">
        <v>249</v>
      </c>
      <c r="G158" s="242" t="s">
        <v>250</v>
      </c>
      <c r="H158" s="243">
        <v>81</v>
      </c>
      <c r="I158" s="244"/>
      <c r="J158" s="245">
        <f>ROUND(I158*H158,2)</f>
        <v>0</v>
      </c>
      <c r="K158" s="246"/>
      <c r="L158" s="45"/>
      <c r="M158" s="247" t="s">
        <v>1</v>
      </c>
      <c r="N158" s="248" t="s">
        <v>42</v>
      </c>
      <c r="O158" s="98"/>
      <c r="P158" s="249">
        <f>O158*H158</f>
        <v>0</v>
      </c>
      <c r="Q158" s="249">
        <v>0.15756000000000001</v>
      </c>
      <c r="R158" s="249">
        <f>Q158*H158</f>
        <v>12.762360000000001</v>
      </c>
      <c r="S158" s="249">
        <v>0</v>
      </c>
      <c r="T158" s="25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1" t="s">
        <v>166</v>
      </c>
      <c r="AT158" s="251" t="s">
        <v>152</v>
      </c>
      <c r="AU158" s="251" t="s">
        <v>92</v>
      </c>
      <c r="AY158" s="18" t="s">
        <v>149</v>
      </c>
      <c r="BE158" s="252">
        <f>IF(N158="základná",J158,0)</f>
        <v>0</v>
      </c>
      <c r="BF158" s="252">
        <f>IF(N158="znížená",J158,0)</f>
        <v>0</v>
      </c>
      <c r="BG158" s="252">
        <f>IF(N158="zákl. prenesená",J158,0)</f>
        <v>0</v>
      </c>
      <c r="BH158" s="252">
        <f>IF(N158="zníž. prenesená",J158,0)</f>
        <v>0</v>
      </c>
      <c r="BI158" s="252">
        <f>IF(N158="nulová",J158,0)</f>
        <v>0</v>
      </c>
      <c r="BJ158" s="18" t="s">
        <v>92</v>
      </c>
      <c r="BK158" s="252">
        <f>ROUND(I158*H158,2)</f>
        <v>0</v>
      </c>
      <c r="BL158" s="18" t="s">
        <v>166</v>
      </c>
      <c r="BM158" s="251" t="s">
        <v>251</v>
      </c>
    </row>
    <row r="159" s="2" customFormat="1" ht="21.0566" customHeight="1">
      <c r="A159" s="39"/>
      <c r="B159" s="40"/>
      <c r="C159" s="281" t="s">
        <v>252</v>
      </c>
      <c r="D159" s="281" t="s">
        <v>243</v>
      </c>
      <c r="E159" s="282" t="s">
        <v>253</v>
      </c>
      <c r="F159" s="283" t="s">
        <v>254</v>
      </c>
      <c r="G159" s="284" t="s">
        <v>250</v>
      </c>
      <c r="H159" s="285">
        <v>81</v>
      </c>
      <c r="I159" s="286"/>
      <c r="J159" s="287">
        <f>ROUND(I159*H159,2)</f>
        <v>0</v>
      </c>
      <c r="K159" s="288"/>
      <c r="L159" s="289"/>
      <c r="M159" s="290" t="s">
        <v>1</v>
      </c>
      <c r="N159" s="291" t="s">
        <v>42</v>
      </c>
      <c r="O159" s="98"/>
      <c r="P159" s="249">
        <f>O159*H159</f>
        <v>0</v>
      </c>
      <c r="Q159" s="249">
        <v>0.0015</v>
      </c>
      <c r="R159" s="249">
        <f>Q159*H159</f>
        <v>0.1215</v>
      </c>
      <c r="S159" s="249">
        <v>0</v>
      </c>
      <c r="T159" s="25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1" t="s">
        <v>224</v>
      </c>
      <c r="AT159" s="251" t="s">
        <v>243</v>
      </c>
      <c r="AU159" s="251" t="s">
        <v>92</v>
      </c>
      <c r="AY159" s="18" t="s">
        <v>149</v>
      </c>
      <c r="BE159" s="252">
        <f>IF(N159="základná",J159,0)</f>
        <v>0</v>
      </c>
      <c r="BF159" s="252">
        <f>IF(N159="znížená",J159,0)</f>
        <v>0</v>
      </c>
      <c r="BG159" s="252">
        <f>IF(N159="zákl. prenesená",J159,0)</f>
        <v>0</v>
      </c>
      <c r="BH159" s="252">
        <f>IF(N159="zníž. prenesená",J159,0)</f>
        <v>0</v>
      </c>
      <c r="BI159" s="252">
        <f>IF(N159="nulová",J159,0)</f>
        <v>0</v>
      </c>
      <c r="BJ159" s="18" t="s">
        <v>92</v>
      </c>
      <c r="BK159" s="252">
        <f>ROUND(I159*H159,2)</f>
        <v>0</v>
      </c>
      <c r="BL159" s="18" t="s">
        <v>166</v>
      </c>
      <c r="BM159" s="251" t="s">
        <v>255</v>
      </c>
    </row>
    <row r="160" s="2" customFormat="1" ht="23.4566" customHeight="1">
      <c r="A160" s="39"/>
      <c r="B160" s="40"/>
      <c r="C160" s="239" t="s">
        <v>256</v>
      </c>
      <c r="D160" s="239" t="s">
        <v>152</v>
      </c>
      <c r="E160" s="240" t="s">
        <v>257</v>
      </c>
      <c r="F160" s="241" t="s">
        <v>258</v>
      </c>
      <c r="G160" s="242" t="s">
        <v>250</v>
      </c>
      <c r="H160" s="243">
        <v>40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0.00025000000000000001</v>
      </c>
      <c r="R160" s="249">
        <f>Q160*H160</f>
        <v>0.01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259</v>
      </c>
    </row>
    <row r="161" s="2" customFormat="1" ht="31.92453" customHeight="1">
      <c r="A161" s="39"/>
      <c r="B161" s="40"/>
      <c r="C161" s="281" t="s">
        <v>260</v>
      </c>
      <c r="D161" s="281" t="s">
        <v>243</v>
      </c>
      <c r="E161" s="282" t="s">
        <v>261</v>
      </c>
      <c r="F161" s="283" t="s">
        <v>262</v>
      </c>
      <c r="G161" s="284" t="s">
        <v>250</v>
      </c>
      <c r="H161" s="285">
        <v>40</v>
      </c>
      <c r="I161" s="286"/>
      <c r="J161" s="287">
        <f>ROUND(I161*H161,2)</f>
        <v>0</v>
      </c>
      <c r="K161" s="288"/>
      <c r="L161" s="289"/>
      <c r="M161" s="290" t="s">
        <v>1</v>
      </c>
      <c r="N161" s="291" t="s">
        <v>42</v>
      </c>
      <c r="O161" s="98"/>
      <c r="P161" s="249">
        <f>O161*H161</f>
        <v>0</v>
      </c>
      <c r="Q161" s="249">
        <v>0.00084999999999999995</v>
      </c>
      <c r="R161" s="249">
        <f>Q161*H161</f>
        <v>0.033999999999999996</v>
      </c>
      <c r="S161" s="249">
        <v>0</v>
      </c>
      <c r="T161" s="25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1" t="s">
        <v>224</v>
      </c>
      <c r="AT161" s="251" t="s">
        <v>243</v>
      </c>
      <c r="AU161" s="251" t="s">
        <v>92</v>
      </c>
      <c r="AY161" s="18" t="s">
        <v>149</v>
      </c>
      <c r="BE161" s="252">
        <f>IF(N161="základná",J161,0)</f>
        <v>0</v>
      </c>
      <c r="BF161" s="252">
        <f>IF(N161="znížená",J161,0)</f>
        <v>0</v>
      </c>
      <c r="BG161" s="252">
        <f>IF(N161="zákl. prenesená",J161,0)</f>
        <v>0</v>
      </c>
      <c r="BH161" s="252">
        <f>IF(N161="zníž. prenesená",J161,0)</f>
        <v>0</v>
      </c>
      <c r="BI161" s="252">
        <f>IF(N161="nulová",J161,0)</f>
        <v>0</v>
      </c>
      <c r="BJ161" s="18" t="s">
        <v>92</v>
      </c>
      <c r="BK161" s="252">
        <f>ROUND(I161*H161,2)</f>
        <v>0</v>
      </c>
      <c r="BL161" s="18" t="s">
        <v>166</v>
      </c>
      <c r="BM161" s="251" t="s">
        <v>263</v>
      </c>
    </row>
    <row r="162" s="2" customFormat="1" ht="16.30189" customHeight="1">
      <c r="A162" s="39"/>
      <c r="B162" s="40"/>
      <c r="C162" s="239" t="s">
        <v>264</v>
      </c>
      <c r="D162" s="239" t="s">
        <v>152</v>
      </c>
      <c r="E162" s="240" t="s">
        <v>265</v>
      </c>
      <c r="F162" s="241" t="s">
        <v>266</v>
      </c>
      <c r="G162" s="242" t="s">
        <v>250</v>
      </c>
      <c r="H162" s="243">
        <v>363</v>
      </c>
      <c r="I162" s="244"/>
      <c r="J162" s="245">
        <f>ROUND(I162*H162,2)</f>
        <v>0</v>
      </c>
      <c r="K162" s="246"/>
      <c r="L162" s="45"/>
      <c r="M162" s="247" t="s">
        <v>1</v>
      </c>
      <c r="N162" s="248" t="s">
        <v>42</v>
      </c>
      <c r="O162" s="98"/>
      <c r="P162" s="249">
        <f>O162*H162</f>
        <v>0</v>
      </c>
      <c r="Q162" s="249">
        <v>0.00010000000000000001</v>
      </c>
      <c r="R162" s="249">
        <f>Q162*H162</f>
        <v>0.036299999999999999</v>
      </c>
      <c r="S162" s="249">
        <v>0</v>
      </c>
      <c r="T162" s="25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1" t="s">
        <v>166</v>
      </c>
      <c r="AT162" s="251" t="s">
        <v>152</v>
      </c>
      <c r="AU162" s="251" t="s">
        <v>92</v>
      </c>
      <c r="AY162" s="18" t="s">
        <v>149</v>
      </c>
      <c r="BE162" s="252">
        <f>IF(N162="základná",J162,0)</f>
        <v>0</v>
      </c>
      <c r="BF162" s="252">
        <f>IF(N162="znížená",J162,0)</f>
        <v>0</v>
      </c>
      <c r="BG162" s="252">
        <f>IF(N162="zákl. prenesená",J162,0)</f>
        <v>0</v>
      </c>
      <c r="BH162" s="252">
        <f>IF(N162="zníž. prenesená",J162,0)</f>
        <v>0</v>
      </c>
      <c r="BI162" s="252">
        <f>IF(N162="nulová",J162,0)</f>
        <v>0</v>
      </c>
      <c r="BJ162" s="18" t="s">
        <v>92</v>
      </c>
      <c r="BK162" s="252">
        <f>ROUND(I162*H162,2)</f>
        <v>0</v>
      </c>
      <c r="BL162" s="18" t="s">
        <v>166</v>
      </c>
      <c r="BM162" s="251" t="s">
        <v>267</v>
      </c>
    </row>
    <row r="163" s="13" customFormat="1">
      <c r="A163" s="13"/>
      <c r="B163" s="258"/>
      <c r="C163" s="259"/>
      <c r="D163" s="260" t="s">
        <v>190</v>
      </c>
      <c r="E163" s="261" t="s">
        <v>1</v>
      </c>
      <c r="F163" s="262" t="s">
        <v>268</v>
      </c>
      <c r="G163" s="259"/>
      <c r="H163" s="263">
        <v>363</v>
      </c>
      <c r="I163" s="264"/>
      <c r="J163" s="259"/>
      <c r="K163" s="259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190</v>
      </c>
      <c r="AU163" s="269" t="s">
        <v>92</v>
      </c>
      <c r="AV163" s="13" t="s">
        <v>92</v>
      </c>
      <c r="AW163" s="13" t="s">
        <v>32</v>
      </c>
      <c r="AX163" s="13" t="s">
        <v>84</v>
      </c>
      <c r="AY163" s="269" t="s">
        <v>149</v>
      </c>
    </row>
    <row r="164" s="2" customFormat="1" ht="23.4566" customHeight="1">
      <c r="A164" s="39"/>
      <c r="B164" s="40"/>
      <c r="C164" s="281" t="s">
        <v>269</v>
      </c>
      <c r="D164" s="281" t="s">
        <v>243</v>
      </c>
      <c r="E164" s="282" t="s">
        <v>270</v>
      </c>
      <c r="F164" s="283" t="s">
        <v>271</v>
      </c>
      <c r="G164" s="284" t="s">
        <v>250</v>
      </c>
      <c r="H164" s="285">
        <v>242</v>
      </c>
      <c r="I164" s="286"/>
      <c r="J164" s="287">
        <f>ROUND(I164*H164,2)</f>
        <v>0</v>
      </c>
      <c r="K164" s="288"/>
      <c r="L164" s="289"/>
      <c r="M164" s="290" t="s">
        <v>1</v>
      </c>
      <c r="N164" s="291" t="s">
        <v>42</v>
      </c>
      <c r="O164" s="98"/>
      <c r="P164" s="249">
        <f>O164*H164</f>
        <v>0</v>
      </c>
      <c r="Q164" s="249">
        <v>0.00010000000000000001</v>
      </c>
      <c r="R164" s="249">
        <f>Q164*H164</f>
        <v>0.024200000000000003</v>
      </c>
      <c r="S164" s="249">
        <v>0</v>
      </c>
      <c r="T164" s="25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1" t="s">
        <v>224</v>
      </c>
      <c r="AT164" s="251" t="s">
        <v>243</v>
      </c>
      <c r="AU164" s="251" t="s">
        <v>92</v>
      </c>
      <c r="AY164" s="18" t="s">
        <v>149</v>
      </c>
      <c r="BE164" s="252">
        <f>IF(N164="základná",J164,0)</f>
        <v>0</v>
      </c>
      <c r="BF164" s="252">
        <f>IF(N164="znížená",J164,0)</f>
        <v>0</v>
      </c>
      <c r="BG164" s="252">
        <f>IF(N164="zákl. prenesená",J164,0)</f>
        <v>0</v>
      </c>
      <c r="BH164" s="252">
        <f>IF(N164="zníž. prenesená",J164,0)</f>
        <v>0</v>
      </c>
      <c r="BI164" s="252">
        <f>IF(N164="nulová",J164,0)</f>
        <v>0</v>
      </c>
      <c r="BJ164" s="18" t="s">
        <v>92</v>
      </c>
      <c r="BK164" s="252">
        <f>ROUND(I164*H164,2)</f>
        <v>0</v>
      </c>
      <c r="BL164" s="18" t="s">
        <v>166</v>
      </c>
      <c r="BM164" s="251" t="s">
        <v>272</v>
      </c>
    </row>
    <row r="165" s="2" customFormat="1" ht="23.4566" customHeight="1">
      <c r="A165" s="39"/>
      <c r="B165" s="40"/>
      <c r="C165" s="281" t="s">
        <v>273</v>
      </c>
      <c r="D165" s="281" t="s">
        <v>243</v>
      </c>
      <c r="E165" s="282" t="s">
        <v>274</v>
      </c>
      <c r="F165" s="283" t="s">
        <v>275</v>
      </c>
      <c r="G165" s="284" t="s">
        <v>250</v>
      </c>
      <c r="H165" s="285">
        <v>121</v>
      </c>
      <c r="I165" s="286"/>
      <c r="J165" s="287">
        <f>ROUND(I165*H165,2)</f>
        <v>0</v>
      </c>
      <c r="K165" s="288"/>
      <c r="L165" s="289"/>
      <c r="M165" s="290" t="s">
        <v>1</v>
      </c>
      <c r="N165" s="291" t="s">
        <v>42</v>
      </c>
      <c r="O165" s="98"/>
      <c r="P165" s="249">
        <f>O165*H165</f>
        <v>0</v>
      </c>
      <c r="Q165" s="249">
        <v>5.0000000000000002E-05</v>
      </c>
      <c r="R165" s="249">
        <f>Q165*H165</f>
        <v>0.0060500000000000007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224</v>
      </c>
      <c r="AT165" s="251" t="s">
        <v>243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276</v>
      </c>
    </row>
    <row r="166" s="2" customFormat="1" ht="23.4566" customHeight="1">
      <c r="A166" s="39"/>
      <c r="B166" s="40"/>
      <c r="C166" s="239" t="s">
        <v>277</v>
      </c>
      <c r="D166" s="239" t="s">
        <v>152</v>
      </c>
      <c r="E166" s="240" t="s">
        <v>278</v>
      </c>
      <c r="F166" s="241" t="s">
        <v>279</v>
      </c>
      <c r="G166" s="242" t="s">
        <v>250</v>
      </c>
      <c r="H166" s="243">
        <v>1</v>
      </c>
      <c r="I166" s="244"/>
      <c r="J166" s="245">
        <f>ROUND(I166*H166,2)</f>
        <v>0</v>
      </c>
      <c r="K166" s="246"/>
      <c r="L166" s="45"/>
      <c r="M166" s="247" t="s">
        <v>1</v>
      </c>
      <c r="N166" s="248" t="s">
        <v>42</v>
      </c>
      <c r="O166" s="98"/>
      <c r="P166" s="249">
        <f>O166*H166</f>
        <v>0</v>
      </c>
      <c r="Q166" s="249">
        <v>0.22133</v>
      </c>
      <c r="R166" s="249">
        <f>Q166*H166</f>
        <v>0.22133</v>
      </c>
      <c r="S166" s="249">
        <v>0</v>
      </c>
      <c r="T166" s="25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1" t="s">
        <v>166</v>
      </c>
      <c r="AT166" s="251" t="s">
        <v>152</v>
      </c>
      <c r="AU166" s="251" t="s">
        <v>92</v>
      </c>
      <c r="AY166" s="18" t="s">
        <v>149</v>
      </c>
      <c r="BE166" s="252">
        <f>IF(N166="základná",J166,0)</f>
        <v>0</v>
      </c>
      <c r="BF166" s="252">
        <f>IF(N166="znížená",J166,0)</f>
        <v>0</v>
      </c>
      <c r="BG166" s="252">
        <f>IF(N166="zákl. prenesená",J166,0)</f>
        <v>0</v>
      </c>
      <c r="BH166" s="252">
        <f>IF(N166="zníž. prenesená",J166,0)</f>
        <v>0</v>
      </c>
      <c r="BI166" s="252">
        <f>IF(N166="nulová",J166,0)</f>
        <v>0</v>
      </c>
      <c r="BJ166" s="18" t="s">
        <v>92</v>
      </c>
      <c r="BK166" s="252">
        <f>ROUND(I166*H166,2)</f>
        <v>0</v>
      </c>
      <c r="BL166" s="18" t="s">
        <v>166</v>
      </c>
      <c r="BM166" s="251" t="s">
        <v>280</v>
      </c>
    </row>
    <row r="167" s="2" customFormat="1" ht="23.4566" customHeight="1">
      <c r="A167" s="39"/>
      <c r="B167" s="40"/>
      <c r="C167" s="239" t="s">
        <v>7</v>
      </c>
      <c r="D167" s="239" t="s">
        <v>152</v>
      </c>
      <c r="E167" s="240" t="s">
        <v>281</v>
      </c>
      <c r="F167" s="241" t="s">
        <v>282</v>
      </c>
      <c r="G167" s="242" t="s">
        <v>250</v>
      </c>
      <c r="H167" s="243">
        <v>7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0.22133</v>
      </c>
      <c r="R167" s="249">
        <f>Q167*H167</f>
        <v>1.54931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283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219</v>
      </c>
      <c r="G168" s="259"/>
      <c r="H168" s="263">
        <v>7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76</v>
      </c>
      <c r="AY168" s="269" t="s">
        <v>149</v>
      </c>
    </row>
    <row r="169" s="2" customFormat="1" ht="31.92453" customHeight="1">
      <c r="A169" s="39"/>
      <c r="B169" s="40"/>
      <c r="C169" s="281" t="s">
        <v>284</v>
      </c>
      <c r="D169" s="281" t="s">
        <v>243</v>
      </c>
      <c r="E169" s="282" t="s">
        <v>285</v>
      </c>
      <c r="F169" s="283" t="s">
        <v>286</v>
      </c>
      <c r="G169" s="284" t="s">
        <v>250</v>
      </c>
      <c r="H169" s="285">
        <v>1</v>
      </c>
      <c r="I169" s="286"/>
      <c r="J169" s="287">
        <f>ROUND(I169*H169,2)</f>
        <v>0</v>
      </c>
      <c r="K169" s="288"/>
      <c r="L169" s="289"/>
      <c r="M169" s="290" t="s">
        <v>1</v>
      </c>
      <c r="N169" s="291" t="s">
        <v>42</v>
      </c>
      <c r="O169" s="98"/>
      <c r="P169" s="249">
        <f>O169*H169</f>
        <v>0</v>
      </c>
      <c r="Q169" s="249">
        <v>0.0022000000000000001</v>
      </c>
      <c r="R169" s="249">
        <f>Q169*H169</f>
        <v>0.0022000000000000001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224</v>
      </c>
      <c r="AT169" s="251" t="s">
        <v>243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287</v>
      </c>
    </row>
    <row r="170" s="2" customFormat="1" ht="36.72453" customHeight="1">
      <c r="A170" s="39"/>
      <c r="B170" s="40"/>
      <c r="C170" s="281" t="s">
        <v>288</v>
      </c>
      <c r="D170" s="281" t="s">
        <v>243</v>
      </c>
      <c r="E170" s="282" t="s">
        <v>289</v>
      </c>
      <c r="F170" s="283" t="s">
        <v>290</v>
      </c>
      <c r="G170" s="284" t="s">
        <v>250</v>
      </c>
      <c r="H170" s="285">
        <v>2</v>
      </c>
      <c r="I170" s="286"/>
      <c r="J170" s="287">
        <f>ROUND(I170*H170,2)</f>
        <v>0</v>
      </c>
      <c r="K170" s="288"/>
      <c r="L170" s="289"/>
      <c r="M170" s="290" t="s">
        <v>1</v>
      </c>
      <c r="N170" s="291" t="s">
        <v>42</v>
      </c>
      <c r="O170" s="98"/>
      <c r="P170" s="249">
        <f>O170*H170</f>
        <v>0</v>
      </c>
      <c r="Q170" s="249">
        <v>0.0011999999999999999</v>
      </c>
      <c r="R170" s="249">
        <f>Q170*H170</f>
        <v>0.0023999999999999998</v>
      </c>
      <c r="S170" s="249">
        <v>0</v>
      </c>
      <c r="T170" s="25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1" t="s">
        <v>224</v>
      </c>
      <c r="AT170" s="251" t="s">
        <v>243</v>
      </c>
      <c r="AU170" s="251" t="s">
        <v>92</v>
      </c>
      <c r="AY170" s="18" t="s">
        <v>149</v>
      </c>
      <c r="BE170" s="252">
        <f>IF(N170="základná",J170,0)</f>
        <v>0</v>
      </c>
      <c r="BF170" s="252">
        <f>IF(N170="znížená",J170,0)</f>
        <v>0</v>
      </c>
      <c r="BG170" s="252">
        <f>IF(N170="zákl. prenesená",J170,0)</f>
        <v>0</v>
      </c>
      <c r="BH170" s="252">
        <f>IF(N170="zníž. prenesená",J170,0)</f>
        <v>0</v>
      </c>
      <c r="BI170" s="252">
        <f>IF(N170="nulová",J170,0)</f>
        <v>0</v>
      </c>
      <c r="BJ170" s="18" t="s">
        <v>92</v>
      </c>
      <c r="BK170" s="252">
        <f>ROUND(I170*H170,2)</f>
        <v>0</v>
      </c>
      <c r="BL170" s="18" t="s">
        <v>166</v>
      </c>
      <c r="BM170" s="251" t="s">
        <v>291</v>
      </c>
    </row>
    <row r="171" s="2" customFormat="1" ht="36.72453" customHeight="1">
      <c r="A171" s="39"/>
      <c r="B171" s="40"/>
      <c r="C171" s="281" t="s">
        <v>292</v>
      </c>
      <c r="D171" s="281" t="s">
        <v>243</v>
      </c>
      <c r="E171" s="282" t="s">
        <v>293</v>
      </c>
      <c r="F171" s="283" t="s">
        <v>294</v>
      </c>
      <c r="G171" s="284" t="s">
        <v>250</v>
      </c>
      <c r="H171" s="285">
        <v>1</v>
      </c>
      <c r="I171" s="286"/>
      <c r="J171" s="287">
        <f>ROUND(I171*H171,2)</f>
        <v>0</v>
      </c>
      <c r="K171" s="288"/>
      <c r="L171" s="289"/>
      <c r="M171" s="290" t="s">
        <v>1</v>
      </c>
      <c r="N171" s="291" t="s">
        <v>42</v>
      </c>
      <c r="O171" s="98"/>
      <c r="P171" s="249">
        <f>O171*H171</f>
        <v>0</v>
      </c>
      <c r="Q171" s="249">
        <v>0.015299999999999999</v>
      </c>
      <c r="R171" s="249">
        <f>Q171*H171</f>
        <v>0.015299999999999999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224</v>
      </c>
      <c r="AT171" s="251" t="s">
        <v>243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295</v>
      </c>
    </row>
    <row r="172" s="2" customFormat="1" ht="42.79245" customHeight="1">
      <c r="A172" s="39"/>
      <c r="B172" s="40"/>
      <c r="C172" s="281" t="s">
        <v>296</v>
      </c>
      <c r="D172" s="281" t="s">
        <v>243</v>
      </c>
      <c r="E172" s="282" t="s">
        <v>297</v>
      </c>
      <c r="F172" s="283" t="s">
        <v>298</v>
      </c>
      <c r="G172" s="284" t="s">
        <v>250</v>
      </c>
      <c r="H172" s="285">
        <v>1</v>
      </c>
      <c r="I172" s="286"/>
      <c r="J172" s="287">
        <f>ROUND(I172*H172,2)</f>
        <v>0</v>
      </c>
      <c r="K172" s="288"/>
      <c r="L172" s="289"/>
      <c r="M172" s="290" t="s">
        <v>1</v>
      </c>
      <c r="N172" s="291" t="s">
        <v>42</v>
      </c>
      <c r="O172" s="98"/>
      <c r="P172" s="249">
        <f>O172*H172</f>
        <v>0</v>
      </c>
      <c r="Q172" s="249">
        <v>0.015299999999999999</v>
      </c>
      <c r="R172" s="249">
        <f>Q172*H172</f>
        <v>0.015299999999999999</v>
      </c>
      <c r="S172" s="249">
        <v>0</v>
      </c>
      <c r="T172" s="25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1" t="s">
        <v>224</v>
      </c>
      <c r="AT172" s="251" t="s">
        <v>243</v>
      </c>
      <c r="AU172" s="251" t="s">
        <v>92</v>
      </c>
      <c r="AY172" s="18" t="s">
        <v>149</v>
      </c>
      <c r="BE172" s="252">
        <f>IF(N172="základná",J172,0)</f>
        <v>0</v>
      </c>
      <c r="BF172" s="252">
        <f>IF(N172="znížená",J172,0)</f>
        <v>0</v>
      </c>
      <c r="BG172" s="252">
        <f>IF(N172="zákl. prenesená",J172,0)</f>
        <v>0</v>
      </c>
      <c r="BH172" s="252">
        <f>IF(N172="zníž. prenesená",J172,0)</f>
        <v>0</v>
      </c>
      <c r="BI172" s="252">
        <f>IF(N172="nulová",J172,0)</f>
        <v>0</v>
      </c>
      <c r="BJ172" s="18" t="s">
        <v>92</v>
      </c>
      <c r="BK172" s="252">
        <f>ROUND(I172*H172,2)</f>
        <v>0</v>
      </c>
      <c r="BL172" s="18" t="s">
        <v>166</v>
      </c>
      <c r="BM172" s="251" t="s">
        <v>299</v>
      </c>
    </row>
    <row r="173" s="2" customFormat="1" ht="36.72453" customHeight="1">
      <c r="A173" s="39"/>
      <c r="B173" s="40"/>
      <c r="C173" s="281" t="s">
        <v>300</v>
      </c>
      <c r="D173" s="281" t="s">
        <v>243</v>
      </c>
      <c r="E173" s="282" t="s">
        <v>301</v>
      </c>
      <c r="F173" s="283" t="s">
        <v>302</v>
      </c>
      <c r="G173" s="284" t="s">
        <v>250</v>
      </c>
      <c r="H173" s="285">
        <v>2</v>
      </c>
      <c r="I173" s="286"/>
      <c r="J173" s="287">
        <f>ROUND(I173*H173,2)</f>
        <v>0</v>
      </c>
      <c r="K173" s="288"/>
      <c r="L173" s="289"/>
      <c r="M173" s="290" t="s">
        <v>1</v>
      </c>
      <c r="N173" s="291" t="s">
        <v>42</v>
      </c>
      <c r="O173" s="98"/>
      <c r="P173" s="249">
        <f>O173*H173</f>
        <v>0</v>
      </c>
      <c r="Q173" s="249">
        <v>0.0061000000000000004</v>
      </c>
      <c r="R173" s="249">
        <f>Q173*H173</f>
        <v>0.012200000000000001</v>
      </c>
      <c r="S173" s="249">
        <v>0</v>
      </c>
      <c r="T173" s="25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1" t="s">
        <v>224</v>
      </c>
      <c r="AT173" s="251" t="s">
        <v>243</v>
      </c>
      <c r="AU173" s="251" t="s">
        <v>92</v>
      </c>
      <c r="AY173" s="18" t="s">
        <v>149</v>
      </c>
      <c r="BE173" s="252">
        <f>IF(N173="základná",J173,0)</f>
        <v>0</v>
      </c>
      <c r="BF173" s="252">
        <f>IF(N173="znížená",J173,0)</f>
        <v>0</v>
      </c>
      <c r="BG173" s="252">
        <f>IF(N173="zákl. prenesená",J173,0)</f>
        <v>0</v>
      </c>
      <c r="BH173" s="252">
        <f>IF(N173="zníž. prenesená",J173,0)</f>
        <v>0</v>
      </c>
      <c r="BI173" s="252">
        <f>IF(N173="nulová",J173,0)</f>
        <v>0</v>
      </c>
      <c r="BJ173" s="18" t="s">
        <v>92</v>
      </c>
      <c r="BK173" s="252">
        <f>ROUND(I173*H173,2)</f>
        <v>0</v>
      </c>
      <c r="BL173" s="18" t="s">
        <v>166</v>
      </c>
      <c r="BM173" s="251" t="s">
        <v>303</v>
      </c>
    </row>
    <row r="174" s="2" customFormat="1" ht="21.0566" customHeight="1">
      <c r="A174" s="39"/>
      <c r="B174" s="40"/>
      <c r="C174" s="281" t="s">
        <v>304</v>
      </c>
      <c r="D174" s="281" t="s">
        <v>243</v>
      </c>
      <c r="E174" s="282" t="s">
        <v>305</v>
      </c>
      <c r="F174" s="283" t="s">
        <v>306</v>
      </c>
      <c r="G174" s="284" t="s">
        <v>250</v>
      </c>
      <c r="H174" s="285">
        <v>7</v>
      </c>
      <c r="I174" s="286"/>
      <c r="J174" s="287">
        <f>ROUND(I174*H174,2)</f>
        <v>0</v>
      </c>
      <c r="K174" s="288"/>
      <c r="L174" s="289"/>
      <c r="M174" s="290" t="s">
        <v>1</v>
      </c>
      <c r="N174" s="291" t="s">
        <v>42</v>
      </c>
      <c r="O174" s="98"/>
      <c r="P174" s="249">
        <f>O174*H174</f>
        <v>0</v>
      </c>
      <c r="Q174" s="249">
        <v>0.0044000000000000003</v>
      </c>
      <c r="R174" s="249">
        <f>Q174*H174</f>
        <v>0.030800000000000001</v>
      </c>
      <c r="S174" s="249">
        <v>0</v>
      </c>
      <c r="T174" s="25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1" t="s">
        <v>224</v>
      </c>
      <c r="AT174" s="251" t="s">
        <v>243</v>
      </c>
      <c r="AU174" s="251" t="s">
        <v>92</v>
      </c>
      <c r="AY174" s="18" t="s">
        <v>149</v>
      </c>
      <c r="BE174" s="252">
        <f>IF(N174="základná",J174,0)</f>
        <v>0</v>
      </c>
      <c r="BF174" s="252">
        <f>IF(N174="znížená",J174,0)</f>
        <v>0</v>
      </c>
      <c r="BG174" s="252">
        <f>IF(N174="zákl. prenesená",J174,0)</f>
        <v>0</v>
      </c>
      <c r="BH174" s="252">
        <f>IF(N174="zníž. prenesená",J174,0)</f>
        <v>0</v>
      </c>
      <c r="BI174" s="252">
        <f>IF(N174="nulová",J174,0)</f>
        <v>0</v>
      </c>
      <c r="BJ174" s="18" t="s">
        <v>92</v>
      </c>
      <c r="BK174" s="252">
        <f>ROUND(I174*H174,2)</f>
        <v>0</v>
      </c>
      <c r="BL174" s="18" t="s">
        <v>166</v>
      </c>
      <c r="BM174" s="251" t="s">
        <v>307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308</v>
      </c>
      <c r="G175" s="259"/>
      <c r="H175" s="263">
        <v>7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84</v>
      </c>
      <c r="AY175" s="269" t="s">
        <v>149</v>
      </c>
    </row>
    <row r="176" s="2" customFormat="1" ht="21.0566" customHeight="1">
      <c r="A176" s="39"/>
      <c r="B176" s="40"/>
      <c r="C176" s="281" t="s">
        <v>309</v>
      </c>
      <c r="D176" s="281" t="s">
        <v>243</v>
      </c>
      <c r="E176" s="282" t="s">
        <v>310</v>
      </c>
      <c r="F176" s="283" t="s">
        <v>311</v>
      </c>
      <c r="G176" s="284" t="s">
        <v>250</v>
      </c>
      <c r="H176" s="285">
        <v>2</v>
      </c>
      <c r="I176" s="286"/>
      <c r="J176" s="287">
        <f>ROUND(I176*H176,2)</f>
        <v>0</v>
      </c>
      <c r="K176" s="288"/>
      <c r="L176" s="289"/>
      <c r="M176" s="290" t="s">
        <v>1</v>
      </c>
      <c r="N176" s="291" t="s">
        <v>42</v>
      </c>
      <c r="O176" s="98"/>
      <c r="P176" s="249">
        <f>O176*H176</f>
        <v>0</v>
      </c>
      <c r="Q176" s="249">
        <v>0.0028</v>
      </c>
      <c r="R176" s="249">
        <f>Q176*H176</f>
        <v>0.0055999999999999999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224</v>
      </c>
      <c r="AT176" s="251" t="s">
        <v>243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312</v>
      </c>
    </row>
    <row r="177" s="2" customFormat="1" ht="16.30189" customHeight="1">
      <c r="A177" s="39"/>
      <c r="B177" s="40"/>
      <c r="C177" s="281" t="s">
        <v>313</v>
      </c>
      <c r="D177" s="281" t="s">
        <v>243</v>
      </c>
      <c r="E177" s="282" t="s">
        <v>314</v>
      </c>
      <c r="F177" s="283" t="s">
        <v>315</v>
      </c>
      <c r="G177" s="284" t="s">
        <v>250</v>
      </c>
      <c r="H177" s="285">
        <v>9</v>
      </c>
      <c r="I177" s="286"/>
      <c r="J177" s="287">
        <f>ROUND(I177*H177,2)</f>
        <v>0</v>
      </c>
      <c r="K177" s="288"/>
      <c r="L177" s="289"/>
      <c r="M177" s="290" t="s">
        <v>1</v>
      </c>
      <c r="N177" s="291" t="s">
        <v>42</v>
      </c>
      <c r="O177" s="98"/>
      <c r="P177" s="249">
        <f>O177*H177</f>
        <v>0</v>
      </c>
      <c r="Q177" s="249">
        <v>0</v>
      </c>
      <c r="R177" s="249">
        <f>Q177*H177</f>
        <v>0</v>
      </c>
      <c r="S177" s="249">
        <v>0</v>
      </c>
      <c r="T177" s="25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1" t="s">
        <v>224</v>
      </c>
      <c r="AT177" s="251" t="s">
        <v>243</v>
      </c>
      <c r="AU177" s="251" t="s">
        <v>92</v>
      </c>
      <c r="AY177" s="18" t="s">
        <v>149</v>
      </c>
      <c r="BE177" s="252">
        <f>IF(N177="základná",J177,0)</f>
        <v>0</v>
      </c>
      <c r="BF177" s="252">
        <f>IF(N177="znížená",J177,0)</f>
        <v>0</v>
      </c>
      <c r="BG177" s="252">
        <f>IF(N177="zákl. prenesená",J177,0)</f>
        <v>0</v>
      </c>
      <c r="BH177" s="252">
        <f>IF(N177="zníž. prenesená",J177,0)</f>
        <v>0</v>
      </c>
      <c r="BI177" s="252">
        <f>IF(N177="nulová",J177,0)</f>
        <v>0</v>
      </c>
      <c r="BJ177" s="18" t="s">
        <v>92</v>
      </c>
      <c r="BK177" s="252">
        <f>ROUND(I177*H177,2)</f>
        <v>0</v>
      </c>
      <c r="BL177" s="18" t="s">
        <v>166</v>
      </c>
      <c r="BM177" s="251" t="s">
        <v>316</v>
      </c>
    </row>
    <row r="178" s="2" customFormat="1" ht="16.30189" customHeight="1">
      <c r="A178" s="39"/>
      <c r="B178" s="40"/>
      <c r="C178" s="281" t="s">
        <v>317</v>
      </c>
      <c r="D178" s="281" t="s">
        <v>243</v>
      </c>
      <c r="E178" s="282" t="s">
        <v>318</v>
      </c>
      <c r="F178" s="283" t="s">
        <v>319</v>
      </c>
      <c r="G178" s="284" t="s">
        <v>250</v>
      </c>
      <c r="H178" s="285">
        <v>18</v>
      </c>
      <c r="I178" s="286"/>
      <c r="J178" s="287">
        <f>ROUND(I178*H178,2)</f>
        <v>0</v>
      </c>
      <c r="K178" s="288"/>
      <c r="L178" s="289"/>
      <c r="M178" s="290" t="s">
        <v>1</v>
      </c>
      <c r="N178" s="291" t="s">
        <v>42</v>
      </c>
      <c r="O178" s="98"/>
      <c r="P178" s="249">
        <f>O178*H178</f>
        <v>0</v>
      </c>
      <c r="Q178" s="249">
        <v>1.0000000000000001E-05</v>
      </c>
      <c r="R178" s="249">
        <f>Q178*H178</f>
        <v>0.00018000000000000001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224</v>
      </c>
      <c r="AT178" s="251" t="s">
        <v>243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320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321</v>
      </c>
      <c r="G179" s="259"/>
      <c r="H179" s="263">
        <v>18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84</v>
      </c>
      <c r="AY179" s="269" t="s">
        <v>149</v>
      </c>
    </row>
    <row r="180" s="2" customFormat="1" ht="31.92453" customHeight="1">
      <c r="A180" s="39"/>
      <c r="B180" s="40"/>
      <c r="C180" s="239" t="s">
        <v>322</v>
      </c>
      <c r="D180" s="239" t="s">
        <v>152</v>
      </c>
      <c r="E180" s="240" t="s">
        <v>323</v>
      </c>
      <c r="F180" s="241" t="s">
        <v>324</v>
      </c>
      <c r="G180" s="242" t="s">
        <v>211</v>
      </c>
      <c r="H180" s="243">
        <v>322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0.00025000000000000001</v>
      </c>
      <c r="R180" s="249">
        <f>Q180*H180</f>
        <v>0.080500000000000002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325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326</v>
      </c>
      <c r="G181" s="259"/>
      <c r="H181" s="263">
        <v>322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76</v>
      </c>
      <c r="AY181" s="269" t="s">
        <v>149</v>
      </c>
    </row>
    <row r="182" s="2" customFormat="1" ht="36.72453" customHeight="1">
      <c r="A182" s="39"/>
      <c r="B182" s="40"/>
      <c r="C182" s="239" t="s">
        <v>327</v>
      </c>
      <c r="D182" s="239" t="s">
        <v>152</v>
      </c>
      <c r="E182" s="240" t="s">
        <v>328</v>
      </c>
      <c r="F182" s="241" t="s">
        <v>329</v>
      </c>
      <c r="G182" s="242" t="s">
        <v>211</v>
      </c>
      <c r="H182" s="243">
        <v>1450</v>
      </c>
      <c r="I182" s="244"/>
      <c r="J182" s="245">
        <f>ROUND(I182*H182,2)</f>
        <v>0</v>
      </c>
      <c r="K182" s="246"/>
      <c r="L182" s="45"/>
      <c r="M182" s="247" t="s">
        <v>1</v>
      </c>
      <c r="N182" s="248" t="s">
        <v>42</v>
      </c>
      <c r="O182" s="98"/>
      <c r="P182" s="249">
        <f>O182*H182</f>
        <v>0</v>
      </c>
      <c r="Q182" s="249">
        <v>9.0000000000000006E-05</v>
      </c>
      <c r="R182" s="249">
        <f>Q182*H182</f>
        <v>0.13050000000000001</v>
      </c>
      <c r="S182" s="249">
        <v>0</v>
      </c>
      <c r="T182" s="25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1" t="s">
        <v>166</v>
      </c>
      <c r="AT182" s="251" t="s">
        <v>152</v>
      </c>
      <c r="AU182" s="251" t="s">
        <v>92</v>
      </c>
      <c r="AY182" s="18" t="s">
        <v>149</v>
      </c>
      <c r="BE182" s="252">
        <f>IF(N182="základná",J182,0)</f>
        <v>0</v>
      </c>
      <c r="BF182" s="252">
        <f>IF(N182="znížená",J182,0)</f>
        <v>0</v>
      </c>
      <c r="BG182" s="252">
        <f>IF(N182="zákl. prenesená",J182,0)</f>
        <v>0</v>
      </c>
      <c r="BH182" s="252">
        <f>IF(N182="zníž. prenesená",J182,0)</f>
        <v>0</v>
      </c>
      <c r="BI182" s="252">
        <f>IF(N182="nulová",J182,0)</f>
        <v>0</v>
      </c>
      <c r="BJ182" s="18" t="s">
        <v>92</v>
      </c>
      <c r="BK182" s="252">
        <f>ROUND(I182*H182,2)</f>
        <v>0</v>
      </c>
      <c r="BL182" s="18" t="s">
        <v>166</v>
      </c>
      <c r="BM182" s="251" t="s">
        <v>330</v>
      </c>
    </row>
    <row r="183" s="13" customFormat="1">
      <c r="A183" s="13"/>
      <c r="B183" s="258"/>
      <c r="C183" s="259"/>
      <c r="D183" s="260" t="s">
        <v>190</v>
      </c>
      <c r="E183" s="261" t="s">
        <v>1</v>
      </c>
      <c r="F183" s="262" t="s">
        <v>331</v>
      </c>
      <c r="G183" s="259"/>
      <c r="H183" s="263">
        <v>1450</v>
      </c>
      <c r="I183" s="264"/>
      <c r="J183" s="259"/>
      <c r="K183" s="259"/>
      <c r="L183" s="265"/>
      <c r="M183" s="266"/>
      <c r="N183" s="267"/>
      <c r="O183" s="267"/>
      <c r="P183" s="267"/>
      <c r="Q183" s="267"/>
      <c r="R183" s="267"/>
      <c r="S183" s="267"/>
      <c r="T183" s="26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9" t="s">
        <v>190</v>
      </c>
      <c r="AU183" s="269" t="s">
        <v>92</v>
      </c>
      <c r="AV183" s="13" t="s">
        <v>92</v>
      </c>
      <c r="AW183" s="13" t="s">
        <v>32</v>
      </c>
      <c r="AX183" s="13" t="s">
        <v>76</v>
      </c>
      <c r="AY183" s="269" t="s">
        <v>149</v>
      </c>
    </row>
    <row r="184" s="2" customFormat="1" ht="23.4566" customHeight="1">
      <c r="A184" s="39"/>
      <c r="B184" s="40"/>
      <c r="C184" s="239" t="s">
        <v>332</v>
      </c>
      <c r="D184" s="239" t="s">
        <v>152</v>
      </c>
      <c r="E184" s="240" t="s">
        <v>333</v>
      </c>
      <c r="F184" s="241" t="s">
        <v>334</v>
      </c>
      <c r="G184" s="242" t="s">
        <v>211</v>
      </c>
      <c r="H184" s="243">
        <v>1772</v>
      </c>
      <c r="I184" s="244"/>
      <c r="J184" s="245">
        <f>ROUND(I184*H184,2)</f>
        <v>0</v>
      </c>
      <c r="K184" s="246"/>
      <c r="L184" s="45"/>
      <c r="M184" s="247" t="s">
        <v>1</v>
      </c>
      <c r="N184" s="248" t="s">
        <v>42</v>
      </c>
      <c r="O184" s="98"/>
      <c r="P184" s="249">
        <f>O184*H184</f>
        <v>0</v>
      </c>
      <c r="Q184" s="249">
        <v>0</v>
      </c>
      <c r="R184" s="249">
        <f>Q184*H184</f>
        <v>0</v>
      </c>
      <c r="S184" s="249">
        <v>0</v>
      </c>
      <c r="T184" s="25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1" t="s">
        <v>166</v>
      </c>
      <c r="AT184" s="251" t="s">
        <v>152</v>
      </c>
      <c r="AU184" s="251" t="s">
        <v>92</v>
      </c>
      <c r="AY184" s="18" t="s">
        <v>149</v>
      </c>
      <c r="BE184" s="252">
        <f>IF(N184="základná",J184,0)</f>
        <v>0</v>
      </c>
      <c r="BF184" s="252">
        <f>IF(N184="znížená",J184,0)</f>
        <v>0</v>
      </c>
      <c r="BG184" s="252">
        <f>IF(N184="zákl. prenesená",J184,0)</f>
        <v>0</v>
      </c>
      <c r="BH184" s="252">
        <f>IF(N184="zníž. prenesená",J184,0)</f>
        <v>0</v>
      </c>
      <c r="BI184" s="252">
        <f>IF(N184="nulová",J184,0)</f>
        <v>0</v>
      </c>
      <c r="BJ184" s="18" t="s">
        <v>92</v>
      </c>
      <c r="BK184" s="252">
        <f>ROUND(I184*H184,2)</f>
        <v>0</v>
      </c>
      <c r="BL184" s="18" t="s">
        <v>166</v>
      </c>
      <c r="BM184" s="251" t="s">
        <v>335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336</v>
      </c>
      <c r="G185" s="259"/>
      <c r="H185" s="263">
        <v>1772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84</v>
      </c>
      <c r="AY185" s="269" t="s">
        <v>149</v>
      </c>
    </row>
    <row r="186" s="2" customFormat="1" ht="36.72453" customHeight="1">
      <c r="A186" s="39"/>
      <c r="B186" s="40"/>
      <c r="C186" s="239" t="s">
        <v>337</v>
      </c>
      <c r="D186" s="239" t="s">
        <v>152</v>
      </c>
      <c r="E186" s="240" t="s">
        <v>338</v>
      </c>
      <c r="F186" s="241" t="s">
        <v>339</v>
      </c>
      <c r="G186" s="242" t="s">
        <v>211</v>
      </c>
      <c r="H186" s="243">
        <v>1772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0</v>
      </c>
      <c r="R186" s="249">
        <f>Q186*H186</f>
        <v>0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340</v>
      </c>
    </row>
    <row r="187" s="13" customFormat="1">
      <c r="A187" s="13"/>
      <c r="B187" s="258"/>
      <c r="C187" s="259"/>
      <c r="D187" s="260" t="s">
        <v>190</v>
      </c>
      <c r="E187" s="261" t="s">
        <v>1</v>
      </c>
      <c r="F187" s="262" t="s">
        <v>341</v>
      </c>
      <c r="G187" s="259"/>
      <c r="H187" s="263">
        <v>1772</v>
      </c>
      <c r="I187" s="264"/>
      <c r="J187" s="259"/>
      <c r="K187" s="259"/>
      <c r="L187" s="265"/>
      <c r="M187" s="266"/>
      <c r="N187" s="267"/>
      <c r="O187" s="267"/>
      <c r="P187" s="267"/>
      <c r="Q187" s="267"/>
      <c r="R187" s="267"/>
      <c r="S187" s="267"/>
      <c r="T187" s="26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9" t="s">
        <v>190</v>
      </c>
      <c r="AU187" s="269" t="s">
        <v>92</v>
      </c>
      <c r="AV187" s="13" t="s">
        <v>92</v>
      </c>
      <c r="AW187" s="13" t="s">
        <v>32</v>
      </c>
      <c r="AX187" s="13" t="s">
        <v>84</v>
      </c>
      <c r="AY187" s="269" t="s">
        <v>149</v>
      </c>
    </row>
    <row r="188" s="2" customFormat="1" ht="31.92453" customHeight="1">
      <c r="A188" s="39"/>
      <c r="B188" s="40"/>
      <c r="C188" s="239" t="s">
        <v>342</v>
      </c>
      <c r="D188" s="239" t="s">
        <v>152</v>
      </c>
      <c r="E188" s="240" t="s">
        <v>343</v>
      </c>
      <c r="F188" s="241" t="s">
        <v>344</v>
      </c>
      <c r="G188" s="242" t="s">
        <v>211</v>
      </c>
      <c r="H188" s="243">
        <v>1772</v>
      </c>
      <c r="I188" s="244"/>
      <c r="J188" s="245">
        <f>ROUND(I188*H188,2)</f>
        <v>0</v>
      </c>
      <c r="K188" s="246"/>
      <c r="L188" s="45"/>
      <c r="M188" s="247" t="s">
        <v>1</v>
      </c>
      <c r="N188" s="248" t="s">
        <v>42</v>
      </c>
      <c r="O188" s="98"/>
      <c r="P188" s="249">
        <f>O188*H188</f>
        <v>0</v>
      </c>
      <c r="Q188" s="249">
        <v>0.00011</v>
      </c>
      <c r="R188" s="249">
        <f>Q188*H188</f>
        <v>0.19492000000000001</v>
      </c>
      <c r="S188" s="249">
        <v>0</v>
      </c>
      <c r="T188" s="25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1" t="s">
        <v>166</v>
      </c>
      <c r="AT188" s="251" t="s">
        <v>152</v>
      </c>
      <c r="AU188" s="251" t="s">
        <v>92</v>
      </c>
      <c r="AY188" s="18" t="s">
        <v>149</v>
      </c>
      <c r="BE188" s="252">
        <f>IF(N188="základná",J188,0)</f>
        <v>0</v>
      </c>
      <c r="BF188" s="252">
        <f>IF(N188="znížená",J188,0)</f>
        <v>0</v>
      </c>
      <c r="BG188" s="252">
        <f>IF(N188="zákl. prenesená",J188,0)</f>
        <v>0</v>
      </c>
      <c r="BH188" s="252">
        <f>IF(N188="zníž. prenesená",J188,0)</f>
        <v>0</v>
      </c>
      <c r="BI188" s="252">
        <f>IF(N188="nulová",J188,0)</f>
        <v>0</v>
      </c>
      <c r="BJ188" s="18" t="s">
        <v>92</v>
      </c>
      <c r="BK188" s="252">
        <f>ROUND(I188*H188,2)</f>
        <v>0</v>
      </c>
      <c r="BL188" s="18" t="s">
        <v>166</v>
      </c>
      <c r="BM188" s="251" t="s">
        <v>345</v>
      </c>
    </row>
    <row r="189" s="2" customFormat="1" ht="23.4566" customHeight="1">
      <c r="A189" s="39"/>
      <c r="B189" s="40"/>
      <c r="C189" s="239" t="s">
        <v>346</v>
      </c>
      <c r="D189" s="239" t="s">
        <v>152</v>
      </c>
      <c r="E189" s="240" t="s">
        <v>347</v>
      </c>
      <c r="F189" s="241" t="s">
        <v>348</v>
      </c>
      <c r="G189" s="242" t="s">
        <v>211</v>
      </c>
      <c r="H189" s="243">
        <v>22</v>
      </c>
      <c r="I189" s="244"/>
      <c r="J189" s="245">
        <f>ROUND(I189*H189,2)</f>
        <v>0</v>
      </c>
      <c r="K189" s="246"/>
      <c r="L189" s="45"/>
      <c r="M189" s="247" t="s">
        <v>1</v>
      </c>
      <c r="N189" s="248" t="s">
        <v>42</v>
      </c>
      <c r="O189" s="98"/>
      <c r="P189" s="249">
        <f>O189*H189</f>
        <v>0</v>
      </c>
      <c r="Q189" s="249">
        <v>0</v>
      </c>
      <c r="R189" s="249">
        <f>Q189*H189</f>
        <v>0</v>
      </c>
      <c r="S189" s="249">
        <v>0</v>
      </c>
      <c r="T189" s="25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1" t="s">
        <v>166</v>
      </c>
      <c r="AT189" s="251" t="s">
        <v>152</v>
      </c>
      <c r="AU189" s="251" t="s">
        <v>92</v>
      </c>
      <c r="AY189" s="18" t="s">
        <v>149</v>
      </c>
      <c r="BE189" s="252">
        <f>IF(N189="základná",J189,0)</f>
        <v>0</v>
      </c>
      <c r="BF189" s="252">
        <f>IF(N189="znížená",J189,0)</f>
        <v>0</v>
      </c>
      <c r="BG189" s="252">
        <f>IF(N189="zákl. prenesená",J189,0)</f>
        <v>0</v>
      </c>
      <c r="BH189" s="252">
        <f>IF(N189="zníž. prenesená",J189,0)</f>
        <v>0</v>
      </c>
      <c r="BI189" s="252">
        <f>IF(N189="nulová",J189,0)</f>
        <v>0</v>
      </c>
      <c r="BJ189" s="18" t="s">
        <v>92</v>
      </c>
      <c r="BK189" s="252">
        <f>ROUND(I189*H189,2)</f>
        <v>0</v>
      </c>
      <c r="BL189" s="18" t="s">
        <v>166</v>
      </c>
      <c r="BM189" s="251" t="s">
        <v>349</v>
      </c>
    </row>
    <row r="190" s="13" customFormat="1">
      <c r="A190" s="13"/>
      <c r="B190" s="258"/>
      <c r="C190" s="259"/>
      <c r="D190" s="260" t="s">
        <v>190</v>
      </c>
      <c r="E190" s="261" t="s">
        <v>1</v>
      </c>
      <c r="F190" s="262" t="s">
        <v>350</v>
      </c>
      <c r="G190" s="259"/>
      <c r="H190" s="263">
        <v>22</v>
      </c>
      <c r="I190" s="264"/>
      <c r="J190" s="259"/>
      <c r="K190" s="259"/>
      <c r="L190" s="265"/>
      <c r="M190" s="266"/>
      <c r="N190" s="267"/>
      <c r="O190" s="267"/>
      <c r="P190" s="267"/>
      <c r="Q190" s="267"/>
      <c r="R190" s="267"/>
      <c r="S190" s="267"/>
      <c r="T190" s="26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9" t="s">
        <v>190</v>
      </c>
      <c r="AU190" s="269" t="s">
        <v>92</v>
      </c>
      <c r="AV190" s="13" t="s">
        <v>92</v>
      </c>
      <c r="AW190" s="13" t="s">
        <v>32</v>
      </c>
      <c r="AX190" s="13" t="s">
        <v>84</v>
      </c>
      <c r="AY190" s="269" t="s">
        <v>149</v>
      </c>
    </row>
    <row r="191" s="2" customFormat="1" ht="16.30189" customHeight="1">
      <c r="A191" s="39"/>
      <c r="B191" s="40"/>
      <c r="C191" s="239" t="s">
        <v>351</v>
      </c>
      <c r="D191" s="239" t="s">
        <v>152</v>
      </c>
      <c r="E191" s="240" t="s">
        <v>352</v>
      </c>
      <c r="F191" s="241" t="s">
        <v>353</v>
      </c>
      <c r="G191" s="242" t="s">
        <v>211</v>
      </c>
      <c r="H191" s="243">
        <v>22</v>
      </c>
      <c r="I191" s="244"/>
      <c r="J191" s="245">
        <f>ROUND(I191*H191,2)</f>
        <v>0</v>
      </c>
      <c r="K191" s="246"/>
      <c r="L191" s="45"/>
      <c r="M191" s="247" t="s">
        <v>1</v>
      </c>
      <c r="N191" s="248" t="s">
        <v>42</v>
      </c>
      <c r="O191" s="98"/>
      <c r="P191" s="249">
        <f>O191*H191</f>
        <v>0</v>
      </c>
      <c r="Q191" s="249">
        <v>2.0000000000000002E-05</v>
      </c>
      <c r="R191" s="249">
        <f>Q191*H191</f>
        <v>0.00044000000000000002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166</v>
      </c>
      <c r="AT191" s="251" t="s">
        <v>152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354</v>
      </c>
    </row>
    <row r="192" s="2" customFormat="1" ht="31.92453" customHeight="1">
      <c r="A192" s="39"/>
      <c r="B192" s="40"/>
      <c r="C192" s="239" t="s">
        <v>355</v>
      </c>
      <c r="D192" s="239" t="s">
        <v>152</v>
      </c>
      <c r="E192" s="240" t="s">
        <v>356</v>
      </c>
      <c r="F192" s="241" t="s">
        <v>357</v>
      </c>
      <c r="G192" s="242" t="s">
        <v>188</v>
      </c>
      <c r="H192" s="243">
        <v>10998</v>
      </c>
      <c r="I192" s="244"/>
      <c r="J192" s="245">
        <f>ROUND(I192*H192,2)</f>
        <v>0</v>
      </c>
      <c r="K192" s="246"/>
      <c r="L192" s="45"/>
      <c r="M192" s="247" t="s">
        <v>1</v>
      </c>
      <c r="N192" s="248" t="s">
        <v>42</v>
      </c>
      <c r="O192" s="98"/>
      <c r="P192" s="249">
        <f>O192*H192</f>
        <v>0</v>
      </c>
      <c r="Q192" s="249">
        <v>0</v>
      </c>
      <c r="R192" s="249">
        <f>Q192*H192</f>
        <v>0</v>
      </c>
      <c r="S192" s="249">
        <v>0</v>
      </c>
      <c r="T192" s="25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1" t="s">
        <v>166</v>
      </c>
      <c r="AT192" s="251" t="s">
        <v>152</v>
      </c>
      <c r="AU192" s="251" t="s">
        <v>92</v>
      </c>
      <c r="AY192" s="18" t="s">
        <v>149</v>
      </c>
      <c r="BE192" s="252">
        <f>IF(N192="základná",J192,0)</f>
        <v>0</v>
      </c>
      <c r="BF192" s="252">
        <f>IF(N192="znížená",J192,0)</f>
        <v>0</v>
      </c>
      <c r="BG192" s="252">
        <f>IF(N192="zákl. prenesená",J192,0)</f>
        <v>0</v>
      </c>
      <c r="BH192" s="252">
        <f>IF(N192="zníž. prenesená",J192,0)</f>
        <v>0</v>
      </c>
      <c r="BI192" s="252">
        <f>IF(N192="nulová",J192,0)</f>
        <v>0</v>
      </c>
      <c r="BJ192" s="18" t="s">
        <v>92</v>
      </c>
      <c r="BK192" s="252">
        <f>ROUND(I192*H192,2)</f>
        <v>0</v>
      </c>
      <c r="BL192" s="18" t="s">
        <v>166</v>
      </c>
      <c r="BM192" s="251" t="s">
        <v>358</v>
      </c>
    </row>
    <row r="193" s="13" customFormat="1">
      <c r="A193" s="13"/>
      <c r="B193" s="258"/>
      <c r="C193" s="259"/>
      <c r="D193" s="260" t="s">
        <v>190</v>
      </c>
      <c r="E193" s="261" t="s">
        <v>1</v>
      </c>
      <c r="F193" s="262" t="s">
        <v>228</v>
      </c>
      <c r="G193" s="259"/>
      <c r="H193" s="263">
        <v>10998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32</v>
      </c>
      <c r="AX193" s="13" t="s">
        <v>84</v>
      </c>
      <c r="AY193" s="269" t="s">
        <v>149</v>
      </c>
    </row>
    <row r="194" s="2" customFormat="1" ht="23.4566" customHeight="1">
      <c r="A194" s="39"/>
      <c r="B194" s="40"/>
      <c r="C194" s="239" t="s">
        <v>359</v>
      </c>
      <c r="D194" s="239" t="s">
        <v>152</v>
      </c>
      <c r="E194" s="240" t="s">
        <v>360</v>
      </c>
      <c r="F194" s="241" t="s">
        <v>361</v>
      </c>
      <c r="G194" s="242" t="s">
        <v>211</v>
      </c>
      <c r="H194" s="243">
        <v>312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</v>
      </c>
      <c r="R194" s="249">
        <f>Q194*H194</f>
        <v>0</v>
      </c>
      <c r="S194" s="249">
        <v>0.1946</v>
      </c>
      <c r="T194" s="250">
        <f>S194*H194</f>
        <v>60.715199999999996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362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363</v>
      </c>
      <c r="G195" s="259"/>
      <c r="H195" s="263">
        <v>312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84</v>
      </c>
      <c r="AY195" s="269" t="s">
        <v>149</v>
      </c>
    </row>
    <row r="196" s="2" customFormat="1" ht="36.72453" customHeight="1">
      <c r="A196" s="39"/>
      <c r="B196" s="40"/>
      <c r="C196" s="239" t="s">
        <v>364</v>
      </c>
      <c r="D196" s="239" t="s">
        <v>152</v>
      </c>
      <c r="E196" s="240" t="s">
        <v>365</v>
      </c>
      <c r="F196" s="241" t="s">
        <v>366</v>
      </c>
      <c r="G196" s="242" t="s">
        <v>211</v>
      </c>
      <c r="H196" s="243">
        <v>1129</v>
      </c>
      <c r="I196" s="244"/>
      <c r="J196" s="245">
        <f>ROUND(I196*H196,2)</f>
        <v>0</v>
      </c>
      <c r="K196" s="246"/>
      <c r="L196" s="45"/>
      <c r="M196" s="247" t="s">
        <v>1</v>
      </c>
      <c r="N196" s="248" t="s">
        <v>42</v>
      </c>
      <c r="O196" s="98"/>
      <c r="P196" s="249">
        <f>O196*H196</f>
        <v>0</v>
      </c>
      <c r="Q196" s="249">
        <v>0</v>
      </c>
      <c r="R196" s="249">
        <f>Q196*H196</f>
        <v>0</v>
      </c>
      <c r="S196" s="249">
        <v>0.1946</v>
      </c>
      <c r="T196" s="250">
        <f>S196*H196</f>
        <v>219.70339999999999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1" t="s">
        <v>166</v>
      </c>
      <c r="AT196" s="251" t="s">
        <v>152</v>
      </c>
      <c r="AU196" s="251" t="s">
        <v>92</v>
      </c>
      <c r="AY196" s="18" t="s">
        <v>149</v>
      </c>
      <c r="BE196" s="252">
        <f>IF(N196="základná",J196,0)</f>
        <v>0</v>
      </c>
      <c r="BF196" s="252">
        <f>IF(N196="znížená",J196,0)</f>
        <v>0</v>
      </c>
      <c r="BG196" s="252">
        <f>IF(N196="zákl. prenesená",J196,0)</f>
        <v>0</v>
      </c>
      <c r="BH196" s="252">
        <f>IF(N196="zníž. prenesená",J196,0)</f>
        <v>0</v>
      </c>
      <c r="BI196" s="252">
        <f>IF(N196="nulová",J196,0)</f>
        <v>0</v>
      </c>
      <c r="BJ196" s="18" t="s">
        <v>92</v>
      </c>
      <c r="BK196" s="252">
        <f>ROUND(I196*H196,2)</f>
        <v>0</v>
      </c>
      <c r="BL196" s="18" t="s">
        <v>166</v>
      </c>
      <c r="BM196" s="251" t="s">
        <v>367</v>
      </c>
    </row>
    <row r="197" s="13" customFormat="1">
      <c r="A197" s="13"/>
      <c r="B197" s="258"/>
      <c r="C197" s="259"/>
      <c r="D197" s="260" t="s">
        <v>190</v>
      </c>
      <c r="E197" s="261" t="s">
        <v>1</v>
      </c>
      <c r="F197" s="262" t="s">
        <v>368</v>
      </c>
      <c r="G197" s="259"/>
      <c r="H197" s="263">
        <v>1129</v>
      </c>
      <c r="I197" s="264"/>
      <c r="J197" s="259"/>
      <c r="K197" s="259"/>
      <c r="L197" s="265"/>
      <c r="M197" s="266"/>
      <c r="N197" s="267"/>
      <c r="O197" s="267"/>
      <c r="P197" s="267"/>
      <c r="Q197" s="267"/>
      <c r="R197" s="267"/>
      <c r="S197" s="267"/>
      <c r="T197" s="26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9" t="s">
        <v>190</v>
      </c>
      <c r="AU197" s="269" t="s">
        <v>92</v>
      </c>
      <c r="AV197" s="13" t="s">
        <v>92</v>
      </c>
      <c r="AW197" s="13" t="s">
        <v>32</v>
      </c>
      <c r="AX197" s="13" t="s">
        <v>84</v>
      </c>
      <c r="AY197" s="269" t="s">
        <v>149</v>
      </c>
    </row>
    <row r="198" s="2" customFormat="1" ht="23.4566" customHeight="1">
      <c r="A198" s="39"/>
      <c r="B198" s="40"/>
      <c r="C198" s="239" t="s">
        <v>369</v>
      </c>
      <c r="D198" s="239" t="s">
        <v>152</v>
      </c>
      <c r="E198" s="240" t="s">
        <v>370</v>
      </c>
      <c r="F198" s="241" t="s">
        <v>371</v>
      </c>
      <c r="G198" s="242" t="s">
        <v>188</v>
      </c>
      <c r="H198" s="243">
        <v>715.5</v>
      </c>
      <c r="I198" s="244"/>
      <c r="J198" s="245">
        <f>ROUND(I198*H198,2)</f>
        <v>0</v>
      </c>
      <c r="K198" s="246"/>
      <c r="L198" s="45"/>
      <c r="M198" s="247" t="s">
        <v>1</v>
      </c>
      <c r="N198" s="248" t="s">
        <v>42</v>
      </c>
      <c r="O198" s="98"/>
      <c r="P198" s="249">
        <f>O198*H198</f>
        <v>0</v>
      </c>
      <c r="Q198" s="249">
        <v>0</v>
      </c>
      <c r="R198" s="249">
        <f>Q198*H198</f>
        <v>0</v>
      </c>
      <c r="S198" s="249">
        <v>0.087999999999999995</v>
      </c>
      <c r="T198" s="250">
        <f>S198*H198</f>
        <v>62.963999999999999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1" t="s">
        <v>166</v>
      </c>
      <c r="AT198" s="251" t="s">
        <v>152</v>
      </c>
      <c r="AU198" s="251" t="s">
        <v>92</v>
      </c>
      <c r="AY198" s="18" t="s">
        <v>149</v>
      </c>
      <c r="BE198" s="252">
        <f>IF(N198="základná",J198,0)</f>
        <v>0</v>
      </c>
      <c r="BF198" s="252">
        <f>IF(N198="znížená",J198,0)</f>
        <v>0</v>
      </c>
      <c r="BG198" s="252">
        <f>IF(N198="zákl. prenesená",J198,0)</f>
        <v>0</v>
      </c>
      <c r="BH198" s="252">
        <f>IF(N198="zníž. prenesená",J198,0)</f>
        <v>0</v>
      </c>
      <c r="BI198" s="252">
        <f>IF(N198="nulová",J198,0)</f>
        <v>0</v>
      </c>
      <c r="BJ198" s="18" t="s">
        <v>92</v>
      </c>
      <c r="BK198" s="252">
        <f>ROUND(I198*H198,2)</f>
        <v>0</v>
      </c>
      <c r="BL198" s="18" t="s">
        <v>166</v>
      </c>
      <c r="BM198" s="251" t="s">
        <v>372</v>
      </c>
    </row>
    <row r="199" s="13" customFormat="1">
      <c r="A199" s="13"/>
      <c r="B199" s="258"/>
      <c r="C199" s="259"/>
      <c r="D199" s="260" t="s">
        <v>190</v>
      </c>
      <c r="E199" s="261" t="s">
        <v>1</v>
      </c>
      <c r="F199" s="262" t="s">
        <v>373</v>
      </c>
      <c r="G199" s="259"/>
      <c r="H199" s="263">
        <v>715.5</v>
      </c>
      <c r="I199" s="264"/>
      <c r="J199" s="259"/>
      <c r="K199" s="259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190</v>
      </c>
      <c r="AU199" s="269" t="s">
        <v>92</v>
      </c>
      <c r="AV199" s="13" t="s">
        <v>92</v>
      </c>
      <c r="AW199" s="13" t="s">
        <v>32</v>
      </c>
      <c r="AX199" s="13" t="s">
        <v>84</v>
      </c>
      <c r="AY199" s="269" t="s">
        <v>149</v>
      </c>
    </row>
    <row r="200" s="2" customFormat="1" ht="23.4566" customHeight="1">
      <c r="A200" s="39"/>
      <c r="B200" s="40"/>
      <c r="C200" s="239" t="s">
        <v>374</v>
      </c>
      <c r="D200" s="239" t="s">
        <v>152</v>
      </c>
      <c r="E200" s="240" t="s">
        <v>375</v>
      </c>
      <c r="F200" s="241" t="s">
        <v>376</v>
      </c>
      <c r="G200" s="242" t="s">
        <v>188</v>
      </c>
      <c r="H200" s="243">
        <v>3666.75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</v>
      </c>
      <c r="R200" s="249">
        <f>Q200*H200</f>
        <v>0</v>
      </c>
      <c r="S200" s="249">
        <v>0.252</v>
      </c>
      <c r="T200" s="250">
        <f>S200*H200</f>
        <v>924.02099999999996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377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208</v>
      </c>
      <c r="G201" s="259"/>
      <c r="H201" s="263">
        <v>3666.75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84</v>
      </c>
      <c r="AY201" s="269" t="s">
        <v>149</v>
      </c>
    </row>
    <row r="202" s="2" customFormat="1" ht="23.4566" customHeight="1">
      <c r="A202" s="39"/>
      <c r="B202" s="40"/>
      <c r="C202" s="239" t="s">
        <v>378</v>
      </c>
      <c r="D202" s="239" t="s">
        <v>152</v>
      </c>
      <c r="E202" s="240" t="s">
        <v>379</v>
      </c>
      <c r="F202" s="241" t="s">
        <v>380</v>
      </c>
      <c r="G202" s="242" t="s">
        <v>211</v>
      </c>
      <c r="H202" s="243">
        <v>48</v>
      </c>
      <c r="I202" s="244"/>
      <c r="J202" s="245">
        <f>ROUND(I202*H202,2)</f>
        <v>0</v>
      </c>
      <c r="K202" s="246"/>
      <c r="L202" s="45"/>
      <c r="M202" s="247" t="s">
        <v>1</v>
      </c>
      <c r="N202" s="248" t="s">
        <v>42</v>
      </c>
      <c r="O202" s="98"/>
      <c r="P202" s="249">
        <f>O202*H202</f>
        <v>0</v>
      </c>
      <c r="Q202" s="249">
        <v>0</v>
      </c>
      <c r="R202" s="249">
        <f>Q202*H202</f>
        <v>0</v>
      </c>
      <c r="S202" s="249">
        <v>0.057110000000000001</v>
      </c>
      <c r="T202" s="250">
        <f>S202*H202</f>
        <v>2.7412800000000002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1" t="s">
        <v>166</v>
      </c>
      <c r="AT202" s="251" t="s">
        <v>152</v>
      </c>
      <c r="AU202" s="251" t="s">
        <v>92</v>
      </c>
      <c r="AY202" s="18" t="s">
        <v>149</v>
      </c>
      <c r="BE202" s="252">
        <f>IF(N202="základná",J202,0)</f>
        <v>0</v>
      </c>
      <c r="BF202" s="252">
        <f>IF(N202="znížená",J202,0)</f>
        <v>0</v>
      </c>
      <c r="BG202" s="252">
        <f>IF(N202="zákl. prenesená",J202,0)</f>
        <v>0</v>
      </c>
      <c r="BH202" s="252">
        <f>IF(N202="zníž. prenesená",J202,0)</f>
        <v>0</v>
      </c>
      <c r="BI202" s="252">
        <f>IF(N202="nulová",J202,0)</f>
        <v>0</v>
      </c>
      <c r="BJ202" s="18" t="s">
        <v>92</v>
      </c>
      <c r="BK202" s="252">
        <f>ROUND(I202*H202,2)</f>
        <v>0</v>
      </c>
      <c r="BL202" s="18" t="s">
        <v>166</v>
      </c>
      <c r="BM202" s="251" t="s">
        <v>381</v>
      </c>
    </row>
    <row r="203" s="13" customFormat="1">
      <c r="A203" s="13"/>
      <c r="B203" s="258"/>
      <c r="C203" s="259"/>
      <c r="D203" s="260" t="s">
        <v>190</v>
      </c>
      <c r="E203" s="261" t="s">
        <v>1</v>
      </c>
      <c r="F203" s="262" t="s">
        <v>382</v>
      </c>
      <c r="G203" s="259"/>
      <c r="H203" s="263">
        <v>48</v>
      </c>
      <c r="I203" s="264"/>
      <c r="J203" s="259"/>
      <c r="K203" s="259"/>
      <c r="L203" s="265"/>
      <c r="M203" s="266"/>
      <c r="N203" s="267"/>
      <c r="O203" s="267"/>
      <c r="P203" s="267"/>
      <c r="Q203" s="267"/>
      <c r="R203" s="267"/>
      <c r="S203" s="267"/>
      <c r="T203" s="26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9" t="s">
        <v>190</v>
      </c>
      <c r="AU203" s="269" t="s">
        <v>92</v>
      </c>
      <c r="AV203" s="13" t="s">
        <v>92</v>
      </c>
      <c r="AW203" s="13" t="s">
        <v>32</v>
      </c>
      <c r="AX203" s="13" t="s">
        <v>84</v>
      </c>
      <c r="AY203" s="269" t="s">
        <v>149</v>
      </c>
    </row>
    <row r="204" s="2" customFormat="1" ht="23.4566" customHeight="1">
      <c r="A204" s="39"/>
      <c r="B204" s="40"/>
      <c r="C204" s="239" t="s">
        <v>383</v>
      </c>
      <c r="D204" s="239" t="s">
        <v>152</v>
      </c>
      <c r="E204" s="240" t="s">
        <v>384</v>
      </c>
      <c r="F204" s="241" t="s">
        <v>385</v>
      </c>
      <c r="G204" s="242" t="s">
        <v>211</v>
      </c>
      <c r="H204" s="243">
        <v>21</v>
      </c>
      <c r="I204" s="244"/>
      <c r="J204" s="245">
        <f>ROUND(I204*H204,2)</f>
        <v>0</v>
      </c>
      <c r="K204" s="246"/>
      <c r="L204" s="45"/>
      <c r="M204" s="247" t="s">
        <v>1</v>
      </c>
      <c r="N204" s="248" t="s">
        <v>42</v>
      </c>
      <c r="O204" s="98"/>
      <c r="P204" s="249">
        <f>O204*H204</f>
        <v>0</v>
      </c>
      <c r="Q204" s="249">
        <v>0</v>
      </c>
      <c r="R204" s="249">
        <f>Q204*H204</f>
        <v>0</v>
      </c>
      <c r="S204" s="249">
        <v>0.035000000000000003</v>
      </c>
      <c r="T204" s="250">
        <f>S204*H204</f>
        <v>0.7350000000000001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166</v>
      </c>
      <c r="AT204" s="251" t="s">
        <v>152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386</v>
      </c>
    </row>
    <row r="205" s="13" customFormat="1">
      <c r="A205" s="13"/>
      <c r="B205" s="258"/>
      <c r="C205" s="259"/>
      <c r="D205" s="260" t="s">
        <v>190</v>
      </c>
      <c r="E205" s="261" t="s">
        <v>1</v>
      </c>
      <c r="F205" s="262" t="s">
        <v>387</v>
      </c>
      <c r="G205" s="259"/>
      <c r="H205" s="263">
        <v>21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32</v>
      </c>
      <c r="AX205" s="13" t="s">
        <v>84</v>
      </c>
      <c r="AY205" s="269" t="s">
        <v>149</v>
      </c>
    </row>
    <row r="206" s="2" customFormat="1" ht="23.4566" customHeight="1">
      <c r="A206" s="39"/>
      <c r="B206" s="40"/>
      <c r="C206" s="239" t="s">
        <v>388</v>
      </c>
      <c r="D206" s="239" t="s">
        <v>152</v>
      </c>
      <c r="E206" s="240" t="s">
        <v>389</v>
      </c>
      <c r="F206" s="241" t="s">
        <v>390</v>
      </c>
      <c r="G206" s="242" t="s">
        <v>211</v>
      </c>
      <c r="H206" s="243">
        <v>881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9.0000000000000006E-05</v>
      </c>
      <c r="R206" s="249">
        <f>Q206*H206</f>
        <v>0.079289999999999999</v>
      </c>
      <c r="S206" s="249">
        <v>0.042000000000000003</v>
      </c>
      <c r="T206" s="250">
        <f>S206*H206</f>
        <v>37.002000000000002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391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392</v>
      </c>
      <c r="G207" s="259"/>
      <c r="H207" s="263">
        <v>881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84</v>
      </c>
      <c r="AY207" s="269" t="s">
        <v>149</v>
      </c>
    </row>
    <row r="208" s="2" customFormat="1" ht="23.4566" customHeight="1">
      <c r="A208" s="39"/>
      <c r="B208" s="40"/>
      <c r="C208" s="239" t="s">
        <v>393</v>
      </c>
      <c r="D208" s="239" t="s">
        <v>152</v>
      </c>
      <c r="E208" s="240" t="s">
        <v>394</v>
      </c>
      <c r="F208" s="241" t="s">
        <v>395</v>
      </c>
      <c r="G208" s="242" t="s">
        <v>250</v>
      </c>
      <c r="H208" s="243">
        <v>6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</v>
      </c>
      <c r="R208" s="249">
        <f>Q208*H208</f>
        <v>0</v>
      </c>
      <c r="S208" s="249">
        <v>0.082000000000000003</v>
      </c>
      <c r="T208" s="250">
        <f>S208*H208</f>
        <v>0.49199999999999999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396</v>
      </c>
    </row>
    <row r="209" s="2" customFormat="1" ht="31.92453" customHeight="1">
      <c r="A209" s="39"/>
      <c r="B209" s="40"/>
      <c r="C209" s="239" t="s">
        <v>397</v>
      </c>
      <c r="D209" s="239" t="s">
        <v>152</v>
      </c>
      <c r="E209" s="240" t="s">
        <v>398</v>
      </c>
      <c r="F209" s="241" t="s">
        <v>399</v>
      </c>
      <c r="G209" s="242" t="s">
        <v>250</v>
      </c>
      <c r="H209" s="243">
        <v>36</v>
      </c>
      <c r="I209" s="244"/>
      <c r="J209" s="245">
        <f>ROUND(I209*H209,2)</f>
        <v>0</v>
      </c>
      <c r="K209" s="246"/>
      <c r="L209" s="45"/>
      <c r="M209" s="247" t="s">
        <v>1</v>
      </c>
      <c r="N209" s="248" t="s">
        <v>42</v>
      </c>
      <c r="O209" s="98"/>
      <c r="P209" s="249">
        <f>O209*H209</f>
        <v>0</v>
      </c>
      <c r="Q209" s="249">
        <v>0</v>
      </c>
      <c r="R209" s="249">
        <f>Q209*H209</f>
        <v>0</v>
      </c>
      <c r="S209" s="249">
        <v>0.036999999999999998</v>
      </c>
      <c r="T209" s="250">
        <f>S209*H209</f>
        <v>1.3319999999999999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166</v>
      </c>
      <c r="AT209" s="251" t="s">
        <v>152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400</v>
      </c>
    </row>
    <row r="210" s="2" customFormat="1" ht="23.4566" customHeight="1">
      <c r="A210" s="39"/>
      <c r="B210" s="40"/>
      <c r="C210" s="239" t="s">
        <v>401</v>
      </c>
      <c r="D210" s="239" t="s">
        <v>152</v>
      </c>
      <c r="E210" s="240" t="s">
        <v>402</v>
      </c>
      <c r="F210" s="241" t="s">
        <v>403</v>
      </c>
      <c r="G210" s="242" t="s">
        <v>250</v>
      </c>
      <c r="H210" s="243">
        <v>4</v>
      </c>
      <c r="I210" s="244"/>
      <c r="J210" s="245">
        <f>ROUND(I210*H210,2)</f>
        <v>0</v>
      </c>
      <c r="K210" s="246"/>
      <c r="L210" s="45"/>
      <c r="M210" s="247" t="s">
        <v>1</v>
      </c>
      <c r="N210" s="248" t="s">
        <v>42</v>
      </c>
      <c r="O210" s="98"/>
      <c r="P210" s="249">
        <f>O210*H210</f>
        <v>0</v>
      </c>
      <c r="Q210" s="249">
        <v>0</v>
      </c>
      <c r="R210" s="249">
        <f>Q210*H210</f>
        <v>0</v>
      </c>
      <c r="S210" s="249">
        <v>0.0040000000000000001</v>
      </c>
      <c r="T210" s="250">
        <f>S210*H210</f>
        <v>0.016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1" t="s">
        <v>166</v>
      </c>
      <c r="AT210" s="251" t="s">
        <v>152</v>
      </c>
      <c r="AU210" s="251" t="s">
        <v>92</v>
      </c>
      <c r="AY210" s="18" t="s">
        <v>149</v>
      </c>
      <c r="BE210" s="252">
        <f>IF(N210="základná",J210,0)</f>
        <v>0</v>
      </c>
      <c r="BF210" s="252">
        <f>IF(N210="znížená",J210,0)</f>
        <v>0</v>
      </c>
      <c r="BG210" s="252">
        <f>IF(N210="zákl. prenesená",J210,0)</f>
        <v>0</v>
      </c>
      <c r="BH210" s="252">
        <f>IF(N210="zníž. prenesená",J210,0)</f>
        <v>0</v>
      </c>
      <c r="BI210" s="252">
        <f>IF(N210="nulová",J210,0)</f>
        <v>0</v>
      </c>
      <c r="BJ210" s="18" t="s">
        <v>92</v>
      </c>
      <c r="BK210" s="252">
        <f>ROUND(I210*H210,2)</f>
        <v>0</v>
      </c>
      <c r="BL210" s="18" t="s">
        <v>166</v>
      </c>
      <c r="BM210" s="251" t="s">
        <v>404</v>
      </c>
    </row>
    <row r="211" s="2" customFormat="1" ht="23.4566" customHeight="1">
      <c r="A211" s="39"/>
      <c r="B211" s="40"/>
      <c r="C211" s="239" t="s">
        <v>405</v>
      </c>
      <c r="D211" s="239" t="s">
        <v>152</v>
      </c>
      <c r="E211" s="240" t="s">
        <v>406</v>
      </c>
      <c r="F211" s="241" t="s">
        <v>407</v>
      </c>
      <c r="G211" s="242" t="s">
        <v>198</v>
      </c>
      <c r="H211" s="243">
        <v>3285.6909999999998</v>
      </c>
      <c r="I211" s="244"/>
      <c r="J211" s="245">
        <f>ROUND(I211*H211,2)</f>
        <v>0</v>
      </c>
      <c r="K211" s="246"/>
      <c r="L211" s="45"/>
      <c r="M211" s="247" t="s">
        <v>1</v>
      </c>
      <c r="N211" s="248" t="s">
        <v>42</v>
      </c>
      <c r="O211" s="98"/>
      <c r="P211" s="249">
        <f>O211*H211</f>
        <v>0</v>
      </c>
      <c r="Q211" s="249">
        <v>0</v>
      </c>
      <c r="R211" s="249">
        <f>Q211*H211</f>
        <v>0</v>
      </c>
      <c r="S211" s="249">
        <v>0</v>
      </c>
      <c r="T211" s="25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1" t="s">
        <v>166</v>
      </c>
      <c r="AT211" s="251" t="s">
        <v>152</v>
      </c>
      <c r="AU211" s="251" t="s">
        <v>92</v>
      </c>
      <c r="AY211" s="18" t="s">
        <v>149</v>
      </c>
      <c r="BE211" s="252">
        <f>IF(N211="základná",J211,0)</f>
        <v>0</v>
      </c>
      <c r="BF211" s="252">
        <f>IF(N211="znížená",J211,0)</f>
        <v>0</v>
      </c>
      <c r="BG211" s="252">
        <f>IF(N211="zákl. prenesená",J211,0)</f>
        <v>0</v>
      </c>
      <c r="BH211" s="252">
        <f>IF(N211="zníž. prenesená",J211,0)</f>
        <v>0</v>
      </c>
      <c r="BI211" s="252">
        <f>IF(N211="nulová",J211,0)</f>
        <v>0</v>
      </c>
      <c r="BJ211" s="18" t="s">
        <v>92</v>
      </c>
      <c r="BK211" s="252">
        <f>ROUND(I211*H211,2)</f>
        <v>0</v>
      </c>
      <c r="BL211" s="18" t="s">
        <v>166</v>
      </c>
      <c r="BM211" s="251" t="s">
        <v>408</v>
      </c>
    </row>
    <row r="212" s="13" customFormat="1">
      <c r="A212" s="13"/>
      <c r="B212" s="258"/>
      <c r="C212" s="259"/>
      <c r="D212" s="260" t="s">
        <v>190</v>
      </c>
      <c r="E212" s="261" t="s">
        <v>1</v>
      </c>
      <c r="F212" s="262" t="s">
        <v>409</v>
      </c>
      <c r="G212" s="259"/>
      <c r="H212" s="263">
        <v>1766.5699999999999</v>
      </c>
      <c r="I212" s="264"/>
      <c r="J212" s="259"/>
      <c r="K212" s="259"/>
      <c r="L212" s="265"/>
      <c r="M212" s="266"/>
      <c r="N212" s="267"/>
      <c r="O212" s="267"/>
      <c r="P212" s="267"/>
      <c r="Q212" s="267"/>
      <c r="R212" s="267"/>
      <c r="S212" s="267"/>
      <c r="T212" s="26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9" t="s">
        <v>190</v>
      </c>
      <c r="AU212" s="269" t="s">
        <v>92</v>
      </c>
      <c r="AV212" s="13" t="s">
        <v>92</v>
      </c>
      <c r="AW212" s="13" t="s">
        <v>32</v>
      </c>
      <c r="AX212" s="13" t="s">
        <v>76</v>
      </c>
      <c r="AY212" s="269" t="s">
        <v>149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410</v>
      </c>
      <c r="G213" s="259"/>
      <c r="H213" s="263">
        <v>1.3680000000000001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76</v>
      </c>
      <c r="AY213" s="269" t="s">
        <v>149</v>
      </c>
    </row>
    <row r="214" s="13" customFormat="1">
      <c r="A214" s="13"/>
      <c r="B214" s="258"/>
      <c r="C214" s="259"/>
      <c r="D214" s="260" t="s">
        <v>190</v>
      </c>
      <c r="E214" s="261" t="s">
        <v>1</v>
      </c>
      <c r="F214" s="262" t="s">
        <v>411</v>
      </c>
      <c r="G214" s="259"/>
      <c r="H214" s="263">
        <v>247.03700000000001</v>
      </c>
      <c r="I214" s="264"/>
      <c r="J214" s="259"/>
      <c r="K214" s="259"/>
      <c r="L214" s="265"/>
      <c r="M214" s="266"/>
      <c r="N214" s="267"/>
      <c r="O214" s="267"/>
      <c r="P214" s="267"/>
      <c r="Q214" s="267"/>
      <c r="R214" s="267"/>
      <c r="S214" s="267"/>
      <c r="T214" s="26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9" t="s">
        <v>190</v>
      </c>
      <c r="AU214" s="269" t="s">
        <v>92</v>
      </c>
      <c r="AV214" s="13" t="s">
        <v>92</v>
      </c>
      <c r="AW214" s="13" t="s">
        <v>32</v>
      </c>
      <c r="AX214" s="13" t="s">
        <v>76</v>
      </c>
      <c r="AY214" s="269" t="s">
        <v>149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200</v>
      </c>
      <c r="G215" s="259"/>
      <c r="H215" s="263">
        <v>924.02099999999996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76</v>
      </c>
      <c r="AY215" s="269" t="s">
        <v>149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201</v>
      </c>
      <c r="G216" s="259"/>
      <c r="H216" s="263">
        <v>343.959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76</v>
      </c>
      <c r="AY216" s="269" t="s">
        <v>149</v>
      </c>
    </row>
    <row r="217" s="13" customFormat="1">
      <c r="A217" s="13"/>
      <c r="B217" s="258"/>
      <c r="C217" s="259"/>
      <c r="D217" s="260" t="s">
        <v>190</v>
      </c>
      <c r="E217" s="261" t="s">
        <v>1</v>
      </c>
      <c r="F217" s="262" t="s">
        <v>202</v>
      </c>
      <c r="G217" s="259"/>
      <c r="H217" s="263">
        <v>2.7360000000000002</v>
      </c>
      <c r="I217" s="264"/>
      <c r="J217" s="259"/>
      <c r="K217" s="259"/>
      <c r="L217" s="265"/>
      <c r="M217" s="266"/>
      <c r="N217" s="267"/>
      <c r="O217" s="267"/>
      <c r="P217" s="267"/>
      <c r="Q217" s="267"/>
      <c r="R217" s="267"/>
      <c r="S217" s="267"/>
      <c r="T217" s="26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9" t="s">
        <v>190</v>
      </c>
      <c r="AU217" s="269" t="s">
        <v>92</v>
      </c>
      <c r="AV217" s="13" t="s">
        <v>92</v>
      </c>
      <c r="AW217" s="13" t="s">
        <v>32</v>
      </c>
      <c r="AX217" s="13" t="s">
        <v>76</v>
      </c>
      <c r="AY217" s="269" t="s">
        <v>149</v>
      </c>
    </row>
    <row r="218" s="14" customFormat="1">
      <c r="A218" s="14"/>
      <c r="B218" s="270"/>
      <c r="C218" s="271"/>
      <c r="D218" s="260" t="s">
        <v>190</v>
      </c>
      <c r="E218" s="272" t="s">
        <v>1</v>
      </c>
      <c r="F218" s="273" t="s">
        <v>203</v>
      </c>
      <c r="G218" s="271"/>
      <c r="H218" s="274">
        <v>3285.6909999999998</v>
      </c>
      <c r="I218" s="275"/>
      <c r="J218" s="271"/>
      <c r="K218" s="271"/>
      <c r="L218" s="276"/>
      <c r="M218" s="277"/>
      <c r="N218" s="278"/>
      <c r="O218" s="278"/>
      <c r="P218" s="278"/>
      <c r="Q218" s="278"/>
      <c r="R218" s="278"/>
      <c r="S218" s="278"/>
      <c r="T218" s="27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0" t="s">
        <v>190</v>
      </c>
      <c r="AU218" s="280" t="s">
        <v>92</v>
      </c>
      <c r="AV218" s="14" t="s">
        <v>166</v>
      </c>
      <c r="AW218" s="14" t="s">
        <v>32</v>
      </c>
      <c r="AX218" s="14" t="s">
        <v>84</v>
      </c>
      <c r="AY218" s="280" t="s">
        <v>149</v>
      </c>
    </row>
    <row r="219" s="2" customFormat="1" ht="23.4566" customHeight="1">
      <c r="A219" s="39"/>
      <c r="B219" s="40"/>
      <c r="C219" s="239" t="s">
        <v>412</v>
      </c>
      <c r="D219" s="239" t="s">
        <v>152</v>
      </c>
      <c r="E219" s="240" t="s">
        <v>413</v>
      </c>
      <c r="F219" s="241" t="s">
        <v>414</v>
      </c>
      <c r="G219" s="242" t="s">
        <v>198</v>
      </c>
      <c r="H219" s="243">
        <v>49720.968999999997</v>
      </c>
      <c r="I219" s="244"/>
      <c r="J219" s="245">
        <f>ROUND(I219*H219,2)</f>
        <v>0</v>
      </c>
      <c r="K219" s="246"/>
      <c r="L219" s="45"/>
      <c r="M219" s="247" t="s">
        <v>1</v>
      </c>
      <c r="N219" s="248" t="s">
        <v>42</v>
      </c>
      <c r="O219" s="98"/>
      <c r="P219" s="249">
        <f>O219*H219</f>
        <v>0</v>
      </c>
      <c r="Q219" s="249">
        <v>0</v>
      </c>
      <c r="R219" s="249">
        <f>Q219*H219</f>
        <v>0</v>
      </c>
      <c r="S219" s="249">
        <v>0</v>
      </c>
      <c r="T219" s="25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1" t="s">
        <v>166</v>
      </c>
      <c r="AT219" s="251" t="s">
        <v>152</v>
      </c>
      <c r="AU219" s="251" t="s">
        <v>92</v>
      </c>
      <c r="AY219" s="18" t="s">
        <v>149</v>
      </c>
      <c r="BE219" s="252">
        <f>IF(N219="základná",J219,0)</f>
        <v>0</v>
      </c>
      <c r="BF219" s="252">
        <f>IF(N219="znížená",J219,0)</f>
        <v>0</v>
      </c>
      <c r="BG219" s="252">
        <f>IF(N219="zákl. prenesená",J219,0)</f>
        <v>0</v>
      </c>
      <c r="BH219" s="252">
        <f>IF(N219="zníž. prenesená",J219,0)</f>
        <v>0</v>
      </c>
      <c r="BI219" s="252">
        <f>IF(N219="nulová",J219,0)</f>
        <v>0</v>
      </c>
      <c r="BJ219" s="18" t="s">
        <v>92</v>
      </c>
      <c r="BK219" s="252">
        <f>ROUND(I219*H219,2)</f>
        <v>0</v>
      </c>
      <c r="BL219" s="18" t="s">
        <v>166</v>
      </c>
      <c r="BM219" s="251" t="s">
        <v>415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416</v>
      </c>
      <c r="G220" s="259"/>
      <c r="H220" s="263">
        <v>33564.830000000002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13" customFormat="1">
      <c r="A221" s="13"/>
      <c r="B221" s="258"/>
      <c r="C221" s="259"/>
      <c r="D221" s="260" t="s">
        <v>190</v>
      </c>
      <c r="E221" s="261" t="s">
        <v>1</v>
      </c>
      <c r="F221" s="262" t="s">
        <v>417</v>
      </c>
      <c r="G221" s="259"/>
      <c r="H221" s="263">
        <v>25.992000000000001</v>
      </c>
      <c r="I221" s="264"/>
      <c r="J221" s="259"/>
      <c r="K221" s="259"/>
      <c r="L221" s="265"/>
      <c r="M221" s="266"/>
      <c r="N221" s="267"/>
      <c r="O221" s="267"/>
      <c r="P221" s="267"/>
      <c r="Q221" s="267"/>
      <c r="R221" s="267"/>
      <c r="S221" s="267"/>
      <c r="T221" s="26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9" t="s">
        <v>190</v>
      </c>
      <c r="AU221" s="269" t="s">
        <v>92</v>
      </c>
      <c r="AV221" s="13" t="s">
        <v>92</v>
      </c>
      <c r="AW221" s="13" t="s">
        <v>32</v>
      </c>
      <c r="AX221" s="13" t="s">
        <v>76</v>
      </c>
      <c r="AY221" s="269" t="s">
        <v>149</v>
      </c>
    </row>
    <row r="222" s="13" customFormat="1">
      <c r="A222" s="13"/>
      <c r="B222" s="258"/>
      <c r="C222" s="259"/>
      <c r="D222" s="260" t="s">
        <v>190</v>
      </c>
      <c r="E222" s="261" t="s">
        <v>1</v>
      </c>
      <c r="F222" s="262" t="s">
        <v>418</v>
      </c>
      <c r="G222" s="259"/>
      <c r="H222" s="263">
        <v>4693.7030000000004</v>
      </c>
      <c r="I222" s="264"/>
      <c r="J222" s="259"/>
      <c r="K222" s="259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190</v>
      </c>
      <c r="AU222" s="269" t="s">
        <v>92</v>
      </c>
      <c r="AV222" s="13" t="s">
        <v>92</v>
      </c>
      <c r="AW222" s="13" t="s">
        <v>32</v>
      </c>
      <c r="AX222" s="13" t="s">
        <v>76</v>
      </c>
      <c r="AY222" s="269" t="s">
        <v>149</v>
      </c>
    </row>
    <row r="223" s="13" customFormat="1">
      <c r="A223" s="13"/>
      <c r="B223" s="258"/>
      <c r="C223" s="259"/>
      <c r="D223" s="260" t="s">
        <v>190</v>
      </c>
      <c r="E223" s="261" t="s">
        <v>1</v>
      </c>
      <c r="F223" s="262" t="s">
        <v>419</v>
      </c>
      <c r="G223" s="259"/>
      <c r="H223" s="263">
        <v>8316.1890000000003</v>
      </c>
      <c r="I223" s="264"/>
      <c r="J223" s="259"/>
      <c r="K223" s="259"/>
      <c r="L223" s="265"/>
      <c r="M223" s="266"/>
      <c r="N223" s="267"/>
      <c r="O223" s="267"/>
      <c r="P223" s="267"/>
      <c r="Q223" s="267"/>
      <c r="R223" s="267"/>
      <c r="S223" s="267"/>
      <c r="T223" s="26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9" t="s">
        <v>190</v>
      </c>
      <c r="AU223" s="269" t="s">
        <v>92</v>
      </c>
      <c r="AV223" s="13" t="s">
        <v>92</v>
      </c>
      <c r="AW223" s="13" t="s">
        <v>32</v>
      </c>
      <c r="AX223" s="13" t="s">
        <v>76</v>
      </c>
      <c r="AY223" s="269" t="s">
        <v>149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420</v>
      </c>
      <c r="G224" s="259"/>
      <c r="H224" s="263">
        <v>3095.6309999999999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13" customFormat="1">
      <c r="A225" s="13"/>
      <c r="B225" s="258"/>
      <c r="C225" s="259"/>
      <c r="D225" s="260" t="s">
        <v>190</v>
      </c>
      <c r="E225" s="261" t="s">
        <v>1</v>
      </c>
      <c r="F225" s="262" t="s">
        <v>421</v>
      </c>
      <c r="G225" s="259"/>
      <c r="H225" s="263">
        <v>24.623999999999999</v>
      </c>
      <c r="I225" s="264"/>
      <c r="J225" s="259"/>
      <c r="K225" s="259"/>
      <c r="L225" s="265"/>
      <c r="M225" s="266"/>
      <c r="N225" s="267"/>
      <c r="O225" s="267"/>
      <c r="P225" s="267"/>
      <c r="Q225" s="267"/>
      <c r="R225" s="267"/>
      <c r="S225" s="267"/>
      <c r="T225" s="26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9" t="s">
        <v>190</v>
      </c>
      <c r="AU225" s="269" t="s">
        <v>92</v>
      </c>
      <c r="AV225" s="13" t="s">
        <v>92</v>
      </c>
      <c r="AW225" s="13" t="s">
        <v>32</v>
      </c>
      <c r="AX225" s="13" t="s">
        <v>76</v>
      </c>
      <c r="AY225" s="269" t="s">
        <v>149</v>
      </c>
    </row>
    <row r="226" s="14" customFormat="1">
      <c r="A226" s="14"/>
      <c r="B226" s="270"/>
      <c r="C226" s="271"/>
      <c r="D226" s="260" t="s">
        <v>190</v>
      </c>
      <c r="E226" s="272" t="s">
        <v>1</v>
      </c>
      <c r="F226" s="273" t="s">
        <v>203</v>
      </c>
      <c r="G226" s="271"/>
      <c r="H226" s="274">
        <v>49720.968999999997</v>
      </c>
      <c r="I226" s="275"/>
      <c r="J226" s="271"/>
      <c r="K226" s="271"/>
      <c r="L226" s="276"/>
      <c r="M226" s="277"/>
      <c r="N226" s="278"/>
      <c r="O226" s="278"/>
      <c r="P226" s="278"/>
      <c r="Q226" s="278"/>
      <c r="R226" s="278"/>
      <c r="S226" s="278"/>
      <c r="T226" s="27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80" t="s">
        <v>190</v>
      </c>
      <c r="AU226" s="280" t="s">
        <v>92</v>
      </c>
      <c r="AV226" s="14" t="s">
        <v>166</v>
      </c>
      <c r="AW226" s="14" t="s">
        <v>32</v>
      </c>
      <c r="AX226" s="14" t="s">
        <v>84</v>
      </c>
      <c r="AY226" s="280" t="s">
        <v>149</v>
      </c>
    </row>
    <row r="227" s="12" customFormat="1" ht="22.8" customHeight="1">
      <c r="A227" s="12"/>
      <c r="B227" s="223"/>
      <c r="C227" s="224"/>
      <c r="D227" s="225" t="s">
        <v>75</v>
      </c>
      <c r="E227" s="237" t="s">
        <v>422</v>
      </c>
      <c r="F227" s="237" t="s">
        <v>423</v>
      </c>
      <c r="G227" s="224"/>
      <c r="H227" s="224"/>
      <c r="I227" s="227"/>
      <c r="J227" s="238">
        <f>BK227</f>
        <v>0</v>
      </c>
      <c r="K227" s="224"/>
      <c r="L227" s="229"/>
      <c r="M227" s="230"/>
      <c r="N227" s="231"/>
      <c r="O227" s="231"/>
      <c r="P227" s="232">
        <f>P228</f>
        <v>0</v>
      </c>
      <c r="Q227" s="231"/>
      <c r="R227" s="232">
        <f>R228</f>
        <v>0</v>
      </c>
      <c r="S227" s="231"/>
      <c r="T227" s="233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34" t="s">
        <v>84</v>
      </c>
      <c r="AT227" s="235" t="s">
        <v>75</v>
      </c>
      <c r="AU227" s="235" t="s">
        <v>84</v>
      </c>
      <c r="AY227" s="234" t="s">
        <v>149</v>
      </c>
      <c r="BK227" s="236">
        <f>BK228</f>
        <v>0</v>
      </c>
    </row>
    <row r="228" s="2" customFormat="1" ht="23.4566" customHeight="1">
      <c r="A228" s="39"/>
      <c r="B228" s="40"/>
      <c r="C228" s="239" t="s">
        <v>424</v>
      </c>
      <c r="D228" s="239" t="s">
        <v>152</v>
      </c>
      <c r="E228" s="240" t="s">
        <v>425</v>
      </c>
      <c r="F228" s="241" t="s">
        <v>426</v>
      </c>
      <c r="G228" s="242" t="s">
        <v>198</v>
      </c>
      <c r="H228" s="243">
        <v>3609.5189999999998</v>
      </c>
      <c r="I228" s="244"/>
      <c r="J228" s="245">
        <f>ROUND(I228*H228,2)</f>
        <v>0</v>
      </c>
      <c r="K228" s="246"/>
      <c r="L228" s="45"/>
      <c r="M228" s="253" t="s">
        <v>1</v>
      </c>
      <c r="N228" s="254" t="s">
        <v>42</v>
      </c>
      <c r="O228" s="255"/>
      <c r="P228" s="256">
        <f>O228*H228</f>
        <v>0</v>
      </c>
      <c r="Q228" s="256">
        <v>0</v>
      </c>
      <c r="R228" s="256">
        <f>Q228*H228</f>
        <v>0</v>
      </c>
      <c r="S228" s="256">
        <v>0</v>
      </c>
      <c r="T228" s="25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1" t="s">
        <v>166</v>
      </c>
      <c r="AT228" s="251" t="s">
        <v>152</v>
      </c>
      <c r="AU228" s="251" t="s">
        <v>92</v>
      </c>
      <c r="AY228" s="18" t="s">
        <v>149</v>
      </c>
      <c r="BE228" s="252">
        <f>IF(N228="základná",J228,0)</f>
        <v>0</v>
      </c>
      <c r="BF228" s="252">
        <f>IF(N228="znížená",J228,0)</f>
        <v>0</v>
      </c>
      <c r="BG228" s="252">
        <f>IF(N228="zákl. prenesená",J228,0)</f>
        <v>0</v>
      </c>
      <c r="BH228" s="252">
        <f>IF(N228="zníž. prenesená",J228,0)</f>
        <v>0</v>
      </c>
      <c r="BI228" s="252">
        <f>IF(N228="nulová",J228,0)</f>
        <v>0</v>
      </c>
      <c r="BJ228" s="18" t="s">
        <v>92</v>
      </c>
      <c r="BK228" s="252">
        <f>ROUND(I228*H228,2)</f>
        <v>0</v>
      </c>
      <c r="BL228" s="18" t="s">
        <v>166</v>
      </c>
      <c r="BM228" s="251" t="s">
        <v>427</v>
      </c>
    </row>
    <row r="229" s="2" customFormat="1" ht="6.96" customHeight="1">
      <c r="A229" s="39"/>
      <c r="B229" s="73"/>
      <c r="C229" s="74"/>
      <c r="D229" s="74"/>
      <c r="E229" s="74"/>
      <c r="F229" s="74"/>
      <c r="G229" s="74"/>
      <c r="H229" s="74"/>
      <c r="I229" s="74"/>
      <c r="J229" s="74"/>
      <c r="K229" s="74"/>
      <c r="L229" s="45"/>
      <c r="M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</row>
  </sheetData>
  <sheetProtection sheet="1" autoFilter="0" formatColumns="0" formatRows="0" objects="1" scenarios="1" spinCount="100000" saltValue="q+szW7shTFeizbhzq63v1kx9oHO2mKm3GC9COAmUlgXDOTX+nHQsXwsL7nHrFx5oUKd6JCHVYYYJSuvdtNTSDQ==" hashValue="N7atFMO6rQUYgchwtf0RmfxPip/S933l/vWVnyxlU+VoevWH3A7+0HxjtQQVskXjNamiwLz5OfiGt/m33IYLTw==" algorithmName="SHA-512" password="CC35"/>
  <autoFilter ref="C125:K22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430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30. 12. 2020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ROUND(J131,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ROUND((SUM(BE131:BE234)),  2)</f>
        <v>0</v>
      </c>
      <c r="G37" s="173"/>
      <c r="H37" s="173"/>
      <c r="I37" s="174">
        <v>0.20000000000000001</v>
      </c>
      <c r="J37" s="172">
        <f>ROUND(((SUM(BE131:BE234))*I37),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ROUND((SUM(BF131:BF234)),  2)</f>
        <v>0</v>
      </c>
      <c r="G38" s="173"/>
      <c r="H38" s="173"/>
      <c r="I38" s="174">
        <v>0.20000000000000001</v>
      </c>
      <c r="J38" s="172">
        <f>ROUND(((SUM(BF131:BF234))*I38),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ROUND((SUM(BG131:BG234)),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ROUND((SUM(BH131:BH234)),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ROUND((SUM(BI131:BI234)),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hidden="1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hidden="1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hidden="1" s="2" customFormat="1" ht="16.30189" customHeight="1">
      <c r="A89" s="39"/>
      <c r="B89" s="40"/>
      <c r="C89" s="41"/>
      <c r="D89" s="41"/>
      <c r="E89" s="292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6.30189" customHeight="1">
      <c r="A91" s="39"/>
      <c r="B91" s="40"/>
      <c r="C91" s="41"/>
      <c r="D91" s="41"/>
      <c r="E91" s="83" t="str">
        <f>E13</f>
        <v>06061 - Priepust č.1 v km 18,220 - P21777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30. 12. 2020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hidden="1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hidden="1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J131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hidden="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J132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J133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206"/>
      <c r="C103" s="140"/>
      <c r="D103" s="207" t="s">
        <v>431</v>
      </c>
      <c r="E103" s="208"/>
      <c r="F103" s="208"/>
      <c r="G103" s="208"/>
      <c r="H103" s="208"/>
      <c r="I103" s="208"/>
      <c r="J103" s="209">
        <f>J158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206"/>
      <c r="C104" s="140"/>
      <c r="D104" s="207" t="s">
        <v>432</v>
      </c>
      <c r="E104" s="208"/>
      <c r="F104" s="208"/>
      <c r="G104" s="208"/>
      <c r="H104" s="208"/>
      <c r="I104" s="208"/>
      <c r="J104" s="209">
        <f>J175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206"/>
      <c r="C105" s="140"/>
      <c r="D105" s="207" t="s">
        <v>180</v>
      </c>
      <c r="E105" s="208"/>
      <c r="F105" s="208"/>
      <c r="G105" s="208"/>
      <c r="H105" s="208"/>
      <c r="I105" s="208"/>
      <c r="J105" s="209">
        <f>J187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J196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J233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hidden="1" s="2" customFormat="1" ht="6.96" customHeight="1">
      <c r="A109" s="39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hidden="1"/>
    <row r="111" hidden="1"/>
    <row r="112" hidden="1"/>
    <row r="113" s="2" customFormat="1" ht="6.96" customHeight="1">
      <c r="A113" s="39"/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134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15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7.84906" customHeight="1">
      <c r="A117" s="39"/>
      <c r="B117" s="40"/>
      <c r="C117" s="41"/>
      <c r="D117" s="41"/>
      <c r="E117" s="195" t="str">
        <f>E7</f>
        <v>Rekonštrukcia cesty a mostov II/591 Banská Bystrica - hr. okr. BB/ZV - Zvolenská Slatina , II. etapa</v>
      </c>
      <c r="F117" s="33"/>
      <c r="G117" s="33"/>
      <c r="H117" s="33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1" customFormat="1" ht="16.30189" customHeight="1">
      <c r="B119" s="22"/>
      <c r="C119" s="23"/>
      <c r="D119" s="23"/>
      <c r="E119" s="195" t="s">
        <v>173</v>
      </c>
      <c r="F119" s="23"/>
      <c r="G119" s="23"/>
      <c r="H119" s="23"/>
      <c r="I119" s="23"/>
      <c r="J119" s="23"/>
      <c r="K119" s="23"/>
      <c r="L119" s="21"/>
    </row>
    <row r="120" s="1" customFormat="1" ht="12" customHeight="1">
      <c r="B120" s="22"/>
      <c r="C120" s="33" t="s">
        <v>174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30189" customHeight="1">
      <c r="A121" s="39"/>
      <c r="B121" s="40"/>
      <c r="C121" s="41"/>
      <c r="D121" s="41"/>
      <c r="E121" s="292" t="s">
        <v>428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429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30189" customHeight="1">
      <c r="A123" s="39"/>
      <c r="B123" s="40"/>
      <c r="C123" s="41"/>
      <c r="D123" s="41"/>
      <c r="E123" s="83" t="str">
        <f>E13</f>
        <v>06061 - Priepust č.1 v km 18,220 - P21777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F16</f>
        <v>k. ú. Banská Bystrica</v>
      </c>
      <c r="G125" s="41"/>
      <c r="H125" s="41"/>
      <c r="I125" s="33" t="s">
        <v>21</v>
      </c>
      <c r="J125" s="86" t="str">
        <f>IF(J16="","",J16)</f>
        <v>30. 12. 2020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81509" customHeight="1">
      <c r="A127" s="39"/>
      <c r="B127" s="40"/>
      <c r="C127" s="33" t="s">
        <v>23</v>
      </c>
      <c r="D127" s="41"/>
      <c r="E127" s="41"/>
      <c r="F127" s="28" t="str">
        <f>E19</f>
        <v xml:space="preserve">BANSKOBYSTRICKÝ SAMOSPRÁVNY KRAJ </v>
      </c>
      <c r="G127" s="41"/>
      <c r="H127" s="41"/>
      <c r="I127" s="33" t="s">
        <v>29</v>
      </c>
      <c r="J127" s="37" t="str">
        <f>E25</f>
        <v>ISPO spol.s r.o. , Prešov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30566" customHeight="1">
      <c r="A128" s="39"/>
      <c r="B128" s="40"/>
      <c r="C128" s="33" t="s">
        <v>27</v>
      </c>
      <c r="D128" s="41"/>
      <c r="E128" s="41"/>
      <c r="F128" s="28" t="str">
        <f>IF(E22="","",E22)</f>
        <v>Vyplň údaj</v>
      </c>
      <c r="G128" s="41"/>
      <c r="H128" s="41"/>
      <c r="I128" s="33" t="s">
        <v>33</v>
      </c>
      <c r="J128" s="37" t="str">
        <f>E28</f>
        <v>Macura M.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11"/>
      <c r="B130" s="212"/>
      <c r="C130" s="213" t="s">
        <v>135</v>
      </c>
      <c r="D130" s="214" t="s">
        <v>61</v>
      </c>
      <c r="E130" s="214" t="s">
        <v>57</v>
      </c>
      <c r="F130" s="214" t="s">
        <v>58</v>
      </c>
      <c r="G130" s="214" t="s">
        <v>136</v>
      </c>
      <c r="H130" s="214" t="s">
        <v>137</v>
      </c>
      <c r="I130" s="214" t="s">
        <v>138</v>
      </c>
      <c r="J130" s="215" t="s">
        <v>128</v>
      </c>
      <c r="K130" s="216" t="s">
        <v>139</v>
      </c>
      <c r="L130" s="217"/>
      <c r="M130" s="107" t="s">
        <v>1</v>
      </c>
      <c r="N130" s="108" t="s">
        <v>40</v>
      </c>
      <c r="O130" s="108" t="s">
        <v>140</v>
      </c>
      <c r="P130" s="108" t="s">
        <v>141</v>
      </c>
      <c r="Q130" s="108" t="s">
        <v>142</v>
      </c>
      <c r="R130" s="108" t="s">
        <v>143</v>
      </c>
      <c r="S130" s="108" t="s">
        <v>144</v>
      </c>
      <c r="T130" s="109" t="s">
        <v>145</v>
      </c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</row>
    <row r="131" s="2" customFormat="1" ht="22.8" customHeight="1">
      <c r="A131" s="39"/>
      <c r="B131" s="40"/>
      <c r="C131" s="114" t="s">
        <v>129</v>
      </c>
      <c r="D131" s="41"/>
      <c r="E131" s="41"/>
      <c r="F131" s="41"/>
      <c r="G131" s="41"/>
      <c r="H131" s="41"/>
      <c r="I131" s="41"/>
      <c r="J131" s="218">
        <f>BK131</f>
        <v>0</v>
      </c>
      <c r="K131" s="41"/>
      <c r="L131" s="45"/>
      <c r="M131" s="110"/>
      <c r="N131" s="219"/>
      <c r="O131" s="111"/>
      <c r="P131" s="220">
        <f>P132</f>
        <v>0</v>
      </c>
      <c r="Q131" s="111"/>
      <c r="R131" s="220">
        <f>R132</f>
        <v>62.044343060000003</v>
      </c>
      <c r="S131" s="111"/>
      <c r="T131" s="221">
        <f>T132</f>
        <v>7.8771519999999997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130</v>
      </c>
      <c r="BK131" s="222">
        <f>BK132</f>
        <v>0</v>
      </c>
    </row>
    <row r="132" s="12" customFormat="1" ht="25.92" customHeight="1">
      <c r="A132" s="12"/>
      <c r="B132" s="223"/>
      <c r="C132" s="224"/>
      <c r="D132" s="225" t="s">
        <v>75</v>
      </c>
      <c r="E132" s="226" t="s">
        <v>183</v>
      </c>
      <c r="F132" s="226" t="s">
        <v>184</v>
      </c>
      <c r="G132" s="224"/>
      <c r="H132" s="224"/>
      <c r="I132" s="227"/>
      <c r="J132" s="228">
        <f>BK132</f>
        <v>0</v>
      </c>
      <c r="K132" s="224"/>
      <c r="L132" s="229"/>
      <c r="M132" s="230"/>
      <c r="N132" s="231"/>
      <c r="O132" s="231"/>
      <c r="P132" s="232">
        <f>P133+P158+P175+P187+P196+P233</f>
        <v>0</v>
      </c>
      <c r="Q132" s="231"/>
      <c r="R132" s="232">
        <f>R133+R158+R175+R187+R196+R233</f>
        <v>62.044343060000003</v>
      </c>
      <c r="S132" s="231"/>
      <c r="T132" s="233">
        <f>T133+T158+T175+T187+T196+T233</f>
        <v>7.8771519999999997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4" t="s">
        <v>84</v>
      </c>
      <c r="AT132" s="235" t="s">
        <v>75</v>
      </c>
      <c r="AU132" s="235" t="s">
        <v>76</v>
      </c>
      <c r="AY132" s="234" t="s">
        <v>149</v>
      </c>
      <c r="BK132" s="236">
        <f>BK133+BK158+BK175+BK187+BK196+BK233</f>
        <v>0</v>
      </c>
    </row>
    <row r="133" s="12" customFormat="1" ht="22.8" customHeight="1">
      <c r="A133" s="12"/>
      <c r="B133" s="223"/>
      <c r="C133" s="224"/>
      <c r="D133" s="225" t="s">
        <v>75</v>
      </c>
      <c r="E133" s="237" t="s">
        <v>84</v>
      </c>
      <c r="F133" s="237" t="s">
        <v>185</v>
      </c>
      <c r="G133" s="224"/>
      <c r="H133" s="224"/>
      <c r="I133" s="227"/>
      <c r="J133" s="238">
        <f>BK133</f>
        <v>0</v>
      </c>
      <c r="K133" s="224"/>
      <c r="L133" s="229"/>
      <c r="M133" s="230"/>
      <c r="N133" s="231"/>
      <c r="O133" s="231"/>
      <c r="P133" s="232">
        <f>SUM(P134:P157)</f>
        <v>0</v>
      </c>
      <c r="Q133" s="231"/>
      <c r="R133" s="232">
        <f>SUM(R134:R157)</f>
        <v>0</v>
      </c>
      <c r="S133" s="231"/>
      <c r="T133" s="233">
        <f>SUM(T134:T157)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4" t="s">
        <v>84</v>
      </c>
      <c r="AT133" s="235" t="s">
        <v>75</v>
      </c>
      <c r="AU133" s="235" t="s">
        <v>84</v>
      </c>
      <c r="AY133" s="234" t="s">
        <v>149</v>
      </c>
      <c r="BK133" s="236">
        <f>SUM(BK134:BK157)</f>
        <v>0</v>
      </c>
    </row>
    <row r="134" s="2" customFormat="1" ht="23.4566" customHeight="1">
      <c r="A134" s="39"/>
      <c r="B134" s="40"/>
      <c r="C134" s="239" t="s">
        <v>84</v>
      </c>
      <c r="D134" s="239" t="s">
        <v>152</v>
      </c>
      <c r="E134" s="240" t="s">
        <v>433</v>
      </c>
      <c r="F134" s="241" t="s">
        <v>434</v>
      </c>
      <c r="G134" s="242" t="s">
        <v>188</v>
      </c>
      <c r="H134" s="243">
        <v>40</v>
      </c>
      <c r="I134" s="244"/>
      <c r="J134" s="245">
        <f>ROUND(I134*H134,2)</f>
        <v>0</v>
      </c>
      <c r="K134" s="246"/>
      <c r="L134" s="45"/>
      <c r="M134" s="247" t="s">
        <v>1</v>
      </c>
      <c r="N134" s="248" t="s">
        <v>42</v>
      </c>
      <c r="O134" s="98"/>
      <c r="P134" s="249">
        <f>O134*H134</f>
        <v>0</v>
      </c>
      <c r="Q134" s="249">
        <v>0</v>
      </c>
      <c r="R134" s="249">
        <f>Q134*H134</f>
        <v>0</v>
      </c>
      <c r="S134" s="249">
        <v>0</v>
      </c>
      <c r="T134" s="25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1" t="s">
        <v>166</v>
      </c>
      <c r="AT134" s="251" t="s">
        <v>152</v>
      </c>
      <c r="AU134" s="251" t="s">
        <v>92</v>
      </c>
      <c r="AY134" s="18" t="s">
        <v>149</v>
      </c>
      <c r="BE134" s="252">
        <f>IF(N134="základná",J134,0)</f>
        <v>0</v>
      </c>
      <c r="BF134" s="252">
        <f>IF(N134="znížená",J134,0)</f>
        <v>0</v>
      </c>
      <c r="BG134" s="252">
        <f>IF(N134="zákl. prenesená",J134,0)</f>
        <v>0</v>
      </c>
      <c r="BH134" s="252">
        <f>IF(N134="zníž. prenesená",J134,0)</f>
        <v>0</v>
      </c>
      <c r="BI134" s="252">
        <f>IF(N134="nulová",J134,0)</f>
        <v>0</v>
      </c>
      <c r="BJ134" s="18" t="s">
        <v>92</v>
      </c>
      <c r="BK134" s="252">
        <f>ROUND(I134*H134,2)</f>
        <v>0</v>
      </c>
      <c r="BL134" s="18" t="s">
        <v>166</v>
      </c>
      <c r="BM134" s="251" t="s">
        <v>435</v>
      </c>
    </row>
    <row r="135" s="2" customFormat="1" ht="23.4566" customHeight="1">
      <c r="A135" s="39"/>
      <c r="B135" s="40"/>
      <c r="C135" s="239" t="s">
        <v>92</v>
      </c>
      <c r="D135" s="239" t="s">
        <v>152</v>
      </c>
      <c r="E135" s="240" t="s">
        <v>436</v>
      </c>
      <c r="F135" s="241" t="s">
        <v>437</v>
      </c>
      <c r="G135" s="242" t="s">
        <v>438</v>
      </c>
      <c r="H135" s="243">
        <v>2</v>
      </c>
      <c r="I135" s="244"/>
      <c r="J135" s="245">
        <f>ROUND(I135*H135,2)</f>
        <v>0</v>
      </c>
      <c r="K135" s="246"/>
      <c r="L135" s="45"/>
      <c r="M135" s="247" t="s">
        <v>1</v>
      </c>
      <c r="N135" s="248" t="s">
        <v>42</v>
      </c>
      <c r="O135" s="98"/>
      <c r="P135" s="249">
        <f>O135*H135</f>
        <v>0</v>
      </c>
      <c r="Q135" s="249">
        <v>0</v>
      </c>
      <c r="R135" s="249">
        <f>Q135*H135</f>
        <v>0</v>
      </c>
      <c r="S135" s="249">
        <v>0</v>
      </c>
      <c r="T135" s="25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1" t="s">
        <v>166</v>
      </c>
      <c r="AT135" s="251" t="s">
        <v>152</v>
      </c>
      <c r="AU135" s="251" t="s">
        <v>92</v>
      </c>
      <c r="AY135" s="18" t="s">
        <v>149</v>
      </c>
      <c r="BE135" s="252">
        <f>IF(N135="základná",J135,0)</f>
        <v>0</v>
      </c>
      <c r="BF135" s="252">
        <f>IF(N135="znížená",J135,0)</f>
        <v>0</v>
      </c>
      <c r="BG135" s="252">
        <f>IF(N135="zákl. prenesená",J135,0)</f>
        <v>0</v>
      </c>
      <c r="BH135" s="252">
        <f>IF(N135="zníž. prenesená",J135,0)</f>
        <v>0</v>
      </c>
      <c r="BI135" s="252">
        <f>IF(N135="nulová",J135,0)</f>
        <v>0</v>
      </c>
      <c r="BJ135" s="18" t="s">
        <v>92</v>
      </c>
      <c r="BK135" s="252">
        <f>ROUND(I135*H135,2)</f>
        <v>0</v>
      </c>
      <c r="BL135" s="18" t="s">
        <v>166</v>
      </c>
      <c r="BM135" s="251" t="s">
        <v>439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440</v>
      </c>
      <c r="G136" s="259"/>
      <c r="H136" s="263">
        <v>2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84</v>
      </c>
      <c r="AY136" s="269" t="s">
        <v>149</v>
      </c>
    </row>
    <row r="137" s="2" customFormat="1" ht="21.0566" customHeight="1">
      <c r="A137" s="39"/>
      <c r="B137" s="40"/>
      <c r="C137" s="239" t="s">
        <v>99</v>
      </c>
      <c r="D137" s="239" t="s">
        <v>152</v>
      </c>
      <c r="E137" s="240" t="s">
        <v>441</v>
      </c>
      <c r="F137" s="241" t="s">
        <v>442</v>
      </c>
      <c r="G137" s="242" t="s">
        <v>438</v>
      </c>
      <c r="H137" s="243">
        <v>2.8130000000000002</v>
      </c>
      <c r="I137" s="244"/>
      <c r="J137" s="245">
        <f>ROUND(I137*H137,2)</f>
        <v>0</v>
      </c>
      <c r="K137" s="246"/>
      <c r="L137" s="45"/>
      <c r="M137" s="247" t="s">
        <v>1</v>
      </c>
      <c r="N137" s="248" t="s">
        <v>42</v>
      </c>
      <c r="O137" s="98"/>
      <c r="P137" s="249">
        <f>O137*H137</f>
        <v>0</v>
      </c>
      <c r="Q137" s="249">
        <v>0</v>
      </c>
      <c r="R137" s="249">
        <f>Q137*H137</f>
        <v>0</v>
      </c>
      <c r="S137" s="249">
        <v>0</v>
      </c>
      <c r="T137" s="25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1" t="s">
        <v>166</v>
      </c>
      <c r="AT137" s="251" t="s">
        <v>152</v>
      </c>
      <c r="AU137" s="251" t="s">
        <v>92</v>
      </c>
      <c r="AY137" s="18" t="s">
        <v>149</v>
      </c>
      <c r="BE137" s="252">
        <f>IF(N137="základná",J137,0)</f>
        <v>0</v>
      </c>
      <c r="BF137" s="252">
        <f>IF(N137="znížená",J137,0)</f>
        <v>0</v>
      </c>
      <c r="BG137" s="252">
        <f>IF(N137="zákl. prenesená",J137,0)</f>
        <v>0</v>
      </c>
      <c r="BH137" s="252">
        <f>IF(N137="zníž. prenesená",J137,0)</f>
        <v>0</v>
      </c>
      <c r="BI137" s="252">
        <f>IF(N137="nulová",J137,0)</f>
        <v>0</v>
      </c>
      <c r="BJ137" s="18" t="s">
        <v>92</v>
      </c>
      <c r="BK137" s="252">
        <f>ROUND(I137*H137,2)</f>
        <v>0</v>
      </c>
      <c r="BL137" s="18" t="s">
        <v>166</v>
      </c>
      <c r="BM137" s="251" t="s">
        <v>443</v>
      </c>
    </row>
    <row r="138" s="13" customFormat="1">
      <c r="A138" s="13"/>
      <c r="B138" s="258"/>
      <c r="C138" s="259"/>
      <c r="D138" s="260" t="s">
        <v>190</v>
      </c>
      <c r="E138" s="261" t="s">
        <v>1</v>
      </c>
      <c r="F138" s="262" t="s">
        <v>444</v>
      </c>
      <c r="G138" s="259"/>
      <c r="H138" s="263">
        <v>2.8130000000000002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190</v>
      </c>
      <c r="AU138" s="269" t="s">
        <v>92</v>
      </c>
      <c r="AV138" s="13" t="s">
        <v>92</v>
      </c>
      <c r="AW138" s="13" t="s">
        <v>32</v>
      </c>
      <c r="AX138" s="13" t="s">
        <v>84</v>
      </c>
      <c r="AY138" s="269" t="s">
        <v>149</v>
      </c>
    </row>
    <row r="139" s="2" customFormat="1" ht="36.72453" customHeight="1">
      <c r="A139" s="39"/>
      <c r="B139" s="40"/>
      <c r="C139" s="239" t="s">
        <v>166</v>
      </c>
      <c r="D139" s="239" t="s">
        <v>152</v>
      </c>
      <c r="E139" s="240" t="s">
        <v>445</v>
      </c>
      <c r="F139" s="241" t="s">
        <v>446</v>
      </c>
      <c r="G139" s="242" t="s">
        <v>438</v>
      </c>
      <c r="H139" s="243">
        <v>0.84399999999999997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</v>
      </c>
      <c r="R139" s="249">
        <f>Q139*H139</f>
        <v>0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447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448</v>
      </c>
      <c r="G140" s="259"/>
      <c r="H140" s="263">
        <v>2.8130000000000002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13" customFormat="1">
      <c r="A141" s="13"/>
      <c r="B141" s="258"/>
      <c r="C141" s="259"/>
      <c r="D141" s="260" t="s">
        <v>190</v>
      </c>
      <c r="E141" s="259"/>
      <c r="F141" s="262" t="s">
        <v>449</v>
      </c>
      <c r="G141" s="259"/>
      <c r="H141" s="263">
        <v>0.84399999999999997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190</v>
      </c>
      <c r="AU141" s="269" t="s">
        <v>92</v>
      </c>
      <c r="AV141" s="13" t="s">
        <v>92</v>
      </c>
      <c r="AW141" s="13" t="s">
        <v>4</v>
      </c>
      <c r="AX141" s="13" t="s">
        <v>84</v>
      </c>
      <c r="AY141" s="269" t="s">
        <v>149</v>
      </c>
    </row>
    <row r="142" s="2" customFormat="1" ht="16.30189" customHeight="1">
      <c r="A142" s="39"/>
      <c r="B142" s="40"/>
      <c r="C142" s="239" t="s">
        <v>148</v>
      </c>
      <c r="D142" s="239" t="s">
        <v>152</v>
      </c>
      <c r="E142" s="240" t="s">
        <v>450</v>
      </c>
      <c r="F142" s="241" t="s">
        <v>451</v>
      </c>
      <c r="G142" s="242" t="s">
        <v>438</v>
      </c>
      <c r="H142" s="243">
        <v>3.8399999999999999</v>
      </c>
      <c r="I142" s="244"/>
      <c r="J142" s="245">
        <f>ROUND(I142*H142,2)</f>
        <v>0</v>
      </c>
      <c r="K142" s="246"/>
      <c r="L142" s="45"/>
      <c r="M142" s="247" t="s">
        <v>1</v>
      </c>
      <c r="N142" s="248" t="s">
        <v>42</v>
      </c>
      <c r="O142" s="98"/>
      <c r="P142" s="249">
        <f>O142*H142</f>
        <v>0</v>
      </c>
      <c r="Q142" s="249">
        <v>0</v>
      </c>
      <c r="R142" s="249">
        <f>Q142*H142</f>
        <v>0</v>
      </c>
      <c r="S142" s="249">
        <v>0</v>
      </c>
      <c r="T142" s="25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1" t="s">
        <v>166</v>
      </c>
      <c r="AT142" s="251" t="s">
        <v>152</v>
      </c>
      <c r="AU142" s="251" t="s">
        <v>92</v>
      </c>
      <c r="AY142" s="18" t="s">
        <v>149</v>
      </c>
      <c r="BE142" s="252">
        <f>IF(N142="základná",J142,0)</f>
        <v>0</v>
      </c>
      <c r="BF142" s="252">
        <f>IF(N142="znížená",J142,0)</f>
        <v>0</v>
      </c>
      <c r="BG142" s="252">
        <f>IF(N142="zákl. prenesená",J142,0)</f>
        <v>0</v>
      </c>
      <c r="BH142" s="252">
        <f>IF(N142="zníž. prenesená",J142,0)</f>
        <v>0</v>
      </c>
      <c r="BI142" s="252">
        <f>IF(N142="nulová",J142,0)</f>
        <v>0</v>
      </c>
      <c r="BJ142" s="18" t="s">
        <v>92</v>
      </c>
      <c r="BK142" s="252">
        <f>ROUND(I142*H142,2)</f>
        <v>0</v>
      </c>
      <c r="BL142" s="18" t="s">
        <v>166</v>
      </c>
      <c r="BM142" s="251" t="s">
        <v>452</v>
      </c>
    </row>
    <row r="143" s="13" customFormat="1">
      <c r="A143" s="13"/>
      <c r="B143" s="258"/>
      <c r="C143" s="259"/>
      <c r="D143" s="260" t="s">
        <v>190</v>
      </c>
      <c r="E143" s="261" t="s">
        <v>1</v>
      </c>
      <c r="F143" s="262" t="s">
        <v>453</v>
      </c>
      <c r="G143" s="259"/>
      <c r="H143" s="263">
        <v>3.8399999999999999</v>
      </c>
      <c r="I143" s="264"/>
      <c r="J143" s="259"/>
      <c r="K143" s="259"/>
      <c r="L143" s="265"/>
      <c r="M143" s="266"/>
      <c r="N143" s="267"/>
      <c r="O143" s="267"/>
      <c r="P143" s="267"/>
      <c r="Q143" s="267"/>
      <c r="R143" s="267"/>
      <c r="S143" s="267"/>
      <c r="T143" s="26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9" t="s">
        <v>190</v>
      </c>
      <c r="AU143" s="269" t="s">
        <v>92</v>
      </c>
      <c r="AV143" s="13" t="s">
        <v>92</v>
      </c>
      <c r="AW143" s="13" t="s">
        <v>32</v>
      </c>
      <c r="AX143" s="13" t="s">
        <v>76</v>
      </c>
      <c r="AY143" s="269" t="s">
        <v>149</v>
      </c>
    </row>
    <row r="144" s="14" customFormat="1">
      <c r="A144" s="14"/>
      <c r="B144" s="270"/>
      <c r="C144" s="271"/>
      <c r="D144" s="260" t="s">
        <v>190</v>
      </c>
      <c r="E144" s="272" t="s">
        <v>1</v>
      </c>
      <c r="F144" s="273" t="s">
        <v>203</v>
      </c>
      <c r="G144" s="271"/>
      <c r="H144" s="274">
        <v>3.8399999999999999</v>
      </c>
      <c r="I144" s="275"/>
      <c r="J144" s="271"/>
      <c r="K144" s="271"/>
      <c r="L144" s="276"/>
      <c r="M144" s="277"/>
      <c r="N144" s="278"/>
      <c r="O144" s="278"/>
      <c r="P144" s="278"/>
      <c r="Q144" s="278"/>
      <c r="R144" s="278"/>
      <c r="S144" s="278"/>
      <c r="T144" s="27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80" t="s">
        <v>190</v>
      </c>
      <c r="AU144" s="280" t="s">
        <v>92</v>
      </c>
      <c r="AV144" s="14" t="s">
        <v>166</v>
      </c>
      <c r="AW144" s="14" t="s">
        <v>32</v>
      </c>
      <c r="AX144" s="14" t="s">
        <v>84</v>
      </c>
      <c r="AY144" s="280" t="s">
        <v>149</v>
      </c>
    </row>
    <row r="145" s="2" customFormat="1" ht="36.72453" customHeight="1">
      <c r="A145" s="39"/>
      <c r="B145" s="40"/>
      <c r="C145" s="239" t="s">
        <v>214</v>
      </c>
      <c r="D145" s="239" t="s">
        <v>152</v>
      </c>
      <c r="E145" s="240" t="s">
        <v>454</v>
      </c>
      <c r="F145" s="241" t="s">
        <v>455</v>
      </c>
      <c r="G145" s="242" t="s">
        <v>438</v>
      </c>
      <c r="H145" s="243">
        <v>1.1519999999999999</v>
      </c>
      <c r="I145" s="244"/>
      <c r="J145" s="245">
        <f>ROUND(I145*H145,2)</f>
        <v>0</v>
      </c>
      <c r="K145" s="246"/>
      <c r="L145" s="45"/>
      <c r="M145" s="247" t="s">
        <v>1</v>
      </c>
      <c r="N145" s="248" t="s">
        <v>42</v>
      </c>
      <c r="O145" s="98"/>
      <c r="P145" s="249">
        <f>O145*H145</f>
        <v>0</v>
      </c>
      <c r="Q145" s="249">
        <v>0</v>
      </c>
      <c r="R145" s="249">
        <f>Q145*H145</f>
        <v>0</v>
      </c>
      <c r="S145" s="249">
        <v>0</v>
      </c>
      <c r="T145" s="25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1" t="s">
        <v>166</v>
      </c>
      <c r="AT145" s="251" t="s">
        <v>152</v>
      </c>
      <c r="AU145" s="251" t="s">
        <v>92</v>
      </c>
      <c r="AY145" s="18" t="s">
        <v>149</v>
      </c>
      <c r="BE145" s="252">
        <f>IF(N145="základná",J145,0)</f>
        <v>0</v>
      </c>
      <c r="BF145" s="252">
        <f>IF(N145="znížená",J145,0)</f>
        <v>0</v>
      </c>
      <c r="BG145" s="252">
        <f>IF(N145="zákl. prenesená",J145,0)</f>
        <v>0</v>
      </c>
      <c r="BH145" s="252">
        <f>IF(N145="zníž. prenesená",J145,0)</f>
        <v>0</v>
      </c>
      <c r="BI145" s="252">
        <f>IF(N145="nulová",J145,0)</f>
        <v>0</v>
      </c>
      <c r="BJ145" s="18" t="s">
        <v>92</v>
      </c>
      <c r="BK145" s="252">
        <f>ROUND(I145*H145,2)</f>
        <v>0</v>
      </c>
      <c r="BL145" s="18" t="s">
        <v>166</v>
      </c>
      <c r="BM145" s="251" t="s">
        <v>456</v>
      </c>
    </row>
    <row r="146" s="13" customFormat="1">
      <c r="A146" s="13"/>
      <c r="B146" s="258"/>
      <c r="C146" s="259"/>
      <c r="D146" s="260" t="s">
        <v>190</v>
      </c>
      <c r="E146" s="261" t="s">
        <v>1</v>
      </c>
      <c r="F146" s="262" t="s">
        <v>457</v>
      </c>
      <c r="G146" s="259"/>
      <c r="H146" s="263">
        <v>3.8399999999999999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32</v>
      </c>
      <c r="AX146" s="13" t="s">
        <v>84</v>
      </c>
      <c r="AY146" s="269" t="s">
        <v>149</v>
      </c>
    </row>
    <row r="147" s="13" customFormat="1">
      <c r="A147" s="13"/>
      <c r="B147" s="258"/>
      <c r="C147" s="259"/>
      <c r="D147" s="260" t="s">
        <v>190</v>
      </c>
      <c r="E147" s="259"/>
      <c r="F147" s="262" t="s">
        <v>458</v>
      </c>
      <c r="G147" s="259"/>
      <c r="H147" s="263">
        <v>1.1519999999999999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4</v>
      </c>
      <c r="AX147" s="13" t="s">
        <v>84</v>
      </c>
      <c r="AY147" s="269" t="s">
        <v>149</v>
      </c>
    </row>
    <row r="148" s="2" customFormat="1" ht="31.92453" customHeight="1">
      <c r="A148" s="39"/>
      <c r="B148" s="40"/>
      <c r="C148" s="239" t="s">
        <v>219</v>
      </c>
      <c r="D148" s="239" t="s">
        <v>152</v>
      </c>
      <c r="E148" s="240" t="s">
        <v>459</v>
      </c>
      <c r="F148" s="241" t="s">
        <v>460</v>
      </c>
      <c r="G148" s="242" t="s">
        <v>438</v>
      </c>
      <c r="H148" s="243">
        <v>6.6529999999999996</v>
      </c>
      <c r="I148" s="244"/>
      <c r="J148" s="245">
        <f>ROUND(I148*H148,2)</f>
        <v>0</v>
      </c>
      <c r="K148" s="246"/>
      <c r="L148" s="45"/>
      <c r="M148" s="247" t="s">
        <v>1</v>
      </c>
      <c r="N148" s="248" t="s">
        <v>42</v>
      </c>
      <c r="O148" s="98"/>
      <c r="P148" s="249">
        <f>O148*H148</f>
        <v>0</v>
      </c>
      <c r="Q148" s="249">
        <v>0</v>
      </c>
      <c r="R148" s="249">
        <f>Q148*H148</f>
        <v>0</v>
      </c>
      <c r="S148" s="249">
        <v>0</v>
      </c>
      <c r="T148" s="25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1" t="s">
        <v>166</v>
      </c>
      <c r="AT148" s="251" t="s">
        <v>152</v>
      </c>
      <c r="AU148" s="251" t="s">
        <v>92</v>
      </c>
      <c r="AY148" s="18" t="s">
        <v>149</v>
      </c>
      <c r="BE148" s="252">
        <f>IF(N148="základná",J148,0)</f>
        <v>0</v>
      </c>
      <c r="BF148" s="252">
        <f>IF(N148="znížená",J148,0)</f>
        <v>0</v>
      </c>
      <c r="BG148" s="252">
        <f>IF(N148="zákl. prenesená",J148,0)</f>
        <v>0</v>
      </c>
      <c r="BH148" s="252">
        <f>IF(N148="zníž. prenesená",J148,0)</f>
        <v>0</v>
      </c>
      <c r="BI148" s="252">
        <f>IF(N148="nulová",J148,0)</f>
        <v>0</v>
      </c>
      <c r="BJ148" s="18" t="s">
        <v>92</v>
      </c>
      <c r="BK148" s="252">
        <f>ROUND(I148*H148,2)</f>
        <v>0</v>
      </c>
      <c r="BL148" s="18" t="s">
        <v>166</v>
      </c>
      <c r="BM148" s="251" t="s">
        <v>461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462</v>
      </c>
      <c r="G149" s="259"/>
      <c r="H149" s="263">
        <v>6.6529999999999996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84</v>
      </c>
      <c r="AY149" s="269" t="s">
        <v>149</v>
      </c>
    </row>
    <row r="150" s="2" customFormat="1" ht="36.72453" customHeight="1">
      <c r="A150" s="39"/>
      <c r="B150" s="40"/>
      <c r="C150" s="239" t="s">
        <v>224</v>
      </c>
      <c r="D150" s="239" t="s">
        <v>152</v>
      </c>
      <c r="E150" s="240" t="s">
        <v>463</v>
      </c>
      <c r="F150" s="241" t="s">
        <v>464</v>
      </c>
      <c r="G150" s="242" t="s">
        <v>438</v>
      </c>
      <c r="H150" s="243">
        <v>46.570999999999998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465</v>
      </c>
    </row>
    <row r="151" s="13" customFormat="1">
      <c r="A151" s="13"/>
      <c r="B151" s="258"/>
      <c r="C151" s="259"/>
      <c r="D151" s="260" t="s">
        <v>190</v>
      </c>
      <c r="E151" s="261" t="s">
        <v>1</v>
      </c>
      <c r="F151" s="262" t="s">
        <v>466</v>
      </c>
      <c r="G151" s="259"/>
      <c r="H151" s="263">
        <v>46.570999999999998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32</v>
      </c>
      <c r="AX151" s="13" t="s">
        <v>84</v>
      </c>
      <c r="AY151" s="269" t="s">
        <v>149</v>
      </c>
    </row>
    <row r="152" s="2" customFormat="1" ht="16.30189" customHeight="1">
      <c r="A152" s="39"/>
      <c r="B152" s="40"/>
      <c r="C152" s="239" t="s">
        <v>230</v>
      </c>
      <c r="D152" s="239" t="s">
        <v>152</v>
      </c>
      <c r="E152" s="240" t="s">
        <v>467</v>
      </c>
      <c r="F152" s="241" t="s">
        <v>468</v>
      </c>
      <c r="G152" s="242" t="s">
        <v>438</v>
      </c>
      <c r="H152" s="243">
        <v>6.6529999999999996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469</v>
      </c>
    </row>
    <row r="153" s="2" customFormat="1" ht="23.4566" customHeight="1">
      <c r="A153" s="39"/>
      <c r="B153" s="40"/>
      <c r="C153" s="239" t="s">
        <v>237</v>
      </c>
      <c r="D153" s="239" t="s">
        <v>152</v>
      </c>
      <c r="E153" s="240" t="s">
        <v>470</v>
      </c>
      <c r="F153" s="241" t="s">
        <v>197</v>
      </c>
      <c r="G153" s="242" t="s">
        <v>198</v>
      </c>
      <c r="H153" s="243">
        <v>13.243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471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472</v>
      </c>
      <c r="G154" s="259"/>
      <c r="H154" s="263">
        <v>9.9800000000000004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76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61" t="s">
        <v>1</v>
      </c>
      <c r="F155" s="262" t="s">
        <v>473</v>
      </c>
      <c r="G155" s="259"/>
      <c r="H155" s="263">
        <v>1.8080000000000001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32</v>
      </c>
      <c r="AX155" s="13" t="s">
        <v>76</v>
      </c>
      <c r="AY155" s="269" t="s">
        <v>149</v>
      </c>
    </row>
    <row r="156" s="13" customFormat="1">
      <c r="A156" s="13"/>
      <c r="B156" s="258"/>
      <c r="C156" s="259"/>
      <c r="D156" s="260" t="s">
        <v>190</v>
      </c>
      <c r="E156" s="261" t="s">
        <v>1</v>
      </c>
      <c r="F156" s="262" t="s">
        <v>474</v>
      </c>
      <c r="G156" s="259"/>
      <c r="H156" s="263">
        <v>1.4550000000000001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190</v>
      </c>
      <c r="AU156" s="269" t="s">
        <v>92</v>
      </c>
      <c r="AV156" s="13" t="s">
        <v>92</v>
      </c>
      <c r="AW156" s="13" t="s">
        <v>32</v>
      </c>
      <c r="AX156" s="13" t="s">
        <v>76</v>
      </c>
      <c r="AY156" s="269" t="s">
        <v>149</v>
      </c>
    </row>
    <row r="157" s="14" customFormat="1">
      <c r="A157" s="14"/>
      <c r="B157" s="270"/>
      <c r="C157" s="271"/>
      <c r="D157" s="260" t="s">
        <v>190</v>
      </c>
      <c r="E157" s="272" t="s">
        <v>1</v>
      </c>
      <c r="F157" s="273" t="s">
        <v>203</v>
      </c>
      <c r="G157" s="271"/>
      <c r="H157" s="274">
        <v>13.243</v>
      </c>
      <c r="I157" s="275"/>
      <c r="J157" s="271"/>
      <c r="K157" s="271"/>
      <c r="L157" s="276"/>
      <c r="M157" s="277"/>
      <c r="N157" s="278"/>
      <c r="O157" s="278"/>
      <c r="P157" s="278"/>
      <c r="Q157" s="278"/>
      <c r="R157" s="278"/>
      <c r="S157" s="278"/>
      <c r="T157" s="27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0" t="s">
        <v>190</v>
      </c>
      <c r="AU157" s="280" t="s">
        <v>92</v>
      </c>
      <c r="AV157" s="14" t="s">
        <v>166</v>
      </c>
      <c r="AW157" s="14" t="s">
        <v>32</v>
      </c>
      <c r="AX157" s="14" t="s">
        <v>84</v>
      </c>
      <c r="AY157" s="280" t="s">
        <v>149</v>
      </c>
    </row>
    <row r="158" s="12" customFormat="1" ht="22.8" customHeight="1">
      <c r="A158" s="12"/>
      <c r="B158" s="223"/>
      <c r="C158" s="224"/>
      <c r="D158" s="225" t="s">
        <v>75</v>
      </c>
      <c r="E158" s="237" t="s">
        <v>99</v>
      </c>
      <c r="F158" s="237" t="s">
        <v>475</v>
      </c>
      <c r="G158" s="224"/>
      <c r="H158" s="224"/>
      <c r="I158" s="227"/>
      <c r="J158" s="238">
        <f>BK158</f>
        <v>0</v>
      </c>
      <c r="K158" s="224"/>
      <c r="L158" s="229"/>
      <c r="M158" s="230"/>
      <c r="N158" s="231"/>
      <c r="O158" s="231"/>
      <c r="P158" s="232">
        <f>SUM(P159:P174)</f>
        <v>0</v>
      </c>
      <c r="Q158" s="231"/>
      <c r="R158" s="232">
        <f>SUM(R159:R174)</f>
        <v>7.5376480599999995</v>
      </c>
      <c r="S158" s="231"/>
      <c r="T158" s="233">
        <f>SUM(T159:T174)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4" t="s">
        <v>84</v>
      </c>
      <c r="AT158" s="235" t="s">
        <v>75</v>
      </c>
      <c r="AU158" s="235" t="s">
        <v>84</v>
      </c>
      <c r="AY158" s="234" t="s">
        <v>149</v>
      </c>
      <c r="BK158" s="236">
        <f>SUM(BK159:BK174)</f>
        <v>0</v>
      </c>
    </row>
    <row r="159" s="2" customFormat="1" ht="21.0566" customHeight="1">
      <c r="A159" s="39"/>
      <c r="B159" s="40"/>
      <c r="C159" s="239" t="s">
        <v>242</v>
      </c>
      <c r="D159" s="239" t="s">
        <v>152</v>
      </c>
      <c r="E159" s="240" t="s">
        <v>476</v>
      </c>
      <c r="F159" s="241" t="s">
        <v>477</v>
      </c>
      <c r="G159" s="242" t="s">
        <v>438</v>
      </c>
      <c r="H159" s="243">
        <v>2.714</v>
      </c>
      <c r="I159" s="244"/>
      <c r="J159" s="245">
        <f>ROUND(I159*H159,2)</f>
        <v>0</v>
      </c>
      <c r="K159" s="246"/>
      <c r="L159" s="45"/>
      <c r="M159" s="247" t="s">
        <v>1</v>
      </c>
      <c r="N159" s="248" t="s">
        <v>42</v>
      </c>
      <c r="O159" s="98"/>
      <c r="P159" s="249">
        <f>O159*H159</f>
        <v>0</v>
      </c>
      <c r="Q159" s="249">
        <v>2.3855499999999998</v>
      </c>
      <c r="R159" s="249">
        <f>Q159*H159</f>
        <v>6.4743826999999996</v>
      </c>
      <c r="S159" s="249">
        <v>0</v>
      </c>
      <c r="T159" s="25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1" t="s">
        <v>166</v>
      </c>
      <c r="AT159" s="251" t="s">
        <v>152</v>
      </c>
      <c r="AU159" s="251" t="s">
        <v>92</v>
      </c>
      <c r="AY159" s="18" t="s">
        <v>149</v>
      </c>
      <c r="BE159" s="252">
        <f>IF(N159="základná",J159,0)</f>
        <v>0</v>
      </c>
      <c r="BF159" s="252">
        <f>IF(N159="znížená",J159,0)</f>
        <v>0</v>
      </c>
      <c r="BG159" s="252">
        <f>IF(N159="zákl. prenesená",J159,0)</f>
        <v>0</v>
      </c>
      <c r="BH159" s="252">
        <f>IF(N159="zníž. prenesená",J159,0)</f>
        <v>0</v>
      </c>
      <c r="BI159" s="252">
        <f>IF(N159="nulová",J159,0)</f>
        <v>0</v>
      </c>
      <c r="BJ159" s="18" t="s">
        <v>92</v>
      </c>
      <c r="BK159" s="252">
        <f>ROUND(I159*H159,2)</f>
        <v>0</v>
      </c>
      <c r="BL159" s="18" t="s">
        <v>166</v>
      </c>
      <c r="BM159" s="251" t="s">
        <v>478</v>
      </c>
    </row>
    <row r="160" s="13" customFormat="1">
      <c r="A160" s="13"/>
      <c r="B160" s="258"/>
      <c r="C160" s="259"/>
      <c r="D160" s="260" t="s">
        <v>190</v>
      </c>
      <c r="E160" s="261" t="s">
        <v>1</v>
      </c>
      <c r="F160" s="262" t="s">
        <v>479</v>
      </c>
      <c r="G160" s="259"/>
      <c r="H160" s="263">
        <v>2.714</v>
      </c>
      <c r="I160" s="264"/>
      <c r="J160" s="259"/>
      <c r="K160" s="259"/>
      <c r="L160" s="265"/>
      <c r="M160" s="266"/>
      <c r="N160" s="267"/>
      <c r="O160" s="267"/>
      <c r="P160" s="267"/>
      <c r="Q160" s="267"/>
      <c r="R160" s="267"/>
      <c r="S160" s="267"/>
      <c r="T160" s="26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9" t="s">
        <v>190</v>
      </c>
      <c r="AU160" s="269" t="s">
        <v>92</v>
      </c>
      <c r="AV160" s="13" t="s">
        <v>92</v>
      </c>
      <c r="AW160" s="13" t="s">
        <v>32</v>
      </c>
      <c r="AX160" s="13" t="s">
        <v>84</v>
      </c>
      <c r="AY160" s="269" t="s">
        <v>149</v>
      </c>
    </row>
    <row r="161" s="2" customFormat="1" ht="21.0566" customHeight="1">
      <c r="A161" s="39"/>
      <c r="B161" s="40"/>
      <c r="C161" s="239" t="s">
        <v>247</v>
      </c>
      <c r="D161" s="239" t="s">
        <v>152</v>
      </c>
      <c r="E161" s="240" t="s">
        <v>480</v>
      </c>
      <c r="F161" s="241" t="s">
        <v>481</v>
      </c>
      <c r="G161" s="242" t="s">
        <v>188</v>
      </c>
      <c r="H161" s="243">
        <v>8.9120000000000008</v>
      </c>
      <c r="I161" s="244"/>
      <c r="J161" s="245">
        <f>ROUND(I161*H161,2)</f>
        <v>0</v>
      </c>
      <c r="K161" s="246"/>
      <c r="L161" s="45"/>
      <c r="M161" s="247" t="s">
        <v>1</v>
      </c>
      <c r="N161" s="248" t="s">
        <v>42</v>
      </c>
      <c r="O161" s="98"/>
      <c r="P161" s="249">
        <f>O161*H161</f>
        <v>0</v>
      </c>
      <c r="Q161" s="249">
        <v>0.038350000000000002</v>
      </c>
      <c r="R161" s="249">
        <f>Q161*H161</f>
        <v>0.34177520000000006</v>
      </c>
      <c r="S161" s="249">
        <v>0</v>
      </c>
      <c r="T161" s="25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1" t="s">
        <v>166</v>
      </c>
      <c r="AT161" s="251" t="s">
        <v>152</v>
      </c>
      <c r="AU161" s="251" t="s">
        <v>92</v>
      </c>
      <c r="AY161" s="18" t="s">
        <v>149</v>
      </c>
      <c r="BE161" s="252">
        <f>IF(N161="základná",J161,0)</f>
        <v>0</v>
      </c>
      <c r="BF161" s="252">
        <f>IF(N161="znížená",J161,0)</f>
        <v>0</v>
      </c>
      <c r="BG161" s="252">
        <f>IF(N161="zákl. prenesená",J161,0)</f>
        <v>0</v>
      </c>
      <c r="BH161" s="252">
        <f>IF(N161="zníž. prenesená",J161,0)</f>
        <v>0</v>
      </c>
      <c r="BI161" s="252">
        <f>IF(N161="nulová",J161,0)</f>
        <v>0</v>
      </c>
      <c r="BJ161" s="18" t="s">
        <v>92</v>
      </c>
      <c r="BK161" s="252">
        <f>ROUND(I161*H161,2)</f>
        <v>0</v>
      </c>
      <c r="BL161" s="18" t="s">
        <v>166</v>
      </c>
      <c r="BM161" s="251" t="s">
        <v>482</v>
      </c>
    </row>
    <row r="162" s="13" customFormat="1">
      <c r="A162" s="13"/>
      <c r="B162" s="258"/>
      <c r="C162" s="259"/>
      <c r="D162" s="260" t="s">
        <v>190</v>
      </c>
      <c r="E162" s="261" t="s">
        <v>1</v>
      </c>
      <c r="F162" s="262" t="s">
        <v>483</v>
      </c>
      <c r="G162" s="259"/>
      <c r="H162" s="263">
        <v>8.9120000000000008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190</v>
      </c>
      <c r="AU162" s="269" t="s">
        <v>92</v>
      </c>
      <c r="AV162" s="13" t="s">
        <v>92</v>
      </c>
      <c r="AW162" s="13" t="s">
        <v>32</v>
      </c>
      <c r="AX162" s="13" t="s">
        <v>76</v>
      </c>
      <c r="AY162" s="269" t="s">
        <v>149</v>
      </c>
    </row>
    <row r="163" s="14" customFormat="1">
      <c r="A163" s="14"/>
      <c r="B163" s="270"/>
      <c r="C163" s="271"/>
      <c r="D163" s="260" t="s">
        <v>190</v>
      </c>
      <c r="E163" s="272" t="s">
        <v>1</v>
      </c>
      <c r="F163" s="273" t="s">
        <v>203</v>
      </c>
      <c r="G163" s="271"/>
      <c r="H163" s="274">
        <v>8.9120000000000008</v>
      </c>
      <c r="I163" s="275"/>
      <c r="J163" s="271"/>
      <c r="K163" s="271"/>
      <c r="L163" s="276"/>
      <c r="M163" s="277"/>
      <c r="N163" s="278"/>
      <c r="O163" s="278"/>
      <c r="P163" s="278"/>
      <c r="Q163" s="278"/>
      <c r="R163" s="278"/>
      <c r="S163" s="278"/>
      <c r="T163" s="27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80" t="s">
        <v>190</v>
      </c>
      <c r="AU163" s="280" t="s">
        <v>92</v>
      </c>
      <c r="AV163" s="14" t="s">
        <v>166</v>
      </c>
      <c r="AW163" s="14" t="s">
        <v>32</v>
      </c>
      <c r="AX163" s="14" t="s">
        <v>84</v>
      </c>
      <c r="AY163" s="280" t="s">
        <v>149</v>
      </c>
    </row>
    <row r="164" s="2" customFormat="1" ht="21.0566" customHeight="1">
      <c r="A164" s="39"/>
      <c r="B164" s="40"/>
      <c r="C164" s="239" t="s">
        <v>252</v>
      </c>
      <c r="D164" s="239" t="s">
        <v>152</v>
      </c>
      <c r="E164" s="240" t="s">
        <v>484</v>
      </c>
      <c r="F164" s="241" t="s">
        <v>485</v>
      </c>
      <c r="G164" s="242" t="s">
        <v>188</v>
      </c>
      <c r="H164" s="243">
        <v>8.9120000000000008</v>
      </c>
      <c r="I164" s="244"/>
      <c r="J164" s="245">
        <f>ROUND(I164*H164,2)</f>
        <v>0</v>
      </c>
      <c r="K164" s="246"/>
      <c r="L164" s="45"/>
      <c r="M164" s="247" t="s">
        <v>1</v>
      </c>
      <c r="N164" s="248" t="s">
        <v>42</v>
      </c>
      <c r="O164" s="98"/>
      <c r="P164" s="249">
        <f>O164*H164</f>
        <v>0</v>
      </c>
      <c r="Q164" s="249">
        <v>1.0000000000000001E-05</v>
      </c>
      <c r="R164" s="249">
        <f>Q164*H164</f>
        <v>8.9120000000000014E-05</v>
      </c>
      <c r="S164" s="249">
        <v>0</v>
      </c>
      <c r="T164" s="25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1" t="s">
        <v>166</v>
      </c>
      <c r="AT164" s="251" t="s">
        <v>152</v>
      </c>
      <c r="AU164" s="251" t="s">
        <v>92</v>
      </c>
      <c r="AY164" s="18" t="s">
        <v>149</v>
      </c>
      <c r="BE164" s="252">
        <f>IF(N164="základná",J164,0)</f>
        <v>0</v>
      </c>
      <c r="BF164" s="252">
        <f>IF(N164="znížená",J164,0)</f>
        <v>0</v>
      </c>
      <c r="BG164" s="252">
        <f>IF(N164="zákl. prenesená",J164,0)</f>
        <v>0</v>
      </c>
      <c r="BH164" s="252">
        <f>IF(N164="zníž. prenesená",J164,0)</f>
        <v>0</v>
      </c>
      <c r="BI164" s="252">
        <f>IF(N164="nulová",J164,0)</f>
        <v>0</v>
      </c>
      <c r="BJ164" s="18" t="s">
        <v>92</v>
      </c>
      <c r="BK164" s="252">
        <f>ROUND(I164*H164,2)</f>
        <v>0</v>
      </c>
      <c r="BL164" s="18" t="s">
        <v>166</v>
      </c>
      <c r="BM164" s="251" t="s">
        <v>486</v>
      </c>
    </row>
    <row r="165" s="2" customFormat="1" ht="21.0566" customHeight="1">
      <c r="A165" s="39"/>
      <c r="B165" s="40"/>
      <c r="C165" s="239" t="s">
        <v>256</v>
      </c>
      <c r="D165" s="239" t="s">
        <v>152</v>
      </c>
      <c r="E165" s="240" t="s">
        <v>487</v>
      </c>
      <c r="F165" s="241" t="s">
        <v>488</v>
      </c>
      <c r="G165" s="242" t="s">
        <v>198</v>
      </c>
      <c r="H165" s="243">
        <v>0.45100000000000001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1.03704</v>
      </c>
      <c r="R165" s="249">
        <f>Q165*H165</f>
        <v>0.46770504000000002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489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490</v>
      </c>
      <c r="G166" s="259"/>
      <c r="H166" s="263">
        <v>0.45100000000000001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84</v>
      </c>
      <c r="AY166" s="269" t="s">
        <v>149</v>
      </c>
    </row>
    <row r="167" s="2" customFormat="1" ht="16.30189" customHeight="1">
      <c r="A167" s="39"/>
      <c r="B167" s="40"/>
      <c r="C167" s="281" t="s">
        <v>260</v>
      </c>
      <c r="D167" s="281" t="s">
        <v>243</v>
      </c>
      <c r="E167" s="282" t="s">
        <v>491</v>
      </c>
      <c r="F167" s="283" t="s">
        <v>492</v>
      </c>
      <c r="G167" s="284" t="s">
        <v>493</v>
      </c>
      <c r="H167" s="285">
        <v>64</v>
      </c>
      <c r="I167" s="286"/>
      <c r="J167" s="287">
        <f>ROUND(I167*H167,2)</f>
        <v>0</v>
      </c>
      <c r="K167" s="288"/>
      <c r="L167" s="289"/>
      <c r="M167" s="290" t="s">
        <v>1</v>
      </c>
      <c r="N167" s="291" t="s">
        <v>42</v>
      </c>
      <c r="O167" s="98"/>
      <c r="P167" s="249">
        <f>O167*H167</f>
        <v>0</v>
      </c>
      <c r="Q167" s="249">
        <v>0</v>
      </c>
      <c r="R167" s="249">
        <f>Q167*H167</f>
        <v>0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224</v>
      </c>
      <c r="AT167" s="251" t="s">
        <v>243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494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495</v>
      </c>
      <c r="G168" s="259"/>
      <c r="H168" s="263">
        <v>64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84</v>
      </c>
      <c r="AY168" s="269" t="s">
        <v>149</v>
      </c>
    </row>
    <row r="169" s="2" customFormat="1" ht="23.4566" customHeight="1">
      <c r="A169" s="39"/>
      <c r="B169" s="40"/>
      <c r="C169" s="239" t="s">
        <v>264</v>
      </c>
      <c r="D169" s="239" t="s">
        <v>152</v>
      </c>
      <c r="E169" s="240" t="s">
        <v>496</v>
      </c>
      <c r="F169" s="241" t="s">
        <v>497</v>
      </c>
      <c r="G169" s="242" t="s">
        <v>211</v>
      </c>
      <c r="H169" s="243">
        <v>12.800000000000001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0.00282</v>
      </c>
      <c r="R169" s="249">
        <f>Q169*H169</f>
        <v>0.036096000000000003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498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499</v>
      </c>
      <c r="G170" s="259"/>
      <c r="H170" s="263">
        <v>12.800000000000001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76</v>
      </c>
      <c r="AY170" s="269" t="s">
        <v>149</v>
      </c>
    </row>
    <row r="171" s="14" customFormat="1">
      <c r="A171" s="14"/>
      <c r="B171" s="270"/>
      <c r="C171" s="271"/>
      <c r="D171" s="260" t="s">
        <v>190</v>
      </c>
      <c r="E171" s="272" t="s">
        <v>1</v>
      </c>
      <c r="F171" s="273" t="s">
        <v>203</v>
      </c>
      <c r="G171" s="271"/>
      <c r="H171" s="274">
        <v>12.800000000000001</v>
      </c>
      <c r="I171" s="275"/>
      <c r="J171" s="271"/>
      <c r="K171" s="271"/>
      <c r="L171" s="276"/>
      <c r="M171" s="277"/>
      <c r="N171" s="278"/>
      <c r="O171" s="278"/>
      <c r="P171" s="278"/>
      <c r="Q171" s="278"/>
      <c r="R171" s="278"/>
      <c r="S171" s="278"/>
      <c r="T171" s="27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0" t="s">
        <v>190</v>
      </c>
      <c r="AU171" s="280" t="s">
        <v>92</v>
      </c>
      <c r="AV171" s="14" t="s">
        <v>166</v>
      </c>
      <c r="AW171" s="14" t="s">
        <v>4</v>
      </c>
      <c r="AX171" s="14" t="s">
        <v>84</v>
      </c>
      <c r="AY171" s="280" t="s">
        <v>149</v>
      </c>
    </row>
    <row r="172" s="2" customFormat="1" ht="21.0566" customHeight="1">
      <c r="A172" s="39"/>
      <c r="B172" s="40"/>
      <c r="C172" s="281" t="s">
        <v>269</v>
      </c>
      <c r="D172" s="281" t="s">
        <v>243</v>
      </c>
      <c r="E172" s="282" t="s">
        <v>500</v>
      </c>
      <c r="F172" s="283" t="s">
        <v>501</v>
      </c>
      <c r="G172" s="284" t="s">
        <v>211</v>
      </c>
      <c r="H172" s="285">
        <v>12.800000000000001</v>
      </c>
      <c r="I172" s="286"/>
      <c r="J172" s="287">
        <f>ROUND(I172*H172,2)</f>
        <v>0</v>
      </c>
      <c r="K172" s="288"/>
      <c r="L172" s="289"/>
      <c r="M172" s="290" t="s">
        <v>1</v>
      </c>
      <c r="N172" s="291" t="s">
        <v>42</v>
      </c>
      <c r="O172" s="98"/>
      <c r="P172" s="249">
        <f>O172*H172</f>
        <v>0</v>
      </c>
      <c r="Q172" s="249">
        <v>0.017000000000000001</v>
      </c>
      <c r="R172" s="249">
        <f>Q172*H172</f>
        <v>0.21760000000000002</v>
      </c>
      <c r="S172" s="249">
        <v>0</v>
      </c>
      <c r="T172" s="25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1" t="s">
        <v>224</v>
      </c>
      <c r="AT172" s="251" t="s">
        <v>243</v>
      </c>
      <c r="AU172" s="251" t="s">
        <v>92</v>
      </c>
      <c r="AY172" s="18" t="s">
        <v>149</v>
      </c>
      <c r="BE172" s="252">
        <f>IF(N172="základná",J172,0)</f>
        <v>0</v>
      </c>
      <c r="BF172" s="252">
        <f>IF(N172="znížená",J172,0)</f>
        <v>0</v>
      </c>
      <c r="BG172" s="252">
        <f>IF(N172="zákl. prenesená",J172,0)</f>
        <v>0</v>
      </c>
      <c r="BH172" s="252">
        <f>IF(N172="zníž. prenesená",J172,0)</f>
        <v>0</v>
      </c>
      <c r="BI172" s="252">
        <f>IF(N172="nulová",J172,0)</f>
        <v>0</v>
      </c>
      <c r="BJ172" s="18" t="s">
        <v>92</v>
      </c>
      <c r="BK172" s="252">
        <f>ROUND(I172*H172,2)</f>
        <v>0</v>
      </c>
      <c r="BL172" s="18" t="s">
        <v>166</v>
      </c>
      <c r="BM172" s="251" t="s">
        <v>502</v>
      </c>
    </row>
    <row r="173" s="2" customFormat="1" ht="16.30189" customHeight="1">
      <c r="A173" s="39"/>
      <c r="B173" s="40"/>
      <c r="C173" s="281" t="s">
        <v>273</v>
      </c>
      <c r="D173" s="281" t="s">
        <v>243</v>
      </c>
      <c r="E173" s="282" t="s">
        <v>503</v>
      </c>
      <c r="F173" s="283" t="s">
        <v>504</v>
      </c>
      <c r="G173" s="284" t="s">
        <v>493</v>
      </c>
      <c r="H173" s="285">
        <v>25.120000000000001</v>
      </c>
      <c r="I173" s="286"/>
      <c r="J173" s="287">
        <f>ROUND(I173*H173,2)</f>
        <v>0</v>
      </c>
      <c r="K173" s="288"/>
      <c r="L173" s="289"/>
      <c r="M173" s="290" t="s">
        <v>1</v>
      </c>
      <c r="N173" s="291" t="s">
        <v>42</v>
      </c>
      <c r="O173" s="98"/>
      <c r="P173" s="249">
        <f>O173*H173</f>
        <v>0</v>
      </c>
      <c r="Q173" s="249">
        <v>0</v>
      </c>
      <c r="R173" s="249">
        <f>Q173*H173</f>
        <v>0</v>
      </c>
      <c r="S173" s="249">
        <v>0</v>
      </c>
      <c r="T173" s="25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1" t="s">
        <v>224</v>
      </c>
      <c r="AT173" s="251" t="s">
        <v>243</v>
      </c>
      <c r="AU173" s="251" t="s">
        <v>92</v>
      </c>
      <c r="AY173" s="18" t="s">
        <v>149</v>
      </c>
      <c r="BE173" s="252">
        <f>IF(N173="základná",J173,0)</f>
        <v>0</v>
      </c>
      <c r="BF173" s="252">
        <f>IF(N173="znížená",J173,0)</f>
        <v>0</v>
      </c>
      <c r="BG173" s="252">
        <f>IF(N173="zákl. prenesená",J173,0)</f>
        <v>0</v>
      </c>
      <c r="BH173" s="252">
        <f>IF(N173="zníž. prenesená",J173,0)</f>
        <v>0</v>
      </c>
      <c r="BI173" s="252">
        <f>IF(N173="nulová",J173,0)</f>
        <v>0</v>
      </c>
      <c r="BJ173" s="18" t="s">
        <v>92</v>
      </c>
      <c r="BK173" s="252">
        <f>ROUND(I173*H173,2)</f>
        <v>0</v>
      </c>
      <c r="BL173" s="18" t="s">
        <v>166</v>
      </c>
      <c r="BM173" s="251" t="s">
        <v>505</v>
      </c>
    </row>
    <row r="174" s="13" customFormat="1">
      <c r="A174" s="13"/>
      <c r="B174" s="258"/>
      <c r="C174" s="259"/>
      <c r="D174" s="260" t="s">
        <v>190</v>
      </c>
      <c r="E174" s="261" t="s">
        <v>1</v>
      </c>
      <c r="F174" s="262" t="s">
        <v>506</v>
      </c>
      <c r="G174" s="259"/>
      <c r="H174" s="263">
        <v>25.120000000000001</v>
      </c>
      <c r="I174" s="264"/>
      <c r="J174" s="259"/>
      <c r="K174" s="259"/>
      <c r="L174" s="265"/>
      <c r="M174" s="266"/>
      <c r="N174" s="267"/>
      <c r="O174" s="267"/>
      <c r="P174" s="267"/>
      <c r="Q174" s="267"/>
      <c r="R174" s="267"/>
      <c r="S174" s="267"/>
      <c r="T174" s="26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9" t="s">
        <v>190</v>
      </c>
      <c r="AU174" s="269" t="s">
        <v>92</v>
      </c>
      <c r="AV174" s="13" t="s">
        <v>92</v>
      </c>
      <c r="AW174" s="13" t="s">
        <v>32</v>
      </c>
      <c r="AX174" s="13" t="s">
        <v>84</v>
      </c>
      <c r="AY174" s="269" t="s">
        <v>149</v>
      </c>
    </row>
    <row r="175" s="12" customFormat="1" ht="22.8" customHeight="1">
      <c r="A175" s="12"/>
      <c r="B175" s="223"/>
      <c r="C175" s="224"/>
      <c r="D175" s="225" t="s">
        <v>75</v>
      </c>
      <c r="E175" s="237" t="s">
        <v>166</v>
      </c>
      <c r="F175" s="237" t="s">
        <v>507</v>
      </c>
      <c r="G175" s="224"/>
      <c r="H175" s="224"/>
      <c r="I175" s="227"/>
      <c r="J175" s="238">
        <f>BK175</f>
        <v>0</v>
      </c>
      <c r="K175" s="224"/>
      <c r="L175" s="229"/>
      <c r="M175" s="230"/>
      <c r="N175" s="231"/>
      <c r="O175" s="231"/>
      <c r="P175" s="232">
        <f>SUM(P176:P186)</f>
        <v>0</v>
      </c>
      <c r="Q175" s="231"/>
      <c r="R175" s="232">
        <f>SUM(R176:R186)</f>
        <v>53.5373254</v>
      </c>
      <c r="S175" s="231"/>
      <c r="T175" s="233">
        <f>SUM(T176:T186)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4" t="s">
        <v>84</v>
      </c>
      <c r="AT175" s="235" t="s">
        <v>75</v>
      </c>
      <c r="AU175" s="235" t="s">
        <v>84</v>
      </c>
      <c r="AY175" s="234" t="s">
        <v>149</v>
      </c>
      <c r="BK175" s="236">
        <f>SUM(BK176:BK186)</f>
        <v>0</v>
      </c>
    </row>
    <row r="176" s="2" customFormat="1" ht="31.92453" customHeight="1">
      <c r="A176" s="39"/>
      <c r="B176" s="40"/>
      <c r="C176" s="239" t="s">
        <v>277</v>
      </c>
      <c r="D176" s="239" t="s">
        <v>152</v>
      </c>
      <c r="E176" s="240" t="s">
        <v>508</v>
      </c>
      <c r="F176" s="241" t="s">
        <v>509</v>
      </c>
      <c r="G176" s="242" t="s">
        <v>188</v>
      </c>
      <c r="H176" s="243">
        <v>37</v>
      </c>
      <c r="I176" s="244"/>
      <c r="J176" s="245">
        <f>ROUND(I176*H176,2)</f>
        <v>0</v>
      </c>
      <c r="K176" s="246"/>
      <c r="L176" s="45"/>
      <c r="M176" s="247" t="s">
        <v>1</v>
      </c>
      <c r="N176" s="248" t="s">
        <v>42</v>
      </c>
      <c r="O176" s="98"/>
      <c r="P176" s="249">
        <f>O176*H176</f>
        <v>0</v>
      </c>
      <c r="Q176" s="249">
        <v>0.23366999999999999</v>
      </c>
      <c r="R176" s="249">
        <f>Q176*H176</f>
        <v>8.6457899999999999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166</v>
      </c>
      <c r="AT176" s="251" t="s">
        <v>152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510</v>
      </c>
    </row>
    <row r="177" s="13" customFormat="1">
      <c r="A177" s="13"/>
      <c r="B177" s="258"/>
      <c r="C177" s="259"/>
      <c r="D177" s="260" t="s">
        <v>190</v>
      </c>
      <c r="E177" s="261" t="s">
        <v>1</v>
      </c>
      <c r="F177" s="262" t="s">
        <v>511</v>
      </c>
      <c r="G177" s="259"/>
      <c r="H177" s="263">
        <v>37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32</v>
      </c>
      <c r="AX177" s="13" t="s">
        <v>76</v>
      </c>
      <c r="AY177" s="269" t="s">
        <v>149</v>
      </c>
    </row>
    <row r="178" s="2" customFormat="1" ht="23.4566" customHeight="1">
      <c r="A178" s="39"/>
      <c r="B178" s="40"/>
      <c r="C178" s="239" t="s">
        <v>7</v>
      </c>
      <c r="D178" s="239" t="s">
        <v>152</v>
      </c>
      <c r="E178" s="240" t="s">
        <v>512</v>
      </c>
      <c r="F178" s="241" t="s">
        <v>513</v>
      </c>
      <c r="G178" s="242" t="s">
        <v>438</v>
      </c>
      <c r="H178" s="243">
        <v>0.56299999999999994</v>
      </c>
      <c r="I178" s="244"/>
      <c r="J178" s="245">
        <f>ROUND(I178*H178,2)</f>
        <v>0</v>
      </c>
      <c r="K178" s="246"/>
      <c r="L178" s="45"/>
      <c r="M178" s="247" t="s">
        <v>1</v>
      </c>
      <c r="N178" s="248" t="s">
        <v>42</v>
      </c>
      <c r="O178" s="98"/>
      <c r="P178" s="249">
        <f>O178*H178</f>
        <v>0</v>
      </c>
      <c r="Q178" s="249">
        <v>1.7034</v>
      </c>
      <c r="R178" s="249">
        <f>Q178*H178</f>
        <v>0.95901419999999993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166</v>
      </c>
      <c r="AT178" s="251" t="s">
        <v>152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514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515</v>
      </c>
      <c r="G179" s="259"/>
      <c r="H179" s="263">
        <v>0.56299999999999994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76</v>
      </c>
      <c r="AY179" s="269" t="s">
        <v>149</v>
      </c>
    </row>
    <row r="180" s="2" customFormat="1" ht="23.4566" customHeight="1">
      <c r="A180" s="39"/>
      <c r="B180" s="40"/>
      <c r="C180" s="239" t="s">
        <v>284</v>
      </c>
      <c r="D180" s="239" t="s">
        <v>152</v>
      </c>
      <c r="E180" s="240" t="s">
        <v>516</v>
      </c>
      <c r="F180" s="241" t="s">
        <v>517</v>
      </c>
      <c r="G180" s="242" t="s">
        <v>188</v>
      </c>
      <c r="H180" s="243">
        <v>37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0.30059999999999998</v>
      </c>
      <c r="R180" s="249">
        <f>Q180*H180</f>
        <v>11.122199999999999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518</v>
      </c>
    </row>
    <row r="181" s="2" customFormat="1" ht="31.92453" customHeight="1">
      <c r="A181" s="39"/>
      <c r="B181" s="40"/>
      <c r="C181" s="239" t="s">
        <v>288</v>
      </c>
      <c r="D181" s="239" t="s">
        <v>152</v>
      </c>
      <c r="E181" s="240" t="s">
        <v>519</v>
      </c>
      <c r="F181" s="241" t="s">
        <v>520</v>
      </c>
      <c r="G181" s="242" t="s">
        <v>438</v>
      </c>
      <c r="H181" s="243">
        <v>2.25</v>
      </c>
      <c r="I181" s="244"/>
      <c r="J181" s="245">
        <f>ROUND(I181*H181,2)</f>
        <v>0</v>
      </c>
      <c r="K181" s="246"/>
      <c r="L181" s="45"/>
      <c r="M181" s="247" t="s">
        <v>1</v>
      </c>
      <c r="N181" s="248" t="s">
        <v>42</v>
      </c>
      <c r="O181" s="98"/>
      <c r="P181" s="249">
        <f>O181*H181</f>
        <v>0</v>
      </c>
      <c r="Q181" s="249">
        <v>2.2632400000000001</v>
      </c>
      <c r="R181" s="249">
        <f>Q181*H181</f>
        <v>5.0922900000000002</v>
      </c>
      <c r="S181" s="249">
        <v>0</v>
      </c>
      <c r="T181" s="25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1" t="s">
        <v>166</v>
      </c>
      <c r="AT181" s="251" t="s">
        <v>152</v>
      </c>
      <c r="AU181" s="251" t="s">
        <v>92</v>
      </c>
      <c r="AY181" s="18" t="s">
        <v>149</v>
      </c>
      <c r="BE181" s="252">
        <f>IF(N181="základná",J181,0)</f>
        <v>0</v>
      </c>
      <c r="BF181" s="252">
        <f>IF(N181="znížená",J181,0)</f>
        <v>0</v>
      </c>
      <c r="BG181" s="252">
        <f>IF(N181="zákl. prenesená",J181,0)</f>
        <v>0</v>
      </c>
      <c r="BH181" s="252">
        <f>IF(N181="zníž. prenesená",J181,0)</f>
        <v>0</v>
      </c>
      <c r="BI181" s="252">
        <f>IF(N181="nulová",J181,0)</f>
        <v>0</v>
      </c>
      <c r="BJ181" s="18" t="s">
        <v>92</v>
      </c>
      <c r="BK181" s="252">
        <f>ROUND(I181*H181,2)</f>
        <v>0</v>
      </c>
      <c r="BL181" s="18" t="s">
        <v>166</v>
      </c>
      <c r="BM181" s="251" t="s">
        <v>521</v>
      </c>
    </row>
    <row r="182" s="13" customFormat="1">
      <c r="A182" s="13"/>
      <c r="B182" s="258"/>
      <c r="C182" s="259"/>
      <c r="D182" s="260" t="s">
        <v>190</v>
      </c>
      <c r="E182" s="261" t="s">
        <v>1</v>
      </c>
      <c r="F182" s="262" t="s">
        <v>522</v>
      </c>
      <c r="G182" s="259"/>
      <c r="H182" s="263">
        <v>2.25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190</v>
      </c>
      <c r="AU182" s="269" t="s">
        <v>92</v>
      </c>
      <c r="AV182" s="13" t="s">
        <v>92</v>
      </c>
      <c r="AW182" s="13" t="s">
        <v>32</v>
      </c>
      <c r="AX182" s="13" t="s">
        <v>84</v>
      </c>
      <c r="AY182" s="269" t="s">
        <v>149</v>
      </c>
    </row>
    <row r="183" s="2" customFormat="1" ht="23.4566" customHeight="1">
      <c r="A183" s="39"/>
      <c r="B183" s="40"/>
      <c r="C183" s="239" t="s">
        <v>292</v>
      </c>
      <c r="D183" s="239" t="s">
        <v>152</v>
      </c>
      <c r="E183" s="240" t="s">
        <v>523</v>
      </c>
      <c r="F183" s="241" t="s">
        <v>524</v>
      </c>
      <c r="G183" s="242" t="s">
        <v>188</v>
      </c>
      <c r="H183" s="243">
        <v>0.32000000000000001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0.02266</v>
      </c>
      <c r="R183" s="249">
        <f>Q183*H183</f>
        <v>0.0072512000000000002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525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526</v>
      </c>
      <c r="G184" s="259"/>
      <c r="H184" s="263">
        <v>0.32000000000000001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76</v>
      </c>
      <c r="AY184" s="269" t="s">
        <v>149</v>
      </c>
    </row>
    <row r="185" s="2" customFormat="1" ht="31.92453" customHeight="1">
      <c r="A185" s="39"/>
      <c r="B185" s="40"/>
      <c r="C185" s="239" t="s">
        <v>296</v>
      </c>
      <c r="D185" s="239" t="s">
        <v>152</v>
      </c>
      <c r="E185" s="240" t="s">
        <v>527</v>
      </c>
      <c r="F185" s="241" t="s">
        <v>528</v>
      </c>
      <c r="G185" s="242" t="s">
        <v>188</v>
      </c>
      <c r="H185" s="243">
        <v>37</v>
      </c>
      <c r="I185" s="244"/>
      <c r="J185" s="245">
        <f>ROUND(I185*H185,2)</f>
        <v>0</v>
      </c>
      <c r="K185" s="246"/>
      <c r="L185" s="45"/>
      <c r="M185" s="247" t="s">
        <v>1</v>
      </c>
      <c r="N185" s="248" t="s">
        <v>42</v>
      </c>
      <c r="O185" s="98"/>
      <c r="P185" s="249">
        <f>O185*H185</f>
        <v>0</v>
      </c>
      <c r="Q185" s="249">
        <v>0.74894000000000005</v>
      </c>
      <c r="R185" s="249">
        <f>Q185*H185</f>
        <v>27.710780000000003</v>
      </c>
      <c r="S185" s="249">
        <v>0</v>
      </c>
      <c r="T185" s="25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1" t="s">
        <v>166</v>
      </c>
      <c r="AT185" s="251" t="s">
        <v>152</v>
      </c>
      <c r="AU185" s="251" t="s">
        <v>92</v>
      </c>
      <c r="AY185" s="18" t="s">
        <v>149</v>
      </c>
      <c r="BE185" s="252">
        <f>IF(N185="základná",J185,0)</f>
        <v>0</v>
      </c>
      <c r="BF185" s="252">
        <f>IF(N185="znížená",J185,0)</f>
        <v>0</v>
      </c>
      <c r="BG185" s="252">
        <f>IF(N185="zákl. prenesená",J185,0)</f>
        <v>0</v>
      </c>
      <c r="BH185" s="252">
        <f>IF(N185="zníž. prenesená",J185,0)</f>
        <v>0</v>
      </c>
      <c r="BI185" s="252">
        <f>IF(N185="nulová",J185,0)</f>
        <v>0</v>
      </c>
      <c r="BJ185" s="18" t="s">
        <v>92</v>
      </c>
      <c r="BK185" s="252">
        <f>ROUND(I185*H185,2)</f>
        <v>0</v>
      </c>
      <c r="BL185" s="18" t="s">
        <v>166</v>
      </c>
      <c r="BM185" s="251" t="s">
        <v>529</v>
      </c>
    </row>
    <row r="186" s="13" customFormat="1">
      <c r="A186" s="13"/>
      <c r="B186" s="258"/>
      <c r="C186" s="259"/>
      <c r="D186" s="260" t="s">
        <v>190</v>
      </c>
      <c r="E186" s="261" t="s">
        <v>1</v>
      </c>
      <c r="F186" s="262" t="s">
        <v>530</v>
      </c>
      <c r="G186" s="259"/>
      <c r="H186" s="263">
        <v>37</v>
      </c>
      <c r="I186" s="264"/>
      <c r="J186" s="259"/>
      <c r="K186" s="259"/>
      <c r="L186" s="265"/>
      <c r="M186" s="266"/>
      <c r="N186" s="267"/>
      <c r="O186" s="267"/>
      <c r="P186" s="267"/>
      <c r="Q186" s="267"/>
      <c r="R186" s="267"/>
      <c r="S186" s="267"/>
      <c r="T186" s="26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9" t="s">
        <v>190</v>
      </c>
      <c r="AU186" s="269" t="s">
        <v>92</v>
      </c>
      <c r="AV186" s="13" t="s">
        <v>92</v>
      </c>
      <c r="AW186" s="13" t="s">
        <v>32</v>
      </c>
      <c r="AX186" s="13" t="s">
        <v>76</v>
      </c>
      <c r="AY186" s="269" t="s">
        <v>149</v>
      </c>
    </row>
    <row r="187" s="12" customFormat="1" ht="22.8" customHeight="1">
      <c r="A187" s="12"/>
      <c r="B187" s="223"/>
      <c r="C187" s="224"/>
      <c r="D187" s="225" t="s">
        <v>75</v>
      </c>
      <c r="E187" s="237" t="s">
        <v>214</v>
      </c>
      <c r="F187" s="237" t="s">
        <v>229</v>
      </c>
      <c r="G187" s="224"/>
      <c r="H187" s="224"/>
      <c r="I187" s="227"/>
      <c r="J187" s="238">
        <f>BK187</f>
        <v>0</v>
      </c>
      <c r="K187" s="224"/>
      <c r="L187" s="229"/>
      <c r="M187" s="230"/>
      <c r="N187" s="231"/>
      <c r="O187" s="231"/>
      <c r="P187" s="232">
        <f>SUM(P188:P195)</f>
        <v>0</v>
      </c>
      <c r="Q187" s="231"/>
      <c r="R187" s="232">
        <f>SUM(R188:R195)</f>
        <v>0.863178</v>
      </c>
      <c r="S187" s="231"/>
      <c r="T187" s="233">
        <f>SUM(T188:T195)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34" t="s">
        <v>84</v>
      </c>
      <c r="AT187" s="235" t="s">
        <v>75</v>
      </c>
      <c r="AU187" s="235" t="s">
        <v>84</v>
      </c>
      <c r="AY187" s="234" t="s">
        <v>149</v>
      </c>
      <c r="BK187" s="236">
        <f>SUM(BK188:BK195)</f>
        <v>0</v>
      </c>
    </row>
    <row r="188" s="2" customFormat="1" ht="23.4566" customHeight="1">
      <c r="A188" s="39"/>
      <c r="B188" s="40"/>
      <c r="C188" s="239" t="s">
        <v>300</v>
      </c>
      <c r="D188" s="239" t="s">
        <v>152</v>
      </c>
      <c r="E188" s="240" t="s">
        <v>531</v>
      </c>
      <c r="F188" s="241" t="s">
        <v>532</v>
      </c>
      <c r="G188" s="242" t="s">
        <v>188</v>
      </c>
      <c r="H188" s="243">
        <v>10.24</v>
      </c>
      <c r="I188" s="244"/>
      <c r="J188" s="245">
        <f>ROUND(I188*H188,2)</f>
        <v>0</v>
      </c>
      <c r="K188" s="246"/>
      <c r="L188" s="45"/>
      <c r="M188" s="247" t="s">
        <v>1</v>
      </c>
      <c r="N188" s="248" t="s">
        <v>42</v>
      </c>
      <c r="O188" s="98"/>
      <c r="P188" s="249">
        <f>O188*H188</f>
        <v>0</v>
      </c>
      <c r="Q188" s="249">
        <v>0.00081999999999999998</v>
      </c>
      <c r="R188" s="249">
        <f>Q188*H188</f>
        <v>0.0083967999999999994</v>
      </c>
      <c r="S188" s="249">
        <v>0</v>
      </c>
      <c r="T188" s="25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1" t="s">
        <v>166</v>
      </c>
      <c r="AT188" s="251" t="s">
        <v>152</v>
      </c>
      <c r="AU188" s="251" t="s">
        <v>92</v>
      </c>
      <c r="AY188" s="18" t="s">
        <v>149</v>
      </c>
      <c r="BE188" s="252">
        <f>IF(N188="základná",J188,0)</f>
        <v>0</v>
      </c>
      <c r="BF188" s="252">
        <f>IF(N188="znížená",J188,0)</f>
        <v>0</v>
      </c>
      <c r="BG188" s="252">
        <f>IF(N188="zákl. prenesená",J188,0)</f>
        <v>0</v>
      </c>
      <c r="BH188" s="252">
        <f>IF(N188="zníž. prenesená",J188,0)</f>
        <v>0</v>
      </c>
      <c r="BI188" s="252">
        <f>IF(N188="nulová",J188,0)</f>
        <v>0</v>
      </c>
      <c r="BJ188" s="18" t="s">
        <v>92</v>
      </c>
      <c r="BK188" s="252">
        <f>ROUND(I188*H188,2)</f>
        <v>0</v>
      </c>
      <c r="BL188" s="18" t="s">
        <v>166</v>
      </c>
      <c r="BM188" s="251" t="s">
        <v>533</v>
      </c>
    </row>
    <row r="189" s="13" customFormat="1">
      <c r="A189" s="13"/>
      <c r="B189" s="258"/>
      <c r="C189" s="259"/>
      <c r="D189" s="260" t="s">
        <v>190</v>
      </c>
      <c r="E189" s="261" t="s">
        <v>1</v>
      </c>
      <c r="F189" s="262" t="s">
        <v>534</v>
      </c>
      <c r="G189" s="259"/>
      <c r="H189" s="263">
        <v>10.24</v>
      </c>
      <c r="I189" s="264"/>
      <c r="J189" s="259"/>
      <c r="K189" s="259"/>
      <c r="L189" s="265"/>
      <c r="M189" s="266"/>
      <c r="N189" s="267"/>
      <c r="O189" s="267"/>
      <c r="P189" s="267"/>
      <c r="Q189" s="267"/>
      <c r="R189" s="267"/>
      <c r="S189" s="267"/>
      <c r="T189" s="26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9" t="s">
        <v>190</v>
      </c>
      <c r="AU189" s="269" t="s">
        <v>92</v>
      </c>
      <c r="AV189" s="13" t="s">
        <v>92</v>
      </c>
      <c r="AW189" s="13" t="s">
        <v>32</v>
      </c>
      <c r="AX189" s="13" t="s">
        <v>84</v>
      </c>
      <c r="AY189" s="269" t="s">
        <v>149</v>
      </c>
    </row>
    <row r="190" s="2" customFormat="1" ht="16.30189" customHeight="1">
      <c r="A190" s="39"/>
      <c r="B190" s="40"/>
      <c r="C190" s="239" t="s">
        <v>304</v>
      </c>
      <c r="D190" s="239" t="s">
        <v>152</v>
      </c>
      <c r="E190" s="240" t="s">
        <v>535</v>
      </c>
      <c r="F190" s="241" t="s">
        <v>536</v>
      </c>
      <c r="G190" s="242" t="s">
        <v>188</v>
      </c>
      <c r="H190" s="243">
        <v>20.420000000000002</v>
      </c>
      <c r="I190" s="244"/>
      <c r="J190" s="245">
        <f>ROUND(I190*H190,2)</f>
        <v>0</v>
      </c>
      <c r="K190" s="246"/>
      <c r="L190" s="45"/>
      <c r="M190" s="247" t="s">
        <v>1</v>
      </c>
      <c r="N190" s="248" t="s">
        <v>42</v>
      </c>
      <c r="O190" s="98"/>
      <c r="P190" s="249">
        <f>O190*H190</f>
        <v>0</v>
      </c>
      <c r="Q190" s="249">
        <v>0.00051000000000000004</v>
      </c>
      <c r="R190" s="249">
        <f>Q190*H190</f>
        <v>0.010414200000000002</v>
      </c>
      <c r="S190" s="249">
        <v>0</v>
      </c>
      <c r="T190" s="25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1" t="s">
        <v>166</v>
      </c>
      <c r="AT190" s="251" t="s">
        <v>152</v>
      </c>
      <c r="AU190" s="251" t="s">
        <v>92</v>
      </c>
      <c r="AY190" s="18" t="s">
        <v>149</v>
      </c>
      <c r="BE190" s="252">
        <f>IF(N190="základná",J190,0)</f>
        <v>0</v>
      </c>
      <c r="BF190" s="252">
        <f>IF(N190="znížená",J190,0)</f>
        <v>0</v>
      </c>
      <c r="BG190" s="252">
        <f>IF(N190="zákl. prenesená",J190,0)</f>
        <v>0</v>
      </c>
      <c r="BH190" s="252">
        <f>IF(N190="zníž. prenesená",J190,0)</f>
        <v>0</v>
      </c>
      <c r="BI190" s="252">
        <f>IF(N190="nulová",J190,0)</f>
        <v>0</v>
      </c>
      <c r="BJ190" s="18" t="s">
        <v>92</v>
      </c>
      <c r="BK190" s="252">
        <f>ROUND(I190*H190,2)</f>
        <v>0</v>
      </c>
      <c r="BL190" s="18" t="s">
        <v>166</v>
      </c>
      <c r="BM190" s="251" t="s">
        <v>537</v>
      </c>
    </row>
    <row r="191" s="13" customFormat="1">
      <c r="A191" s="13"/>
      <c r="B191" s="258"/>
      <c r="C191" s="259"/>
      <c r="D191" s="260" t="s">
        <v>190</v>
      </c>
      <c r="E191" s="261" t="s">
        <v>1</v>
      </c>
      <c r="F191" s="262" t="s">
        <v>538</v>
      </c>
      <c r="G191" s="259"/>
      <c r="H191" s="263">
        <v>10.186</v>
      </c>
      <c r="I191" s="264"/>
      <c r="J191" s="259"/>
      <c r="K191" s="259"/>
      <c r="L191" s="265"/>
      <c r="M191" s="266"/>
      <c r="N191" s="267"/>
      <c r="O191" s="267"/>
      <c r="P191" s="267"/>
      <c r="Q191" s="267"/>
      <c r="R191" s="267"/>
      <c r="S191" s="267"/>
      <c r="T191" s="26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9" t="s">
        <v>190</v>
      </c>
      <c r="AU191" s="269" t="s">
        <v>92</v>
      </c>
      <c r="AV191" s="13" t="s">
        <v>92</v>
      </c>
      <c r="AW191" s="13" t="s">
        <v>32</v>
      </c>
      <c r="AX191" s="13" t="s">
        <v>76</v>
      </c>
      <c r="AY191" s="269" t="s">
        <v>149</v>
      </c>
    </row>
    <row r="192" s="13" customFormat="1">
      <c r="A192" s="13"/>
      <c r="B192" s="258"/>
      <c r="C192" s="259"/>
      <c r="D192" s="260" t="s">
        <v>190</v>
      </c>
      <c r="E192" s="261" t="s">
        <v>1</v>
      </c>
      <c r="F192" s="262" t="s">
        <v>539</v>
      </c>
      <c r="G192" s="259"/>
      <c r="H192" s="263">
        <v>10.234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190</v>
      </c>
      <c r="AU192" s="269" t="s">
        <v>92</v>
      </c>
      <c r="AV192" s="13" t="s">
        <v>92</v>
      </c>
      <c r="AW192" s="13" t="s">
        <v>32</v>
      </c>
      <c r="AX192" s="13" t="s">
        <v>76</v>
      </c>
      <c r="AY192" s="269" t="s">
        <v>149</v>
      </c>
    </row>
    <row r="193" s="14" customFormat="1">
      <c r="A193" s="14"/>
      <c r="B193" s="270"/>
      <c r="C193" s="271"/>
      <c r="D193" s="260" t="s">
        <v>190</v>
      </c>
      <c r="E193" s="272" t="s">
        <v>1</v>
      </c>
      <c r="F193" s="273" t="s">
        <v>203</v>
      </c>
      <c r="G193" s="271"/>
      <c r="H193" s="274">
        <v>20.420000000000002</v>
      </c>
      <c r="I193" s="275"/>
      <c r="J193" s="271"/>
      <c r="K193" s="271"/>
      <c r="L193" s="276"/>
      <c r="M193" s="277"/>
      <c r="N193" s="278"/>
      <c r="O193" s="278"/>
      <c r="P193" s="278"/>
      <c r="Q193" s="278"/>
      <c r="R193" s="278"/>
      <c r="S193" s="278"/>
      <c r="T193" s="27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80" t="s">
        <v>190</v>
      </c>
      <c r="AU193" s="280" t="s">
        <v>92</v>
      </c>
      <c r="AV193" s="14" t="s">
        <v>166</v>
      </c>
      <c r="AW193" s="14" t="s">
        <v>32</v>
      </c>
      <c r="AX193" s="14" t="s">
        <v>84</v>
      </c>
      <c r="AY193" s="280" t="s">
        <v>149</v>
      </c>
    </row>
    <row r="194" s="2" customFormat="1" ht="21.0566" customHeight="1">
      <c r="A194" s="39"/>
      <c r="B194" s="40"/>
      <c r="C194" s="239" t="s">
        <v>309</v>
      </c>
      <c r="D194" s="239" t="s">
        <v>152</v>
      </c>
      <c r="E194" s="240" t="s">
        <v>540</v>
      </c>
      <c r="F194" s="241" t="s">
        <v>541</v>
      </c>
      <c r="G194" s="242" t="s">
        <v>188</v>
      </c>
      <c r="H194" s="243">
        <v>20.420000000000002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0.041349999999999998</v>
      </c>
      <c r="R194" s="249">
        <f>Q194*H194</f>
        <v>0.84436699999999998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542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543</v>
      </c>
      <c r="G195" s="259"/>
      <c r="H195" s="263">
        <v>20.420000000000002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84</v>
      </c>
      <c r="AY195" s="269" t="s">
        <v>149</v>
      </c>
    </row>
    <row r="196" s="12" customFormat="1" ht="22.8" customHeight="1">
      <c r="A196" s="12"/>
      <c r="B196" s="223"/>
      <c r="C196" s="224"/>
      <c r="D196" s="225" t="s">
        <v>75</v>
      </c>
      <c r="E196" s="237" t="s">
        <v>230</v>
      </c>
      <c r="F196" s="237" t="s">
        <v>236</v>
      </c>
      <c r="G196" s="224"/>
      <c r="H196" s="224"/>
      <c r="I196" s="227"/>
      <c r="J196" s="238">
        <f>BK196</f>
        <v>0</v>
      </c>
      <c r="K196" s="224"/>
      <c r="L196" s="229"/>
      <c r="M196" s="230"/>
      <c r="N196" s="231"/>
      <c r="O196" s="231"/>
      <c r="P196" s="232">
        <f>SUM(P197:P232)</f>
        <v>0</v>
      </c>
      <c r="Q196" s="231"/>
      <c r="R196" s="232">
        <f>SUM(R197:R232)</f>
        <v>0.1061916</v>
      </c>
      <c r="S196" s="231"/>
      <c r="T196" s="233">
        <f>SUM(T197:T232)</f>
        <v>7.8771519999999997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34" t="s">
        <v>84</v>
      </c>
      <c r="AT196" s="235" t="s">
        <v>75</v>
      </c>
      <c r="AU196" s="235" t="s">
        <v>84</v>
      </c>
      <c r="AY196" s="234" t="s">
        <v>149</v>
      </c>
      <c r="BK196" s="236">
        <f>SUM(BK197:BK232)</f>
        <v>0</v>
      </c>
    </row>
    <row r="197" s="2" customFormat="1" ht="23.4566" customHeight="1">
      <c r="A197" s="39"/>
      <c r="B197" s="40"/>
      <c r="C197" s="239" t="s">
        <v>313</v>
      </c>
      <c r="D197" s="239" t="s">
        <v>152</v>
      </c>
      <c r="E197" s="240" t="s">
        <v>257</v>
      </c>
      <c r="F197" s="241" t="s">
        <v>258</v>
      </c>
      <c r="G197" s="242" t="s">
        <v>250</v>
      </c>
      <c r="H197" s="243">
        <v>4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0.00025000000000000001</v>
      </c>
      <c r="R197" s="249">
        <f>Q197*H197</f>
        <v>0.001</v>
      </c>
      <c r="S197" s="249">
        <v>0</v>
      </c>
      <c r="T197" s="25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544</v>
      </c>
    </row>
    <row r="198" s="2" customFormat="1" ht="31.92453" customHeight="1">
      <c r="A198" s="39"/>
      <c r="B198" s="40"/>
      <c r="C198" s="281" t="s">
        <v>317</v>
      </c>
      <c r="D198" s="281" t="s">
        <v>243</v>
      </c>
      <c r="E198" s="282" t="s">
        <v>261</v>
      </c>
      <c r="F198" s="283" t="s">
        <v>262</v>
      </c>
      <c r="G198" s="284" t="s">
        <v>250</v>
      </c>
      <c r="H198" s="285">
        <v>4</v>
      </c>
      <c r="I198" s="286"/>
      <c r="J198" s="287">
        <f>ROUND(I198*H198,2)</f>
        <v>0</v>
      </c>
      <c r="K198" s="288"/>
      <c r="L198" s="289"/>
      <c r="M198" s="290" t="s">
        <v>1</v>
      </c>
      <c r="N198" s="291" t="s">
        <v>42</v>
      </c>
      <c r="O198" s="98"/>
      <c r="P198" s="249">
        <f>O198*H198</f>
        <v>0</v>
      </c>
      <c r="Q198" s="249">
        <v>0.00084999999999999995</v>
      </c>
      <c r="R198" s="249">
        <f>Q198*H198</f>
        <v>0.0033999999999999998</v>
      </c>
      <c r="S198" s="249">
        <v>0</v>
      </c>
      <c r="T198" s="25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1" t="s">
        <v>224</v>
      </c>
      <c r="AT198" s="251" t="s">
        <v>243</v>
      </c>
      <c r="AU198" s="251" t="s">
        <v>92</v>
      </c>
      <c r="AY198" s="18" t="s">
        <v>149</v>
      </c>
      <c r="BE198" s="252">
        <f>IF(N198="základná",J198,0)</f>
        <v>0</v>
      </c>
      <c r="BF198" s="252">
        <f>IF(N198="znížená",J198,0)</f>
        <v>0</v>
      </c>
      <c r="BG198" s="252">
        <f>IF(N198="zákl. prenesená",J198,0)</f>
        <v>0</v>
      </c>
      <c r="BH198" s="252">
        <f>IF(N198="zníž. prenesená",J198,0)</f>
        <v>0</v>
      </c>
      <c r="BI198" s="252">
        <f>IF(N198="nulová",J198,0)</f>
        <v>0</v>
      </c>
      <c r="BJ198" s="18" t="s">
        <v>92</v>
      </c>
      <c r="BK198" s="252">
        <f>ROUND(I198*H198,2)</f>
        <v>0</v>
      </c>
      <c r="BL198" s="18" t="s">
        <v>166</v>
      </c>
      <c r="BM198" s="251" t="s">
        <v>545</v>
      </c>
    </row>
    <row r="199" s="2" customFormat="1" ht="16.30189" customHeight="1">
      <c r="A199" s="39"/>
      <c r="B199" s="40"/>
      <c r="C199" s="239" t="s">
        <v>322</v>
      </c>
      <c r="D199" s="239" t="s">
        <v>152</v>
      </c>
      <c r="E199" s="240" t="s">
        <v>546</v>
      </c>
      <c r="F199" s="241" t="s">
        <v>547</v>
      </c>
      <c r="G199" s="242" t="s">
        <v>250</v>
      </c>
      <c r="H199" s="243">
        <v>1</v>
      </c>
      <c r="I199" s="244"/>
      <c r="J199" s="245">
        <f>ROUND(I199*H199,2)</f>
        <v>0</v>
      </c>
      <c r="K199" s="246"/>
      <c r="L199" s="45"/>
      <c r="M199" s="247" t="s">
        <v>1</v>
      </c>
      <c r="N199" s="248" t="s">
        <v>42</v>
      </c>
      <c r="O199" s="98"/>
      <c r="P199" s="249">
        <f>O199*H199</f>
        <v>0</v>
      </c>
      <c r="Q199" s="249">
        <v>0.077670000000000003</v>
      </c>
      <c r="R199" s="249">
        <f>Q199*H199</f>
        <v>0.077670000000000003</v>
      </c>
      <c r="S199" s="249">
        <v>0</v>
      </c>
      <c r="T199" s="25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1" t="s">
        <v>166</v>
      </c>
      <c r="AT199" s="251" t="s">
        <v>152</v>
      </c>
      <c r="AU199" s="251" t="s">
        <v>92</v>
      </c>
      <c r="AY199" s="18" t="s">
        <v>149</v>
      </c>
      <c r="BE199" s="252">
        <f>IF(N199="základná",J199,0)</f>
        <v>0</v>
      </c>
      <c r="BF199" s="252">
        <f>IF(N199="znížená",J199,0)</f>
        <v>0</v>
      </c>
      <c r="BG199" s="252">
        <f>IF(N199="zákl. prenesená",J199,0)</f>
        <v>0</v>
      </c>
      <c r="BH199" s="252">
        <f>IF(N199="zníž. prenesená",J199,0)</f>
        <v>0</v>
      </c>
      <c r="BI199" s="252">
        <f>IF(N199="nulová",J199,0)</f>
        <v>0</v>
      </c>
      <c r="BJ199" s="18" t="s">
        <v>92</v>
      </c>
      <c r="BK199" s="252">
        <f>ROUND(I199*H199,2)</f>
        <v>0</v>
      </c>
      <c r="BL199" s="18" t="s">
        <v>166</v>
      </c>
      <c r="BM199" s="251" t="s">
        <v>548</v>
      </c>
    </row>
    <row r="200" s="2" customFormat="1" ht="16.30189" customHeight="1">
      <c r="A200" s="39"/>
      <c r="B200" s="40"/>
      <c r="C200" s="239" t="s">
        <v>327</v>
      </c>
      <c r="D200" s="239" t="s">
        <v>152</v>
      </c>
      <c r="E200" s="240" t="s">
        <v>549</v>
      </c>
      <c r="F200" s="241" t="s">
        <v>550</v>
      </c>
      <c r="G200" s="242" t="s">
        <v>250</v>
      </c>
      <c r="H200" s="243">
        <v>2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</v>
      </c>
      <c r="R200" s="249">
        <f>Q200*H200</f>
        <v>0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551</v>
      </c>
    </row>
    <row r="201" s="2" customFormat="1" ht="23.4566" customHeight="1">
      <c r="A201" s="39"/>
      <c r="B201" s="40"/>
      <c r="C201" s="281" t="s">
        <v>332</v>
      </c>
      <c r="D201" s="281" t="s">
        <v>243</v>
      </c>
      <c r="E201" s="282" t="s">
        <v>552</v>
      </c>
      <c r="F201" s="283" t="s">
        <v>553</v>
      </c>
      <c r="G201" s="284" t="s">
        <v>250</v>
      </c>
      <c r="H201" s="285">
        <v>2</v>
      </c>
      <c r="I201" s="286"/>
      <c r="J201" s="287">
        <f>ROUND(I201*H201,2)</f>
        <v>0</v>
      </c>
      <c r="K201" s="288"/>
      <c r="L201" s="289"/>
      <c r="M201" s="290" t="s">
        <v>1</v>
      </c>
      <c r="N201" s="291" t="s">
        <v>42</v>
      </c>
      <c r="O201" s="98"/>
      <c r="P201" s="249">
        <f>O201*H201</f>
        <v>0</v>
      </c>
      <c r="Q201" s="249">
        <v>0.00029999999999999997</v>
      </c>
      <c r="R201" s="249">
        <f>Q201*H201</f>
        <v>0.00059999999999999995</v>
      </c>
      <c r="S201" s="249">
        <v>0</v>
      </c>
      <c r="T201" s="25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1" t="s">
        <v>224</v>
      </c>
      <c r="AT201" s="251" t="s">
        <v>243</v>
      </c>
      <c r="AU201" s="251" t="s">
        <v>92</v>
      </c>
      <c r="AY201" s="18" t="s">
        <v>149</v>
      </c>
      <c r="BE201" s="252">
        <f>IF(N201="základná",J201,0)</f>
        <v>0</v>
      </c>
      <c r="BF201" s="252">
        <f>IF(N201="znížená",J201,0)</f>
        <v>0</v>
      </c>
      <c r="BG201" s="252">
        <f>IF(N201="zákl. prenesená",J201,0)</f>
        <v>0</v>
      </c>
      <c r="BH201" s="252">
        <f>IF(N201="zníž. prenesená",J201,0)</f>
        <v>0</v>
      </c>
      <c r="BI201" s="252">
        <f>IF(N201="nulová",J201,0)</f>
        <v>0</v>
      </c>
      <c r="BJ201" s="18" t="s">
        <v>92</v>
      </c>
      <c r="BK201" s="252">
        <f>ROUND(I201*H201,2)</f>
        <v>0</v>
      </c>
      <c r="BL201" s="18" t="s">
        <v>166</v>
      </c>
      <c r="BM201" s="251" t="s">
        <v>554</v>
      </c>
    </row>
    <row r="202" s="13" customFormat="1">
      <c r="A202" s="13"/>
      <c r="B202" s="258"/>
      <c r="C202" s="259"/>
      <c r="D202" s="260" t="s">
        <v>190</v>
      </c>
      <c r="E202" s="259"/>
      <c r="F202" s="262" t="s">
        <v>555</v>
      </c>
      <c r="G202" s="259"/>
      <c r="H202" s="263">
        <v>2</v>
      </c>
      <c r="I202" s="264"/>
      <c r="J202" s="259"/>
      <c r="K202" s="259"/>
      <c r="L202" s="265"/>
      <c r="M202" s="266"/>
      <c r="N202" s="267"/>
      <c r="O202" s="267"/>
      <c r="P202" s="267"/>
      <c r="Q202" s="267"/>
      <c r="R202" s="267"/>
      <c r="S202" s="267"/>
      <c r="T202" s="26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9" t="s">
        <v>190</v>
      </c>
      <c r="AU202" s="269" t="s">
        <v>92</v>
      </c>
      <c r="AV202" s="13" t="s">
        <v>92</v>
      </c>
      <c r="AW202" s="13" t="s">
        <v>4</v>
      </c>
      <c r="AX202" s="13" t="s">
        <v>84</v>
      </c>
      <c r="AY202" s="269" t="s">
        <v>149</v>
      </c>
    </row>
    <row r="203" s="2" customFormat="1" ht="21.0566" customHeight="1">
      <c r="A203" s="39"/>
      <c r="B203" s="40"/>
      <c r="C203" s="239" t="s">
        <v>337</v>
      </c>
      <c r="D203" s="239" t="s">
        <v>152</v>
      </c>
      <c r="E203" s="240" t="s">
        <v>556</v>
      </c>
      <c r="F203" s="241" t="s">
        <v>557</v>
      </c>
      <c r="G203" s="242" t="s">
        <v>188</v>
      </c>
      <c r="H203" s="243">
        <v>20.420000000000002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</v>
      </c>
      <c r="R203" s="249">
        <f>Q203*H203</f>
        <v>0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558</v>
      </c>
    </row>
    <row r="204" s="13" customFormat="1">
      <c r="A204" s="13"/>
      <c r="B204" s="258"/>
      <c r="C204" s="259"/>
      <c r="D204" s="260" t="s">
        <v>190</v>
      </c>
      <c r="E204" s="261" t="s">
        <v>1</v>
      </c>
      <c r="F204" s="262" t="s">
        <v>538</v>
      </c>
      <c r="G204" s="259"/>
      <c r="H204" s="263">
        <v>10.186</v>
      </c>
      <c r="I204" s="264"/>
      <c r="J204" s="259"/>
      <c r="K204" s="259"/>
      <c r="L204" s="265"/>
      <c r="M204" s="266"/>
      <c r="N204" s="267"/>
      <c r="O204" s="267"/>
      <c r="P204" s="267"/>
      <c r="Q204" s="267"/>
      <c r="R204" s="267"/>
      <c r="S204" s="267"/>
      <c r="T204" s="26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9" t="s">
        <v>190</v>
      </c>
      <c r="AU204" s="269" t="s">
        <v>92</v>
      </c>
      <c r="AV204" s="13" t="s">
        <v>92</v>
      </c>
      <c r="AW204" s="13" t="s">
        <v>32</v>
      </c>
      <c r="AX204" s="13" t="s">
        <v>76</v>
      </c>
      <c r="AY204" s="269" t="s">
        <v>149</v>
      </c>
    </row>
    <row r="205" s="13" customFormat="1">
      <c r="A205" s="13"/>
      <c r="B205" s="258"/>
      <c r="C205" s="259"/>
      <c r="D205" s="260" t="s">
        <v>190</v>
      </c>
      <c r="E205" s="261" t="s">
        <v>1</v>
      </c>
      <c r="F205" s="262" t="s">
        <v>539</v>
      </c>
      <c r="G205" s="259"/>
      <c r="H205" s="263">
        <v>10.234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32</v>
      </c>
      <c r="AX205" s="13" t="s">
        <v>76</v>
      </c>
      <c r="AY205" s="269" t="s">
        <v>149</v>
      </c>
    </row>
    <row r="206" s="14" customFormat="1">
      <c r="A206" s="14"/>
      <c r="B206" s="270"/>
      <c r="C206" s="271"/>
      <c r="D206" s="260" t="s">
        <v>190</v>
      </c>
      <c r="E206" s="272" t="s">
        <v>1</v>
      </c>
      <c r="F206" s="273" t="s">
        <v>203</v>
      </c>
      <c r="G206" s="271"/>
      <c r="H206" s="274">
        <v>20.420000000000002</v>
      </c>
      <c r="I206" s="275"/>
      <c r="J206" s="271"/>
      <c r="K206" s="271"/>
      <c r="L206" s="276"/>
      <c r="M206" s="277"/>
      <c r="N206" s="278"/>
      <c r="O206" s="278"/>
      <c r="P206" s="278"/>
      <c r="Q206" s="278"/>
      <c r="R206" s="278"/>
      <c r="S206" s="278"/>
      <c r="T206" s="27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80" t="s">
        <v>190</v>
      </c>
      <c r="AU206" s="280" t="s">
        <v>92</v>
      </c>
      <c r="AV206" s="14" t="s">
        <v>166</v>
      </c>
      <c r="AW206" s="14" t="s">
        <v>32</v>
      </c>
      <c r="AX206" s="14" t="s">
        <v>84</v>
      </c>
      <c r="AY206" s="280" t="s">
        <v>149</v>
      </c>
    </row>
    <row r="207" s="2" customFormat="1" ht="31.92453" customHeight="1">
      <c r="A207" s="39"/>
      <c r="B207" s="40"/>
      <c r="C207" s="239" t="s">
        <v>342</v>
      </c>
      <c r="D207" s="239" t="s">
        <v>152</v>
      </c>
      <c r="E207" s="240" t="s">
        <v>559</v>
      </c>
      <c r="F207" s="241" t="s">
        <v>560</v>
      </c>
      <c r="G207" s="242" t="s">
        <v>211</v>
      </c>
      <c r="H207" s="243">
        <v>15</v>
      </c>
      <c r="I207" s="244"/>
      <c r="J207" s="245">
        <f>ROUND(I207*H207,2)</f>
        <v>0</v>
      </c>
      <c r="K207" s="246"/>
      <c r="L207" s="45"/>
      <c r="M207" s="247" t="s">
        <v>1</v>
      </c>
      <c r="N207" s="248" t="s">
        <v>42</v>
      </c>
      <c r="O207" s="98"/>
      <c r="P207" s="249">
        <f>O207*H207</f>
        <v>0</v>
      </c>
      <c r="Q207" s="249">
        <v>0</v>
      </c>
      <c r="R207" s="249">
        <f>Q207*H207</f>
        <v>0</v>
      </c>
      <c r="S207" s="249">
        <v>0.097299999999999998</v>
      </c>
      <c r="T207" s="250">
        <f>S207*H207</f>
        <v>1.4595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1" t="s">
        <v>166</v>
      </c>
      <c r="AT207" s="251" t="s">
        <v>152</v>
      </c>
      <c r="AU207" s="251" t="s">
        <v>92</v>
      </c>
      <c r="AY207" s="18" t="s">
        <v>149</v>
      </c>
      <c r="BE207" s="252">
        <f>IF(N207="základná",J207,0)</f>
        <v>0</v>
      </c>
      <c r="BF207" s="252">
        <f>IF(N207="znížená",J207,0)</f>
        <v>0</v>
      </c>
      <c r="BG207" s="252">
        <f>IF(N207="zákl. prenesená",J207,0)</f>
        <v>0</v>
      </c>
      <c r="BH207" s="252">
        <f>IF(N207="zníž. prenesená",J207,0)</f>
        <v>0</v>
      </c>
      <c r="BI207" s="252">
        <f>IF(N207="nulová",J207,0)</f>
        <v>0</v>
      </c>
      <c r="BJ207" s="18" t="s">
        <v>92</v>
      </c>
      <c r="BK207" s="252">
        <f>ROUND(I207*H207,2)</f>
        <v>0</v>
      </c>
      <c r="BL207" s="18" t="s">
        <v>166</v>
      </c>
      <c r="BM207" s="251" t="s">
        <v>561</v>
      </c>
    </row>
    <row r="208" s="13" customFormat="1">
      <c r="A208" s="13"/>
      <c r="B208" s="258"/>
      <c r="C208" s="259"/>
      <c r="D208" s="260" t="s">
        <v>190</v>
      </c>
      <c r="E208" s="261" t="s">
        <v>1</v>
      </c>
      <c r="F208" s="262" t="s">
        <v>562</v>
      </c>
      <c r="G208" s="259"/>
      <c r="H208" s="263">
        <v>15</v>
      </c>
      <c r="I208" s="264"/>
      <c r="J208" s="259"/>
      <c r="K208" s="259"/>
      <c r="L208" s="265"/>
      <c r="M208" s="266"/>
      <c r="N208" s="267"/>
      <c r="O208" s="267"/>
      <c r="P208" s="267"/>
      <c r="Q208" s="267"/>
      <c r="R208" s="267"/>
      <c r="S208" s="267"/>
      <c r="T208" s="26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9" t="s">
        <v>190</v>
      </c>
      <c r="AU208" s="269" t="s">
        <v>92</v>
      </c>
      <c r="AV208" s="13" t="s">
        <v>92</v>
      </c>
      <c r="AW208" s="13" t="s">
        <v>32</v>
      </c>
      <c r="AX208" s="13" t="s">
        <v>84</v>
      </c>
      <c r="AY208" s="269" t="s">
        <v>149</v>
      </c>
    </row>
    <row r="209" s="2" customFormat="1" ht="23.4566" customHeight="1">
      <c r="A209" s="39"/>
      <c r="B209" s="40"/>
      <c r="C209" s="239" t="s">
        <v>346</v>
      </c>
      <c r="D209" s="239" t="s">
        <v>152</v>
      </c>
      <c r="E209" s="240" t="s">
        <v>563</v>
      </c>
      <c r="F209" s="241" t="s">
        <v>564</v>
      </c>
      <c r="G209" s="242" t="s">
        <v>211</v>
      </c>
      <c r="H209" s="243">
        <v>16.899999999999999</v>
      </c>
      <c r="I209" s="244"/>
      <c r="J209" s="245">
        <f>ROUND(I209*H209,2)</f>
        <v>0</v>
      </c>
      <c r="K209" s="246"/>
      <c r="L209" s="45"/>
      <c r="M209" s="247" t="s">
        <v>1</v>
      </c>
      <c r="N209" s="248" t="s">
        <v>42</v>
      </c>
      <c r="O209" s="98"/>
      <c r="P209" s="249">
        <f>O209*H209</f>
        <v>0</v>
      </c>
      <c r="Q209" s="249">
        <v>0</v>
      </c>
      <c r="R209" s="249">
        <f>Q209*H209</f>
        <v>0</v>
      </c>
      <c r="S209" s="249">
        <v>0.10708</v>
      </c>
      <c r="T209" s="250">
        <f>S209*H209</f>
        <v>1.8096519999999998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166</v>
      </c>
      <c r="AT209" s="251" t="s">
        <v>152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565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566</v>
      </c>
      <c r="G210" s="259"/>
      <c r="H210" s="263">
        <v>16.899999999999999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84</v>
      </c>
      <c r="AY210" s="269" t="s">
        <v>149</v>
      </c>
    </row>
    <row r="211" s="2" customFormat="1" ht="36.72453" customHeight="1">
      <c r="A211" s="39"/>
      <c r="B211" s="40"/>
      <c r="C211" s="239" t="s">
        <v>351</v>
      </c>
      <c r="D211" s="239" t="s">
        <v>152</v>
      </c>
      <c r="E211" s="240" t="s">
        <v>567</v>
      </c>
      <c r="F211" s="241" t="s">
        <v>568</v>
      </c>
      <c r="G211" s="242" t="s">
        <v>250</v>
      </c>
      <c r="H211" s="243">
        <v>32</v>
      </c>
      <c r="I211" s="244"/>
      <c r="J211" s="245">
        <f>ROUND(I211*H211,2)</f>
        <v>0</v>
      </c>
      <c r="K211" s="246"/>
      <c r="L211" s="45"/>
      <c r="M211" s="247" t="s">
        <v>1</v>
      </c>
      <c r="N211" s="248" t="s">
        <v>42</v>
      </c>
      <c r="O211" s="98"/>
      <c r="P211" s="249">
        <f>O211*H211</f>
        <v>0</v>
      </c>
      <c r="Q211" s="249">
        <v>0.00016000000000000001</v>
      </c>
      <c r="R211" s="249">
        <f>Q211*H211</f>
        <v>0.0051200000000000004</v>
      </c>
      <c r="S211" s="249">
        <v>0</v>
      </c>
      <c r="T211" s="25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1" t="s">
        <v>166</v>
      </c>
      <c r="AT211" s="251" t="s">
        <v>152</v>
      </c>
      <c r="AU211" s="251" t="s">
        <v>92</v>
      </c>
      <c r="AY211" s="18" t="s">
        <v>149</v>
      </c>
      <c r="BE211" s="252">
        <f>IF(N211="základná",J211,0)</f>
        <v>0</v>
      </c>
      <c r="BF211" s="252">
        <f>IF(N211="znížená",J211,0)</f>
        <v>0</v>
      </c>
      <c r="BG211" s="252">
        <f>IF(N211="zákl. prenesená",J211,0)</f>
        <v>0</v>
      </c>
      <c r="BH211" s="252">
        <f>IF(N211="zníž. prenesená",J211,0)</f>
        <v>0</v>
      </c>
      <c r="BI211" s="252">
        <f>IF(N211="nulová",J211,0)</f>
        <v>0</v>
      </c>
      <c r="BJ211" s="18" t="s">
        <v>92</v>
      </c>
      <c r="BK211" s="252">
        <f>ROUND(I211*H211,2)</f>
        <v>0</v>
      </c>
      <c r="BL211" s="18" t="s">
        <v>166</v>
      </c>
      <c r="BM211" s="251" t="s">
        <v>569</v>
      </c>
    </row>
    <row r="212" s="13" customFormat="1">
      <c r="A212" s="13"/>
      <c r="B212" s="258"/>
      <c r="C212" s="259"/>
      <c r="D212" s="260" t="s">
        <v>190</v>
      </c>
      <c r="E212" s="261" t="s">
        <v>1</v>
      </c>
      <c r="F212" s="262" t="s">
        <v>570</v>
      </c>
      <c r="G212" s="259"/>
      <c r="H212" s="263">
        <v>32</v>
      </c>
      <c r="I212" s="264"/>
      <c r="J212" s="259"/>
      <c r="K212" s="259"/>
      <c r="L212" s="265"/>
      <c r="M212" s="266"/>
      <c r="N212" s="267"/>
      <c r="O212" s="267"/>
      <c r="P212" s="267"/>
      <c r="Q212" s="267"/>
      <c r="R212" s="267"/>
      <c r="S212" s="267"/>
      <c r="T212" s="26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9" t="s">
        <v>190</v>
      </c>
      <c r="AU212" s="269" t="s">
        <v>92</v>
      </c>
      <c r="AV212" s="13" t="s">
        <v>92</v>
      </c>
      <c r="AW212" s="13" t="s">
        <v>32</v>
      </c>
      <c r="AX212" s="13" t="s">
        <v>76</v>
      </c>
      <c r="AY212" s="269" t="s">
        <v>149</v>
      </c>
    </row>
    <row r="213" s="14" customFormat="1">
      <c r="A213" s="14"/>
      <c r="B213" s="270"/>
      <c r="C213" s="271"/>
      <c r="D213" s="260" t="s">
        <v>190</v>
      </c>
      <c r="E213" s="272" t="s">
        <v>1</v>
      </c>
      <c r="F213" s="273" t="s">
        <v>203</v>
      </c>
      <c r="G213" s="271"/>
      <c r="H213" s="274">
        <v>32</v>
      </c>
      <c r="I213" s="275"/>
      <c r="J213" s="271"/>
      <c r="K213" s="271"/>
      <c r="L213" s="276"/>
      <c r="M213" s="277"/>
      <c r="N213" s="278"/>
      <c r="O213" s="278"/>
      <c r="P213" s="278"/>
      <c r="Q213" s="278"/>
      <c r="R213" s="278"/>
      <c r="S213" s="278"/>
      <c r="T213" s="27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80" t="s">
        <v>190</v>
      </c>
      <c r="AU213" s="280" t="s">
        <v>92</v>
      </c>
      <c r="AV213" s="14" t="s">
        <v>166</v>
      </c>
      <c r="AW213" s="14" t="s">
        <v>32</v>
      </c>
      <c r="AX213" s="14" t="s">
        <v>84</v>
      </c>
      <c r="AY213" s="280" t="s">
        <v>149</v>
      </c>
    </row>
    <row r="214" s="2" customFormat="1" ht="36.72453" customHeight="1">
      <c r="A214" s="39"/>
      <c r="B214" s="40"/>
      <c r="C214" s="239" t="s">
        <v>355</v>
      </c>
      <c r="D214" s="239" t="s">
        <v>152</v>
      </c>
      <c r="E214" s="240" t="s">
        <v>571</v>
      </c>
      <c r="F214" s="241" t="s">
        <v>572</v>
      </c>
      <c r="G214" s="242" t="s">
        <v>250</v>
      </c>
      <c r="H214" s="243">
        <v>13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0.00116</v>
      </c>
      <c r="R214" s="249">
        <f>Q214*H214</f>
        <v>0.01508</v>
      </c>
      <c r="S214" s="249">
        <v>0</v>
      </c>
      <c r="T214" s="25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573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574</v>
      </c>
      <c r="G215" s="259"/>
      <c r="H215" s="263">
        <v>13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76</v>
      </c>
      <c r="AY215" s="269" t="s">
        <v>149</v>
      </c>
    </row>
    <row r="216" s="14" customFormat="1">
      <c r="A216" s="14"/>
      <c r="B216" s="270"/>
      <c r="C216" s="271"/>
      <c r="D216" s="260" t="s">
        <v>190</v>
      </c>
      <c r="E216" s="272" t="s">
        <v>1</v>
      </c>
      <c r="F216" s="273" t="s">
        <v>203</v>
      </c>
      <c r="G216" s="271"/>
      <c r="H216" s="274">
        <v>13</v>
      </c>
      <c r="I216" s="275"/>
      <c r="J216" s="271"/>
      <c r="K216" s="271"/>
      <c r="L216" s="276"/>
      <c r="M216" s="277"/>
      <c r="N216" s="278"/>
      <c r="O216" s="278"/>
      <c r="P216" s="278"/>
      <c r="Q216" s="278"/>
      <c r="R216" s="278"/>
      <c r="S216" s="278"/>
      <c r="T216" s="27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80" t="s">
        <v>190</v>
      </c>
      <c r="AU216" s="280" t="s">
        <v>92</v>
      </c>
      <c r="AV216" s="14" t="s">
        <v>166</v>
      </c>
      <c r="AW216" s="14" t="s">
        <v>32</v>
      </c>
      <c r="AX216" s="14" t="s">
        <v>84</v>
      </c>
      <c r="AY216" s="280" t="s">
        <v>149</v>
      </c>
    </row>
    <row r="217" s="2" customFormat="1" ht="31.92453" customHeight="1">
      <c r="A217" s="39"/>
      <c r="B217" s="40"/>
      <c r="C217" s="239" t="s">
        <v>359</v>
      </c>
      <c r="D217" s="239" t="s">
        <v>152</v>
      </c>
      <c r="E217" s="240" t="s">
        <v>575</v>
      </c>
      <c r="F217" s="241" t="s">
        <v>576</v>
      </c>
      <c r="G217" s="242" t="s">
        <v>438</v>
      </c>
      <c r="H217" s="243">
        <v>1.9199999999999999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0.00173</v>
      </c>
      <c r="R217" s="249">
        <f>Q217*H217</f>
        <v>0.0033215999999999996</v>
      </c>
      <c r="S217" s="249">
        <v>2.3999999999999999</v>
      </c>
      <c r="T217" s="250">
        <f>S217*H217</f>
        <v>4.6079999999999997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577</v>
      </c>
    </row>
    <row r="218" s="13" customFormat="1">
      <c r="A218" s="13"/>
      <c r="B218" s="258"/>
      <c r="C218" s="259"/>
      <c r="D218" s="260" t="s">
        <v>190</v>
      </c>
      <c r="E218" s="261" t="s">
        <v>1</v>
      </c>
      <c r="F218" s="262" t="s">
        <v>578</v>
      </c>
      <c r="G218" s="259"/>
      <c r="H218" s="263">
        <v>1.9199999999999999</v>
      </c>
      <c r="I218" s="264"/>
      <c r="J218" s="259"/>
      <c r="K218" s="259"/>
      <c r="L218" s="265"/>
      <c r="M218" s="266"/>
      <c r="N218" s="267"/>
      <c r="O218" s="267"/>
      <c r="P218" s="267"/>
      <c r="Q218" s="267"/>
      <c r="R218" s="267"/>
      <c r="S218" s="267"/>
      <c r="T218" s="26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9" t="s">
        <v>190</v>
      </c>
      <c r="AU218" s="269" t="s">
        <v>92</v>
      </c>
      <c r="AV218" s="13" t="s">
        <v>92</v>
      </c>
      <c r="AW218" s="13" t="s">
        <v>32</v>
      </c>
      <c r="AX218" s="13" t="s">
        <v>76</v>
      </c>
      <c r="AY218" s="269" t="s">
        <v>149</v>
      </c>
    </row>
    <row r="219" s="14" customFormat="1">
      <c r="A219" s="14"/>
      <c r="B219" s="270"/>
      <c r="C219" s="271"/>
      <c r="D219" s="260" t="s">
        <v>190</v>
      </c>
      <c r="E219" s="272" t="s">
        <v>1</v>
      </c>
      <c r="F219" s="273" t="s">
        <v>203</v>
      </c>
      <c r="G219" s="271"/>
      <c r="H219" s="274">
        <v>1.9199999999999999</v>
      </c>
      <c r="I219" s="275"/>
      <c r="J219" s="271"/>
      <c r="K219" s="271"/>
      <c r="L219" s="276"/>
      <c r="M219" s="277"/>
      <c r="N219" s="278"/>
      <c r="O219" s="278"/>
      <c r="P219" s="278"/>
      <c r="Q219" s="278"/>
      <c r="R219" s="278"/>
      <c r="S219" s="278"/>
      <c r="T219" s="27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0" t="s">
        <v>190</v>
      </c>
      <c r="AU219" s="280" t="s">
        <v>92</v>
      </c>
      <c r="AV219" s="14" t="s">
        <v>166</v>
      </c>
      <c r="AW219" s="14" t="s">
        <v>32</v>
      </c>
      <c r="AX219" s="14" t="s">
        <v>84</v>
      </c>
      <c r="AY219" s="280" t="s">
        <v>149</v>
      </c>
    </row>
    <row r="220" s="2" customFormat="1" ht="23.4566" customHeight="1">
      <c r="A220" s="39"/>
      <c r="B220" s="40"/>
      <c r="C220" s="239" t="s">
        <v>364</v>
      </c>
      <c r="D220" s="239" t="s">
        <v>152</v>
      </c>
      <c r="E220" s="240" t="s">
        <v>579</v>
      </c>
      <c r="F220" s="241" t="s">
        <v>580</v>
      </c>
      <c r="G220" s="242" t="s">
        <v>198</v>
      </c>
      <c r="H220" s="243">
        <v>9.0079999999999991</v>
      </c>
      <c r="I220" s="244"/>
      <c r="J220" s="245">
        <f>ROUND(I220*H220,2)</f>
        <v>0</v>
      </c>
      <c r="K220" s="246"/>
      <c r="L220" s="45"/>
      <c r="M220" s="247" t="s">
        <v>1</v>
      </c>
      <c r="N220" s="248" t="s">
        <v>42</v>
      </c>
      <c r="O220" s="98"/>
      <c r="P220" s="249">
        <f>O220*H220</f>
        <v>0</v>
      </c>
      <c r="Q220" s="249">
        <v>0</v>
      </c>
      <c r="R220" s="249">
        <f>Q220*H220</f>
        <v>0</v>
      </c>
      <c r="S220" s="249">
        <v>0</v>
      </c>
      <c r="T220" s="25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1" t="s">
        <v>166</v>
      </c>
      <c r="AT220" s="251" t="s">
        <v>152</v>
      </c>
      <c r="AU220" s="251" t="s">
        <v>92</v>
      </c>
      <c r="AY220" s="18" t="s">
        <v>149</v>
      </c>
      <c r="BE220" s="252">
        <f>IF(N220="základná",J220,0)</f>
        <v>0</v>
      </c>
      <c r="BF220" s="252">
        <f>IF(N220="znížená",J220,0)</f>
        <v>0</v>
      </c>
      <c r="BG220" s="252">
        <f>IF(N220="zákl. prenesená",J220,0)</f>
        <v>0</v>
      </c>
      <c r="BH220" s="252">
        <f>IF(N220="zníž. prenesená",J220,0)</f>
        <v>0</v>
      </c>
      <c r="BI220" s="252">
        <f>IF(N220="nulová",J220,0)</f>
        <v>0</v>
      </c>
      <c r="BJ220" s="18" t="s">
        <v>92</v>
      </c>
      <c r="BK220" s="252">
        <f>ROUND(I220*H220,2)</f>
        <v>0</v>
      </c>
      <c r="BL220" s="18" t="s">
        <v>166</v>
      </c>
      <c r="BM220" s="251" t="s">
        <v>581</v>
      </c>
    </row>
    <row r="221" s="13" customFormat="1">
      <c r="A221" s="13"/>
      <c r="B221" s="258"/>
      <c r="C221" s="259"/>
      <c r="D221" s="260" t="s">
        <v>190</v>
      </c>
      <c r="E221" s="261" t="s">
        <v>1</v>
      </c>
      <c r="F221" s="262" t="s">
        <v>582</v>
      </c>
      <c r="G221" s="259"/>
      <c r="H221" s="263">
        <v>4.4000000000000004</v>
      </c>
      <c r="I221" s="264"/>
      <c r="J221" s="259"/>
      <c r="K221" s="259"/>
      <c r="L221" s="265"/>
      <c r="M221" s="266"/>
      <c r="N221" s="267"/>
      <c r="O221" s="267"/>
      <c r="P221" s="267"/>
      <c r="Q221" s="267"/>
      <c r="R221" s="267"/>
      <c r="S221" s="267"/>
      <c r="T221" s="26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9" t="s">
        <v>190</v>
      </c>
      <c r="AU221" s="269" t="s">
        <v>92</v>
      </c>
      <c r="AV221" s="13" t="s">
        <v>92</v>
      </c>
      <c r="AW221" s="13" t="s">
        <v>32</v>
      </c>
      <c r="AX221" s="13" t="s">
        <v>76</v>
      </c>
      <c r="AY221" s="269" t="s">
        <v>149</v>
      </c>
    </row>
    <row r="222" s="13" customFormat="1">
      <c r="A222" s="13"/>
      <c r="B222" s="258"/>
      <c r="C222" s="259"/>
      <c r="D222" s="260" t="s">
        <v>190</v>
      </c>
      <c r="E222" s="261" t="s">
        <v>1</v>
      </c>
      <c r="F222" s="262" t="s">
        <v>583</v>
      </c>
      <c r="G222" s="259"/>
      <c r="H222" s="263">
        <v>4.6079999999999997</v>
      </c>
      <c r="I222" s="264"/>
      <c r="J222" s="259"/>
      <c r="K222" s="259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190</v>
      </c>
      <c r="AU222" s="269" t="s">
        <v>92</v>
      </c>
      <c r="AV222" s="13" t="s">
        <v>92</v>
      </c>
      <c r="AW222" s="13" t="s">
        <v>32</v>
      </c>
      <c r="AX222" s="13" t="s">
        <v>76</v>
      </c>
      <c r="AY222" s="269" t="s">
        <v>149</v>
      </c>
    </row>
    <row r="223" s="2" customFormat="1" ht="31.92453" customHeight="1">
      <c r="A223" s="39"/>
      <c r="B223" s="40"/>
      <c r="C223" s="239" t="s">
        <v>369</v>
      </c>
      <c r="D223" s="239" t="s">
        <v>152</v>
      </c>
      <c r="E223" s="240" t="s">
        <v>584</v>
      </c>
      <c r="F223" s="241" t="s">
        <v>585</v>
      </c>
      <c r="G223" s="242" t="s">
        <v>198</v>
      </c>
      <c r="H223" s="243">
        <v>171.15199999999999</v>
      </c>
      <c r="I223" s="244"/>
      <c r="J223" s="245">
        <f>ROUND(I223*H223,2)</f>
        <v>0</v>
      </c>
      <c r="K223" s="246"/>
      <c r="L223" s="45"/>
      <c r="M223" s="247" t="s">
        <v>1</v>
      </c>
      <c r="N223" s="248" t="s">
        <v>42</v>
      </c>
      <c r="O223" s="98"/>
      <c r="P223" s="249">
        <f>O223*H223</f>
        <v>0</v>
      </c>
      <c r="Q223" s="249">
        <v>0</v>
      </c>
      <c r="R223" s="249">
        <f>Q223*H223</f>
        <v>0</v>
      </c>
      <c r="S223" s="249">
        <v>0</v>
      </c>
      <c r="T223" s="25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166</v>
      </c>
      <c r="AT223" s="251" t="s">
        <v>152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166</v>
      </c>
      <c r="BM223" s="251" t="s">
        <v>586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587</v>
      </c>
      <c r="G224" s="259"/>
      <c r="H224" s="263">
        <v>171.15199999999999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2" customFormat="1" ht="23.4566" customHeight="1">
      <c r="A225" s="39"/>
      <c r="B225" s="40"/>
      <c r="C225" s="239" t="s">
        <v>374</v>
      </c>
      <c r="D225" s="239" t="s">
        <v>152</v>
      </c>
      <c r="E225" s="240" t="s">
        <v>406</v>
      </c>
      <c r="F225" s="241" t="s">
        <v>407</v>
      </c>
      <c r="G225" s="242" t="s">
        <v>198</v>
      </c>
      <c r="H225" s="243">
        <v>3.2629999999999999</v>
      </c>
      <c r="I225" s="244"/>
      <c r="J225" s="245">
        <f>ROUND(I225*H225,2)</f>
        <v>0</v>
      </c>
      <c r="K225" s="246"/>
      <c r="L225" s="45"/>
      <c r="M225" s="247" t="s">
        <v>1</v>
      </c>
      <c r="N225" s="248" t="s">
        <v>42</v>
      </c>
      <c r="O225" s="98"/>
      <c r="P225" s="249">
        <f>O225*H225</f>
        <v>0</v>
      </c>
      <c r="Q225" s="249">
        <v>0</v>
      </c>
      <c r="R225" s="249">
        <f>Q225*H225</f>
        <v>0</v>
      </c>
      <c r="S225" s="249">
        <v>0</v>
      </c>
      <c r="T225" s="25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1" t="s">
        <v>166</v>
      </c>
      <c r="AT225" s="251" t="s">
        <v>152</v>
      </c>
      <c r="AU225" s="251" t="s">
        <v>92</v>
      </c>
      <c r="AY225" s="18" t="s">
        <v>149</v>
      </c>
      <c r="BE225" s="252">
        <f>IF(N225="základná",J225,0)</f>
        <v>0</v>
      </c>
      <c r="BF225" s="252">
        <f>IF(N225="znížená",J225,0)</f>
        <v>0</v>
      </c>
      <c r="BG225" s="252">
        <f>IF(N225="zákl. prenesená",J225,0)</f>
        <v>0</v>
      </c>
      <c r="BH225" s="252">
        <f>IF(N225="zníž. prenesená",J225,0)</f>
        <v>0</v>
      </c>
      <c r="BI225" s="252">
        <f>IF(N225="nulová",J225,0)</f>
        <v>0</v>
      </c>
      <c r="BJ225" s="18" t="s">
        <v>92</v>
      </c>
      <c r="BK225" s="252">
        <f>ROUND(I225*H225,2)</f>
        <v>0</v>
      </c>
      <c r="BL225" s="18" t="s">
        <v>166</v>
      </c>
      <c r="BM225" s="251" t="s">
        <v>588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473</v>
      </c>
      <c r="G226" s="259"/>
      <c r="H226" s="263">
        <v>1.8080000000000001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76</v>
      </c>
      <c r="AY226" s="269" t="s">
        <v>149</v>
      </c>
    </row>
    <row r="227" s="13" customFormat="1">
      <c r="A227" s="13"/>
      <c r="B227" s="258"/>
      <c r="C227" s="259"/>
      <c r="D227" s="260" t="s">
        <v>190</v>
      </c>
      <c r="E227" s="261" t="s">
        <v>1</v>
      </c>
      <c r="F227" s="262" t="s">
        <v>474</v>
      </c>
      <c r="G227" s="259"/>
      <c r="H227" s="263">
        <v>1.4550000000000001</v>
      </c>
      <c r="I227" s="264"/>
      <c r="J227" s="259"/>
      <c r="K227" s="259"/>
      <c r="L227" s="265"/>
      <c r="M227" s="266"/>
      <c r="N227" s="267"/>
      <c r="O227" s="267"/>
      <c r="P227" s="267"/>
      <c r="Q227" s="267"/>
      <c r="R227" s="267"/>
      <c r="S227" s="267"/>
      <c r="T227" s="26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9" t="s">
        <v>190</v>
      </c>
      <c r="AU227" s="269" t="s">
        <v>92</v>
      </c>
      <c r="AV227" s="13" t="s">
        <v>92</v>
      </c>
      <c r="AW227" s="13" t="s">
        <v>32</v>
      </c>
      <c r="AX227" s="13" t="s">
        <v>76</v>
      </c>
      <c r="AY227" s="269" t="s">
        <v>149</v>
      </c>
    </row>
    <row r="228" s="14" customFormat="1">
      <c r="A228" s="14"/>
      <c r="B228" s="270"/>
      <c r="C228" s="271"/>
      <c r="D228" s="260" t="s">
        <v>190</v>
      </c>
      <c r="E228" s="272" t="s">
        <v>1</v>
      </c>
      <c r="F228" s="273" t="s">
        <v>203</v>
      </c>
      <c r="G228" s="271"/>
      <c r="H228" s="274">
        <v>3.2629999999999999</v>
      </c>
      <c r="I228" s="275"/>
      <c r="J228" s="271"/>
      <c r="K228" s="271"/>
      <c r="L228" s="276"/>
      <c r="M228" s="277"/>
      <c r="N228" s="278"/>
      <c r="O228" s="278"/>
      <c r="P228" s="278"/>
      <c r="Q228" s="278"/>
      <c r="R228" s="278"/>
      <c r="S228" s="278"/>
      <c r="T228" s="27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80" t="s">
        <v>190</v>
      </c>
      <c r="AU228" s="280" t="s">
        <v>92</v>
      </c>
      <c r="AV228" s="14" t="s">
        <v>166</v>
      </c>
      <c r="AW228" s="14" t="s">
        <v>32</v>
      </c>
      <c r="AX228" s="14" t="s">
        <v>84</v>
      </c>
      <c r="AY228" s="280" t="s">
        <v>149</v>
      </c>
    </row>
    <row r="229" s="2" customFormat="1" ht="23.4566" customHeight="1">
      <c r="A229" s="39"/>
      <c r="B229" s="40"/>
      <c r="C229" s="239" t="s">
        <v>378</v>
      </c>
      <c r="D229" s="239" t="s">
        <v>152</v>
      </c>
      <c r="E229" s="240" t="s">
        <v>413</v>
      </c>
      <c r="F229" s="241" t="s">
        <v>414</v>
      </c>
      <c r="G229" s="242" t="s">
        <v>198</v>
      </c>
      <c r="H229" s="243">
        <v>29.367000000000001</v>
      </c>
      <c r="I229" s="244"/>
      <c r="J229" s="245">
        <f>ROUND(I229*H229,2)</f>
        <v>0</v>
      </c>
      <c r="K229" s="246"/>
      <c r="L229" s="45"/>
      <c r="M229" s="247" t="s">
        <v>1</v>
      </c>
      <c r="N229" s="248" t="s">
        <v>42</v>
      </c>
      <c r="O229" s="98"/>
      <c r="P229" s="249">
        <f>O229*H229</f>
        <v>0</v>
      </c>
      <c r="Q229" s="249">
        <v>0</v>
      </c>
      <c r="R229" s="249">
        <f>Q229*H229</f>
        <v>0</v>
      </c>
      <c r="S229" s="249">
        <v>0</v>
      </c>
      <c r="T229" s="25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51" t="s">
        <v>166</v>
      </c>
      <c r="AT229" s="251" t="s">
        <v>152</v>
      </c>
      <c r="AU229" s="251" t="s">
        <v>92</v>
      </c>
      <c r="AY229" s="18" t="s">
        <v>149</v>
      </c>
      <c r="BE229" s="252">
        <f>IF(N229="základná",J229,0)</f>
        <v>0</v>
      </c>
      <c r="BF229" s="252">
        <f>IF(N229="znížená",J229,0)</f>
        <v>0</v>
      </c>
      <c r="BG229" s="252">
        <f>IF(N229="zákl. prenesená",J229,0)</f>
        <v>0</v>
      </c>
      <c r="BH229" s="252">
        <f>IF(N229="zníž. prenesená",J229,0)</f>
        <v>0</v>
      </c>
      <c r="BI229" s="252">
        <f>IF(N229="nulová",J229,0)</f>
        <v>0</v>
      </c>
      <c r="BJ229" s="18" t="s">
        <v>92</v>
      </c>
      <c r="BK229" s="252">
        <f>ROUND(I229*H229,2)</f>
        <v>0</v>
      </c>
      <c r="BL229" s="18" t="s">
        <v>166</v>
      </c>
      <c r="BM229" s="251" t="s">
        <v>589</v>
      </c>
    </row>
    <row r="230" s="13" customFormat="1">
      <c r="A230" s="13"/>
      <c r="B230" s="258"/>
      <c r="C230" s="259"/>
      <c r="D230" s="260" t="s">
        <v>190</v>
      </c>
      <c r="E230" s="261" t="s">
        <v>1</v>
      </c>
      <c r="F230" s="262" t="s">
        <v>590</v>
      </c>
      <c r="G230" s="259"/>
      <c r="H230" s="263">
        <v>29.367000000000001</v>
      </c>
      <c r="I230" s="264"/>
      <c r="J230" s="259"/>
      <c r="K230" s="259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190</v>
      </c>
      <c r="AU230" s="269" t="s">
        <v>92</v>
      </c>
      <c r="AV230" s="13" t="s">
        <v>92</v>
      </c>
      <c r="AW230" s="13" t="s">
        <v>32</v>
      </c>
      <c r="AX230" s="13" t="s">
        <v>84</v>
      </c>
      <c r="AY230" s="269" t="s">
        <v>149</v>
      </c>
    </row>
    <row r="231" s="2" customFormat="1" ht="23.4566" customHeight="1">
      <c r="A231" s="39"/>
      <c r="B231" s="40"/>
      <c r="C231" s="239" t="s">
        <v>383</v>
      </c>
      <c r="D231" s="239" t="s">
        <v>152</v>
      </c>
      <c r="E231" s="240" t="s">
        <v>591</v>
      </c>
      <c r="F231" s="241" t="s">
        <v>592</v>
      </c>
      <c r="G231" s="242" t="s">
        <v>198</v>
      </c>
      <c r="H231" s="243">
        <v>9.0079999999999991</v>
      </c>
      <c r="I231" s="244"/>
      <c r="J231" s="245">
        <f>ROUND(I231*H231,2)</f>
        <v>0</v>
      </c>
      <c r="K231" s="246"/>
      <c r="L231" s="45"/>
      <c r="M231" s="247" t="s">
        <v>1</v>
      </c>
      <c r="N231" s="248" t="s">
        <v>42</v>
      </c>
      <c r="O231" s="98"/>
      <c r="P231" s="249">
        <f>O231*H231</f>
        <v>0</v>
      </c>
      <c r="Q231" s="249">
        <v>0</v>
      </c>
      <c r="R231" s="249">
        <f>Q231*H231</f>
        <v>0</v>
      </c>
      <c r="S231" s="249">
        <v>0</v>
      </c>
      <c r="T231" s="25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51" t="s">
        <v>166</v>
      </c>
      <c r="AT231" s="251" t="s">
        <v>152</v>
      </c>
      <c r="AU231" s="251" t="s">
        <v>92</v>
      </c>
      <c r="AY231" s="18" t="s">
        <v>149</v>
      </c>
      <c r="BE231" s="252">
        <f>IF(N231="základná",J231,0)</f>
        <v>0</v>
      </c>
      <c r="BF231" s="252">
        <f>IF(N231="znížená",J231,0)</f>
        <v>0</v>
      </c>
      <c r="BG231" s="252">
        <f>IF(N231="zákl. prenesená",J231,0)</f>
        <v>0</v>
      </c>
      <c r="BH231" s="252">
        <f>IF(N231="zníž. prenesená",J231,0)</f>
        <v>0</v>
      </c>
      <c r="BI231" s="252">
        <f>IF(N231="nulová",J231,0)</f>
        <v>0</v>
      </c>
      <c r="BJ231" s="18" t="s">
        <v>92</v>
      </c>
      <c r="BK231" s="252">
        <f>ROUND(I231*H231,2)</f>
        <v>0</v>
      </c>
      <c r="BL231" s="18" t="s">
        <v>166</v>
      </c>
      <c r="BM231" s="251" t="s">
        <v>593</v>
      </c>
    </row>
    <row r="232" s="13" customFormat="1">
      <c r="A232" s="13"/>
      <c r="B232" s="258"/>
      <c r="C232" s="259"/>
      <c r="D232" s="260" t="s">
        <v>190</v>
      </c>
      <c r="E232" s="261" t="s">
        <v>1</v>
      </c>
      <c r="F232" s="262" t="s">
        <v>594</v>
      </c>
      <c r="G232" s="259"/>
      <c r="H232" s="263">
        <v>9.0079999999999991</v>
      </c>
      <c r="I232" s="264"/>
      <c r="J232" s="259"/>
      <c r="K232" s="259"/>
      <c r="L232" s="265"/>
      <c r="M232" s="266"/>
      <c r="N232" s="267"/>
      <c r="O232" s="267"/>
      <c r="P232" s="267"/>
      <c r="Q232" s="267"/>
      <c r="R232" s="267"/>
      <c r="S232" s="267"/>
      <c r="T232" s="26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9" t="s">
        <v>190</v>
      </c>
      <c r="AU232" s="269" t="s">
        <v>92</v>
      </c>
      <c r="AV232" s="13" t="s">
        <v>92</v>
      </c>
      <c r="AW232" s="13" t="s">
        <v>32</v>
      </c>
      <c r="AX232" s="13" t="s">
        <v>84</v>
      </c>
      <c r="AY232" s="269" t="s">
        <v>149</v>
      </c>
    </row>
    <row r="233" s="12" customFormat="1" ht="22.8" customHeight="1">
      <c r="A233" s="12"/>
      <c r="B233" s="223"/>
      <c r="C233" s="224"/>
      <c r="D233" s="225" t="s">
        <v>75</v>
      </c>
      <c r="E233" s="237" t="s">
        <v>422</v>
      </c>
      <c r="F233" s="237" t="s">
        <v>423</v>
      </c>
      <c r="G233" s="224"/>
      <c r="H233" s="224"/>
      <c r="I233" s="227"/>
      <c r="J233" s="238">
        <f>BK233</f>
        <v>0</v>
      </c>
      <c r="K233" s="224"/>
      <c r="L233" s="229"/>
      <c r="M233" s="230"/>
      <c r="N233" s="231"/>
      <c r="O233" s="231"/>
      <c r="P233" s="232">
        <f>P234</f>
        <v>0</v>
      </c>
      <c r="Q233" s="231"/>
      <c r="R233" s="232">
        <f>R234</f>
        <v>0</v>
      </c>
      <c r="S233" s="231"/>
      <c r="T233" s="233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34" t="s">
        <v>84</v>
      </c>
      <c r="AT233" s="235" t="s">
        <v>75</v>
      </c>
      <c r="AU233" s="235" t="s">
        <v>84</v>
      </c>
      <c r="AY233" s="234" t="s">
        <v>149</v>
      </c>
      <c r="BK233" s="236">
        <f>BK234</f>
        <v>0</v>
      </c>
    </row>
    <row r="234" s="2" customFormat="1" ht="23.4566" customHeight="1">
      <c r="A234" s="39"/>
      <c r="B234" s="40"/>
      <c r="C234" s="239" t="s">
        <v>388</v>
      </c>
      <c r="D234" s="239" t="s">
        <v>152</v>
      </c>
      <c r="E234" s="240" t="s">
        <v>425</v>
      </c>
      <c r="F234" s="241" t="s">
        <v>426</v>
      </c>
      <c r="G234" s="242" t="s">
        <v>198</v>
      </c>
      <c r="H234" s="243">
        <v>62.043999999999997</v>
      </c>
      <c r="I234" s="244"/>
      <c r="J234" s="245">
        <f>ROUND(I234*H234,2)</f>
        <v>0</v>
      </c>
      <c r="K234" s="246"/>
      <c r="L234" s="45"/>
      <c r="M234" s="253" t="s">
        <v>1</v>
      </c>
      <c r="N234" s="254" t="s">
        <v>42</v>
      </c>
      <c r="O234" s="255"/>
      <c r="P234" s="256">
        <f>O234*H234</f>
        <v>0</v>
      </c>
      <c r="Q234" s="256">
        <v>0</v>
      </c>
      <c r="R234" s="256">
        <f>Q234*H234</f>
        <v>0</v>
      </c>
      <c r="S234" s="256">
        <v>0</v>
      </c>
      <c r="T234" s="25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1" t="s">
        <v>166</v>
      </c>
      <c r="AT234" s="251" t="s">
        <v>152</v>
      </c>
      <c r="AU234" s="251" t="s">
        <v>92</v>
      </c>
      <c r="AY234" s="18" t="s">
        <v>149</v>
      </c>
      <c r="BE234" s="252">
        <f>IF(N234="základná",J234,0)</f>
        <v>0</v>
      </c>
      <c r="BF234" s="252">
        <f>IF(N234="znížená",J234,0)</f>
        <v>0</v>
      </c>
      <c r="BG234" s="252">
        <f>IF(N234="zákl. prenesená",J234,0)</f>
        <v>0</v>
      </c>
      <c r="BH234" s="252">
        <f>IF(N234="zníž. prenesená",J234,0)</f>
        <v>0</v>
      </c>
      <c r="BI234" s="252">
        <f>IF(N234="nulová",J234,0)</f>
        <v>0</v>
      </c>
      <c r="BJ234" s="18" t="s">
        <v>92</v>
      </c>
      <c r="BK234" s="252">
        <f>ROUND(I234*H234,2)</f>
        <v>0</v>
      </c>
      <c r="BL234" s="18" t="s">
        <v>166</v>
      </c>
      <c r="BM234" s="251" t="s">
        <v>595</v>
      </c>
    </row>
    <row r="235" s="2" customFormat="1" ht="6.96" customHeight="1">
      <c r="A235" s="39"/>
      <c r="B235" s="73"/>
      <c r="C235" s="74"/>
      <c r="D235" s="74"/>
      <c r="E235" s="74"/>
      <c r="F235" s="74"/>
      <c r="G235" s="74"/>
      <c r="H235" s="74"/>
      <c r="I235" s="74"/>
      <c r="J235" s="74"/>
      <c r="K235" s="74"/>
      <c r="L235" s="45"/>
      <c r="M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</row>
  </sheetData>
  <sheetProtection sheet="1" autoFilter="0" formatColumns="0" formatRows="0" objects="1" scenarios="1" spinCount="100000" saltValue="j3u0MXpTi2PRUVpievwRMGxc9W7AeJjUeVImu+1ndOTh2Bu5G7Ywuwl7lsC535TJY2IT1ch/H4UhH+r+Q+URoQ==" hashValue="xEmqInaE297PDRGB1i41C4YUiPLEBTAtG5/Lz6pwmppcR0Hr7h+/4BNWhyvPkPEdJHkVn7ELsSsSsxnuebijxw==" algorithmName="SHA-512" password="CC35"/>
  <autoFilter ref="C130:K234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596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30. 12. 2020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ROUND(J131,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ROUND((SUM(BE131:BE247)),  2)</f>
        <v>0</v>
      </c>
      <c r="G37" s="173"/>
      <c r="H37" s="173"/>
      <c r="I37" s="174">
        <v>0.20000000000000001</v>
      </c>
      <c r="J37" s="172">
        <f>ROUND(((SUM(BE131:BE247))*I37),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ROUND((SUM(BF131:BF247)),  2)</f>
        <v>0</v>
      </c>
      <c r="G38" s="173"/>
      <c r="H38" s="173"/>
      <c r="I38" s="174">
        <v>0.20000000000000001</v>
      </c>
      <c r="J38" s="172">
        <f>ROUND(((SUM(BF131:BF247))*I38),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ROUND((SUM(BG131:BG247)),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ROUND((SUM(BH131:BH247)),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ROUND((SUM(BI131:BI247)),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hidden="1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hidden="1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hidden="1" s="2" customFormat="1" ht="16.30189" customHeight="1">
      <c r="A89" s="39"/>
      <c r="B89" s="40"/>
      <c r="C89" s="41"/>
      <c r="D89" s="41"/>
      <c r="E89" s="292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6.30189" customHeight="1">
      <c r="A91" s="39"/>
      <c r="B91" s="40"/>
      <c r="C91" s="41"/>
      <c r="D91" s="41"/>
      <c r="E91" s="83" t="str">
        <f>E13</f>
        <v>06062 - Priepust č.2 v km 18,568 - P21778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30. 12. 2020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hidden="1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hidden="1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J131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hidden="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J132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J133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206"/>
      <c r="C103" s="140"/>
      <c r="D103" s="207" t="s">
        <v>431</v>
      </c>
      <c r="E103" s="208"/>
      <c r="F103" s="208"/>
      <c r="G103" s="208"/>
      <c r="H103" s="208"/>
      <c r="I103" s="208"/>
      <c r="J103" s="209">
        <f>J157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206"/>
      <c r="C104" s="140"/>
      <c r="D104" s="207" t="s">
        <v>432</v>
      </c>
      <c r="E104" s="208"/>
      <c r="F104" s="208"/>
      <c r="G104" s="208"/>
      <c r="H104" s="208"/>
      <c r="I104" s="208"/>
      <c r="J104" s="209">
        <f>J183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206"/>
      <c r="C105" s="140"/>
      <c r="D105" s="207" t="s">
        <v>180</v>
      </c>
      <c r="E105" s="208"/>
      <c r="F105" s="208"/>
      <c r="G105" s="208"/>
      <c r="H105" s="208"/>
      <c r="I105" s="208"/>
      <c r="J105" s="209">
        <f>J193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J203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J246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hidden="1" s="2" customFormat="1" ht="6.96" customHeight="1">
      <c r="A109" s="39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hidden="1"/>
    <row r="111" hidden="1"/>
    <row r="112" hidden="1"/>
    <row r="113" s="2" customFormat="1" ht="6.96" customHeight="1">
      <c r="A113" s="39"/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134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15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7.84906" customHeight="1">
      <c r="A117" s="39"/>
      <c r="B117" s="40"/>
      <c r="C117" s="41"/>
      <c r="D117" s="41"/>
      <c r="E117" s="195" t="str">
        <f>E7</f>
        <v>Rekonštrukcia cesty a mostov II/591 Banská Bystrica - hr. okr. BB/ZV - Zvolenská Slatina , II. etapa</v>
      </c>
      <c r="F117" s="33"/>
      <c r="G117" s="33"/>
      <c r="H117" s="33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1" customFormat="1" ht="16.30189" customHeight="1">
      <c r="B119" s="22"/>
      <c r="C119" s="23"/>
      <c r="D119" s="23"/>
      <c r="E119" s="195" t="s">
        <v>173</v>
      </c>
      <c r="F119" s="23"/>
      <c r="G119" s="23"/>
      <c r="H119" s="23"/>
      <c r="I119" s="23"/>
      <c r="J119" s="23"/>
      <c r="K119" s="23"/>
      <c r="L119" s="21"/>
    </row>
    <row r="120" s="1" customFormat="1" ht="12" customHeight="1">
      <c r="B120" s="22"/>
      <c r="C120" s="33" t="s">
        <v>174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30189" customHeight="1">
      <c r="A121" s="39"/>
      <c r="B121" s="40"/>
      <c r="C121" s="41"/>
      <c r="D121" s="41"/>
      <c r="E121" s="292" t="s">
        <v>428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429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30189" customHeight="1">
      <c r="A123" s="39"/>
      <c r="B123" s="40"/>
      <c r="C123" s="41"/>
      <c r="D123" s="41"/>
      <c r="E123" s="83" t="str">
        <f>E13</f>
        <v>06062 - Priepust č.2 v km 18,568 - P21778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F16</f>
        <v>k. ú. Banská Bystrica</v>
      </c>
      <c r="G125" s="41"/>
      <c r="H125" s="41"/>
      <c r="I125" s="33" t="s">
        <v>21</v>
      </c>
      <c r="J125" s="86" t="str">
        <f>IF(J16="","",J16)</f>
        <v>30. 12. 2020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81509" customHeight="1">
      <c r="A127" s="39"/>
      <c r="B127" s="40"/>
      <c r="C127" s="33" t="s">
        <v>23</v>
      </c>
      <c r="D127" s="41"/>
      <c r="E127" s="41"/>
      <c r="F127" s="28" t="str">
        <f>E19</f>
        <v xml:space="preserve">BANSKOBYSTRICKÝ SAMOSPRÁVNY KRAJ </v>
      </c>
      <c r="G127" s="41"/>
      <c r="H127" s="41"/>
      <c r="I127" s="33" t="s">
        <v>29</v>
      </c>
      <c r="J127" s="37" t="str">
        <f>E25</f>
        <v>ISPO spol.s r.o. , Prešov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30566" customHeight="1">
      <c r="A128" s="39"/>
      <c r="B128" s="40"/>
      <c r="C128" s="33" t="s">
        <v>27</v>
      </c>
      <c r="D128" s="41"/>
      <c r="E128" s="41"/>
      <c r="F128" s="28" t="str">
        <f>IF(E22="","",E22)</f>
        <v>Vyplň údaj</v>
      </c>
      <c r="G128" s="41"/>
      <c r="H128" s="41"/>
      <c r="I128" s="33" t="s">
        <v>33</v>
      </c>
      <c r="J128" s="37" t="str">
        <f>E28</f>
        <v>Macura M.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11"/>
      <c r="B130" s="212"/>
      <c r="C130" s="213" t="s">
        <v>135</v>
      </c>
      <c r="D130" s="214" t="s">
        <v>61</v>
      </c>
      <c r="E130" s="214" t="s">
        <v>57</v>
      </c>
      <c r="F130" s="214" t="s">
        <v>58</v>
      </c>
      <c r="G130" s="214" t="s">
        <v>136</v>
      </c>
      <c r="H130" s="214" t="s">
        <v>137</v>
      </c>
      <c r="I130" s="214" t="s">
        <v>138</v>
      </c>
      <c r="J130" s="215" t="s">
        <v>128</v>
      </c>
      <c r="K130" s="216" t="s">
        <v>139</v>
      </c>
      <c r="L130" s="217"/>
      <c r="M130" s="107" t="s">
        <v>1</v>
      </c>
      <c r="N130" s="108" t="s">
        <v>40</v>
      </c>
      <c r="O130" s="108" t="s">
        <v>140</v>
      </c>
      <c r="P130" s="108" t="s">
        <v>141</v>
      </c>
      <c r="Q130" s="108" t="s">
        <v>142</v>
      </c>
      <c r="R130" s="108" t="s">
        <v>143</v>
      </c>
      <c r="S130" s="108" t="s">
        <v>144</v>
      </c>
      <c r="T130" s="109" t="s">
        <v>145</v>
      </c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</row>
    <row r="131" s="2" customFormat="1" ht="22.8" customHeight="1">
      <c r="A131" s="39"/>
      <c r="B131" s="40"/>
      <c r="C131" s="114" t="s">
        <v>129</v>
      </c>
      <c r="D131" s="41"/>
      <c r="E131" s="41"/>
      <c r="F131" s="41"/>
      <c r="G131" s="41"/>
      <c r="H131" s="41"/>
      <c r="I131" s="41"/>
      <c r="J131" s="218">
        <f>BK131</f>
        <v>0</v>
      </c>
      <c r="K131" s="41"/>
      <c r="L131" s="45"/>
      <c r="M131" s="110"/>
      <c r="N131" s="219"/>
      <c r="O131" s="111"/>
      <c r="P131" s="220">
        <f>P132</f>
        <v>0</v>
      </c>
      <c r="Q131" s="111"/>
      <c r="R131" s="220">
        <f>R132</f>
        <v>46.44952026</v>
      </c>
      <c r="S131" s="111"/>
      <c r="T131" s="221">
        <f>T132</f>
        <v>4.1332015000000002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130</v>
      </c>
      <c r="BK131" s="222">
        <f>BK132</f>
        <v>0</v>
      </c>
    </row>
    <row r="132" s="12" customFormat="1" ht="25.92" customHeight="1">
      <c r="A132" s="12"/>
      <c r="B132" s="223"/>
      <c r="C132" s="224"/>
      <c r="D132" s="225" t="s">
        <v>75</v>
      </c>
      <c r="E132" s="226" t="s">
        <v>183</v>
      </c>
      <c r="F132" s="226" t="s">
        <v>184</v>
      </c>
      <c r="G132" s="224"/>
      <c r="H132" s="224"/>
      <c r="I132" s="227"/>
      <c r="J132" s="228">
        <f>BK132</f>
        <v>0</v>
      </c>
      <c r="K132" s="224"/>
      <c r="L132" s="229"/>
      <c r="M132" s="230"/>
      <c r="N132" s="231"/>
      <c r="O132" s="231"/>
      <c r="P132" s="232">
        <f>P133+P157+P183+P193+P203+P246</f>
        <v>0</v>
      </c>
      <c r="Q132" s="231"/>
      <c r="R132" s="232">
        <f>R133+R157+R183+R193+R203+R246</f>
        <v>46.44952026</v>
      </c>
      <c r="S132" s="231"/>
      <c r="T132" s="233">
        <f>T133+T157+T183+T193+T203+T246</f>
        <v>4.1332015000000002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4" t="s">
        <v>84</v>
      </c>
      <c r="AT132" s="235" t="s">
        <v>75</v>
      </c>
      <c r="AU132" s="235" t="s">
        <v>76</v>
      </c>
      <c r="AY132" s="234" t="s">
        <v>149</v>
      </c>
      <c r="BK132" s="236">
        <f>BK133+BK157+BK183+BK193+BK203+BK246</f>
        <v>0</v>
      </c>
    </row>
    <row r="133" s="12" customFormat="1" ht="22.8" customHeight="1">
      <c r="A133" s="12"/>
      <c r="B133" s="223"/>
      <c r="C133" s="224"/>
      <c r="D133" s="225" t="s">
        <v>75</v>
      </c>
      <c r="E133" s="237" t="s">
        <v>84</v>
      </c>
      <c r="F133" s="237" t="s">
        <v>185</v>
      </c>
      <c r="G133" s="224"/>
      <c r="H133" s="224"/>
      <c r="I133" s="227"/>
      <c r="J133" s="238">
        <f>BK133</f>
        <v>0</v>
      </c>
      <c r="K133" s="224"/>
      <c r="L133" s="229"/>
      <c r="M133" s="230"/>
      <c r="N133" s="231"/>
      <c r="O133" s="231"/>
      <c r="P133" s="232">
        <f>SUM(P134:P156)</f>
        <v>0</v>
      </c>
      <c r="Q133" s="231"/>
      <c r="R133" s="232">
        <f>SUM(R134:R156)</f>
        <v>0</v>
      </c>
      <c r="S133" s="231"/>
      <c r="T133" s="233">
        <f>SUM(T134:T156)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4" t="s">
        <v>84</v>
      </c>
      <c r="AT133" s="235" t="s">
        <v>75</v>
      </c>
      <c r="AU133" s="235" t="s">
        <v>84</v>
      </c>
      <c r="AY133" s="234" t="s">
        <v>149</v>
      </c>
      <c r="BK133" s="236">
        <f>SUM(BK134:BK156)</f>
        <v>0</v>
      </c>
    </row>
    <row r="134" s="2" customFormat="1" ht="23.4566" customHeight="1">
      <c r="A134" s="39"/>
      <c r="B134" s="40"/>
      <c r="C134" s="239" t="s">
        <v>84</v>
      </c>
      <c r="D134" s="239" t="s">
        <v>152</v>
      </c>
      <c r="E134" s="240" t="s">
        <v>433</v>
      </c>
      <c r="F134" s="241" t="s">
        <v>434</v>
      </c>
      <c r="G134" s="242" t="s">
        <v>188</v>
      </c>
      <c r="H134" s="243">
        <v>40</v>
      </c>
      <c r="I134" s="244"/>
      <c r="J134" s="245">
        <f>ROUND(I134*H134,2)</f>
        <v>0</v>
      </c>
      <c r="K134" s="246"/>
      <c r="L134" s="45"/>
      <c r="M134" s="247" t="s">
        <v>1</v>
      </c>
      <c r="N134" s="248" t="s">
        <v>42</v>
      </c>
      <c r="O134" s="98"/>
      <c r="P134" s="249">
        <f>O134*H134</f>
        <v>0</v>
      </c>
      <c r="Q134" s="249">
        <v>0</v>
      </c>
      <c r="R134" s="249">
        <f>Q134*H134</f>
        <v>0</v>
      </c>
      <c r="S134" s="249">
        <v>0</v>
      </c>
      <c r="T134" s="25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1" t="s">
        <v>166</v>
      </c>
      <c r="AT134" s="251" t="s">
        <v>152</v>
      </c>
      <c r="AU134" s="251" t="s">
        <v>92</v>
      </c>
      <c r="AY134" s="18" t="s">
        <v>149</v>
      </c>
      <c r="BE134" s="252">
        <f>IF(N134="základná",J134,0)</f>
        <v>0</v>
      </c>
      <c r="BF134" s="252">
        <f>IF(N134="znížená",J134,0)</f>
        <v>0</v>
      </c>
      <c r="BG134" s="252">
        <f>IF(N134="zákl. prenesená",J134,0)</f>
        <v>0</v>
      </c>
      <c r="BH134" s="252">
        <f>IF(N134="zníž. prenesená",J134,0)</f>
        <v>0</v>
      </c>
      <c r="BI134" s="252">
        <f>IF(N134="nulová",J134,0)</f>
        <v>0</v>
      </c>
      <c r="BJ134" s="18" t="s">
        <v>92</v>
      </c>
      <c r="BK134" s="252">
        <f>ROUND(I134*H134,2)</f>
        <v>0</v>
      </c>
      <c r="BL134" s="18" t="s">
        <v>166</v>
      </c>
      <c r="BM134" s="251" t="s">
        <v>435</v>
      </c>
    </row>
    <row r="135" s="2" customFormat="1" ht="23.4566" customHeight="1">
      <c r="A135" s="39"/>
      <c r="B135" s="40"/>
      <c r="C135" s="239" t="s">
        <v>92</v>
      </c>
      <c r="D135" s="239" t="s">
        <v>152</v>
      </c>
      <c r="E135" s="240" t="s">
        <v>436</v>
      </c>
      <c r="F135" s="241" t="s">
        <v>437</v>
      </c>
      <c r="G135" s="242" t="s">
        <v>438</v>
      </c>
      <c r="H135" s="243">
        <v>2</v>
      </c>
      <c r="I135" s="244"/>
      <c r="J135" s="245">
        <f>ROUND(I135*H135,2)</f>
        <v>0</v>
      </c>
      <c r="K135" s="246"/>
      <c r="L135" s="45"/>
      <c r="M135" s="247" t="s">
        <v>1</v>
      </c>
      <c r="N135" s="248" t="s">
        <v>42</v>
      </c>
      <c r="O135" s="98"/>
      <c r="P135" s="249">
        <f>O135*H135</f>
        <v>0</v>
      </c>
      <c r="Q135" s="249">
        <v>0</v>
      </c>
      <c r="R135" s="249">
        <f>Q135*H135</f>
        <v>0</v>
      </c>
      <c r="S135" s="249">
        <v>0</v>
      </c>
      <c r="T135" s="25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1" t="s">
        <v>166</v>
      </c>
      <c r="AT135" s="251" t="s">
        <v>152</v>
      </c>
      <c r="AU135" s="251" t="s">
        <v>92</v>
      </c>
      <c r="AY135" s="18" t="s">
        <v>149</v>
      </c>
      <c r="BE135" s="252">
        <f>IF(N135="základná",J135,0)</f>
        <v>0</v>
      </c>
      <c r="BF135" s="252">
        <f>IF(N135="znížená",J135,0)</f>
        <v>0</v>
      </c>
      <c r="BG135" s="252">
        <f>IF(N135="zákl. prenesená",J135,0)</f>
        <v>0</v>
      </c>
      <c r="BH135" s="252">
        <f>IF(N135="zníž. prenesená",J135,0)</f>
        <v>0</v>
      </c>
      <c r="BI135" s="252">
        <f>IF(N135="nulová",J135,0)</f>
        <v>0</v>
      </c>
      <c r="BJ135" s="18" t="s">
        <v>92</v>
      </c>
      <c r="BK135" s="252">
        <f>ROUND(I135*H135,2)</f>
        <v>0</v>
      </c>
      <c r="BL135" s="18" t="s">
        <v>166</v>
      </c>
      <c r="BM135" s="251" t="s">
        <v>439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440</v>
      </c>
      <c r="G136" s="259"/>
      <c r="H136" s="263">
        <v>2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84</v>
      </c>
      <c r="AY136" s="269" t="s">
        <v>149</v>
      </c>
    </row>
    <row r="137" s="2" customFormat="1" ht="21.0566" customHeight="1">
      <c r="A137" s="39"/>
      <c r="B137" s="40"/>
      <c r="C137" s="239" t="s">
        <v>99</v>
      </c>
      <c r="D137" s="239" t="s">
        <v>152</v>
      </c>
      <c r="E137" s="240" t="s">
        <v>441</v>
      </c>
      <c r="F137" s="241" t="s">
        <v>442</v>
      </c>
      <c r="G137" s="242" t="s">
        <v>438</v>
      </c>
      <c r="H137" s="243">
        <v>0.56299999999999994</v>
      </c>
      <c r="I137" s="244"/>
      <c r="J137" s="245">
        <f>ROUND(I137*H137,2)</f>
        <v>0</v>
      </c>
      <c r="K137" s="246"/>
      <c r="L137" s="45"/>
      <c r="M137" s="247" t="s">
        <v>1</v>
      </c>
      <c r="N137" s="248" t="s">
        <v>42</v>
      </c>
      <c r="O137" s="98"/>
      <c r="P137" s="249">
        <f>O137*H137</f>
        <v>0</v>
      </c>
      <c r="Q137" s="249">
        <v>0</v>
      </c>
      <c r="R137" s="249">
        <f>Q137*H137</f>
        <v>0</v>
      </c>
      <c r="S137" s="249">
        <v>0</v>
      </c>
      <c r="T137" s="25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1" t="s">
        <v>166</v>
      </c>
      <c r="AT137" s="251" t="s">
        <v>152</v>
      </c>
      <c r="AU137" s="251" t="s">
        <v>92</v>
      </c>
      <c r="AY137" s="18" t="s">
        <v>149</v>
      </c>
      <c r="BE137" s="252">
        <f>IF(N137="základná",J137,0)</f>
        <v>0</v>
      </c>
      <c r="BF137" s="252">
        <f>IF(N137="znížená",J137,0)</f>
        <v>0</v>
      </c>
      <c r="BG137" s="252">
        <f>IF(N137="zákl. prenesená",J137,0)</f>
        <v>0</v>
      </c>
      <c r="BH137" s="252">
        <f>IF(N137="zníž. prenesená",J137,0)</f>
        <v>0</v>
      </c>
      <c r="BI137" s="252">
        <f>IF(N137="nulová",J137,0)</f>
        <v>0</v>
      </c>
      <c r="BJ137" s="18" t="s">
        <v>92</v>
      </c>
      <c r="BK137" s="252">
        <f>ROUND(I137*H137,2)</f>
        <v>0</v>
      </c>
      <c r="BL137" s="18" t="s">
        <v>166</v>
      </c>
      <c r="BM137" s="251" t="s">
        <v>443</v>
      </c>
    </row>
    <row r="138" s="13" customFormat="1">
      <c r="A138" s="13"/>
      <c r="B138" s="258"/>
      <c r="C138" s="259"/>
      <c r="D138" s="260" t="s">
        <v>190</v>
      </c>
      <c r="E138" s="261" t="s">
        <v>1</v>
      </c>
      <c r="F138" s="262" t="s">
        <v>597</v>
      </c>
      <c r="G138" s="259"/>
      <c r="H138" s="263">
        <v>0.56299999999999994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190</v>
      </c>
      <c r="AU138" s="269" t="s">
        <v>92</v>
      </c>
      <c r="AV138" s="13" t="s">
        <v>92</v>
      </c>
      <c r="AW138" s="13" t="s">
        <v>32</v>
      </c>
      <c r="AX138" s="13" t="s">
        <v>84</v>
      </c>
      <c r="AY138" s="269" t="s">
        <v>149</v>
      </c>
    </row>
    <row r="139" s="2" customFormat="1" ht="36.72453" customHeight="1">
      <c r="A139" s="39"/>
      <c r="B139" s="40"/>
      <c r="C139" s="239" t="s">
        <v>166</v>
      </c>
      <c r="D139" s="239" t="s">
        <v>152</v>
      </c>
      <c r="E139" s="240" t="s">
        <v>445</v>
      </c>
      <c r="F139" s="241" t="s">
        <v>446</v>
      </c>
      <c r="G139" s="242" t="s">
        <v>438</v>
      </c>
      <c r="H139" s="243">
        <v>0.16900000000000001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</v>
      </c>
      <c r="R139" s="249">
        <f>Q139*H139</f>
        <v>0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447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598</v>
      </c>
      <c r="G140" s="259"/>
      <c r="H140" s="263">
        <v>0.56299999999999994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13" customFormat="1">
      <c r="A141" s="13"/>
      <c r="B141" s="258"/>
      <c r="C141" s="259"/>
      <c r="D141" s="260" t="s">
        <v>190</v>
      </c>
      <c r="E141" s="259"/>
      <c r="F141" s="262" t="s">
        <v>599</v>
      </c>
      <c r="G141" s="259"/>
      <c r="H141" s="263">
        <v>0.16900000000000001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190</v>
      </c>
      <c r="AU141" s="269" t="s">
        <v>92</v>
      </c>
      <c r="AV141" s="13" t="s">
        <v>92</v>
      </c>
      <c r="AW141" s="13" t="s">
        <v>4</v>
      </c>
      <c r="AX141" s="13" t="s">
        <v>84</v>
      </c>
      <c r="AY141" s="269" t="s">
        <v>149</v>
      </c>
    </row>
    <row r="142" s="2" customFormat="1" ht="16.30189" customHeight="1">
      <c r="A142" s="39"/>
      <c r="B142" s="40"/>
      <c r="C142" s="239" t="s">
        <v>148</v>
      </c>
      <c r="D142" s="239" t="s">
        <v>152</v>
      </c>
      <c r="E142" s="240" t="s">
        <v>450</v>
      </c>
      <c r="F142" s="241" t="s">
        <v>451</v>
      </c>
      <c r="G142" s="242" t="s">
        <v>438</v>
      </c>
      <c r="H142" s="243">
        <v>1.692</v>
      </c>
      <c r="I142" s="244"/>
      <c r="J142" s="245">
        <f>ROUND(I142*H142,2)</f>
        <v>0</v>
      </c>
      <c r="K142" s="246"/>
      <c r="L142" s="45"/>
      <c r="M142" s="247" t="s">
        <v>1</v>
      </c>
      <c r="N142" s="248" t="s">
        <v>42</v>
      </c>
      <c r="O142" s="98"/>
      <c r="P142" s="249">
        <f>O142*H142</f>
        <v>0</v>
      </c>
      <c r="Q142" s="249">
        <v>0</v>
      </c>
      <c r="R142" s="249">
        <f>Q142*H142</f>
        <v>0</v>
      </c>
      <c r="S142" s="249">
        <v>0</v>
      </c>
      <c r="T142" s="25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1" t="s">
        <v>166</v>
      </c>
      <c r="AT142" s="251" t="s">
        <v>152</v>
      </c>
      <c r="AU142" s="251" t="s">
        <v>92</v>
      </c>
      <c r="AY142" s="18" t="s">
        <v>149</v>
      </c>
      <c r="BE142" s="252">
        <f>IF(N142="základná",J142,0)</f>
        <v>0</v>
      </c>
      <c r="BF142" s="252">
        <f>IF(N142="znížená",J142,0)</f>
        <v>0</v>
      </c>
      <c r="BG142" s="252">
        <f>IF(N142="zákl. prenesená",J142,0)</f>
        <v>0</v>
      </c>
      <c r="BH142" s="252">
        <f>IF(N142="zníž. prenesená",J142,0)</f>
        <v>0</v>
      </c>
      <c r="BI142" s="252">
        <f>IF(N142="nulová",J142,0)</f>
        <v>0</v>
      </c>
      <c r="BJ142" s="18" t="s">
        <v>92</v>
      </c>
      <c r="BK142" s="252">
        <f>ROUND(I142*H142,2)</f>
        <v>0</v>
      </c>
      <c r="BL142" s="18" t="s">
        <v>166</v>
      </c>
      <c r="BM142" s="251" t="s">
        <v>452</v>
      </c>
    </row>
    <row r="143" s="13" customFormat="1">
      <c r="A143" s="13"/>
      <c r="B143" s="258"/>
      <c r="C143" s="259"/>
      <c r="D143" s="260" t="s">
        <v>190</v>
      </c>
      <c r="E143" s="261" t="s">
        <v>1</v>
      </c>
      <c r="F143" s="262" t="s">
        <v>600</v>
      </c>
      <c r="G143" s="259"/>
      <c r="H143" s="263">
        <v>1.692</v>
      </c>
      <c r="I143" s="264"/>
      <c r="J143" s="259"/>
      <c r="K143" s="259"/>
      <c r="L143" s="265"/>
      <c r="M143" s="266"/>
      <c r="N143" s="267"/>
      <c r="O143" s="267"/>
      <c r="P143" s="267"/>
      <c r="Q143" s="267"/>
      <c r="R143" s="267"/>
      <c r="S143" s="267"/>
      <c r="T143" s="26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9" t="s">
        <v>190</v>
      </c>
      <c r="AU143" s="269" t="s">
        <v>92</v>
      </c>
      <c r="AV143" s="13" t="s">
        <v>92</v>
      </c>
      <c r="AW143" s="13" t="s">
        <v>32</v>
      </c>
      <c r="AX143" s="13" t="s">
        <v>76</v>
      </c>
      <c r="AY143" s="269" t="s">
        <v>149</v>
      </c>
    </row>
    <row r="144" s="14" customFormat="1">
      <c r="A144" s="14"/>
      <c r="B144" s="270"/>
      <c r="C144" s="271"/>
      <c r="D144" s="260" t="s">
        <v>190</v>
      </c>
      <c r="E144" s="272" t="s">
        <v>1</v>
      </c>
      <c r="F144" s="273" t="s">
        <v>203</v>
      </c>
      <c r="G144" s="271"/>
      <c r="H144" s="274">
        <v>1.692</v>
      </c>
      <c r="I144" s="275"/>
      <c r="J144" s="271"/>
      <c r="K144" s="271"/>
      <c r="L144" s="276"/>
      <c r="M144" s="277"/>
      <c r="N144" s="278"/>
      <c r="O144" s="278"/>
      <c r="P144" s="278"/>
      <c r="Q144" s="278"/>
      <c r="R144" s="278"/>
      <c r="S144" s="278"/>
      <c r="T144" s="27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80" t="s">
        <v>190</v>
      </c>
      <c r="AU144" s="280" t="s">
        <v>92</v>
      </c>
      <c r="AV144" s="14" t="s">
        <v>166</v>
      </c>
      <c r="AW144" s="14" t="s">
        <v>32</v>
      </c>
      <c r="AX144" s="14" t="s">
        <v>84</v>
      </c>
      <c r="AY144" s="280" t="s">
        <v>149</v>
      </c>
    </row>
    <row r="145" s="2" customFormat="1" ht="36.72453" customHeight="1">
      <c r="A145" s="39"/>
      <c r="B145" s="40"/>
      <c r="C145" s="239" t="s">
        <v>214</v>
      </c>
      <c r="D145" s="239" t="s">
        <v>152</v>
      </c>
      <c r="E145" s="240" t="s">
        <v>454</v>
      </c>
      <c r="F145" s="241" t="s">
        <v>455</v>
      </c>
      <c r="G145" s="242" t="s">
        <v>438</v>
      </c>
      <c r="H145" s="243">
        <v>0.50800000000000001</v>
      </c>
      <c r="I145" s="244"/>
      <c r="J145" s="245">
        <f>ROUND(I145*H145,2)</f>
        <v>0</v>
      </c>
      <c r="K145" s="246"/>
      <c r="L145" s="45"/>
      <c r="M145" s="247" t="s">
        <v>1</v>
      </c>
      <c r="N145" s="248" t="s">
        <v>42</v>
      </c>
      <c r="O145" s="98"/>
      <c r="P145" s="249">
        <f>O145*H145</f>
        <v>0</v>
      </c>
      <c r="Q145" s="249">
        <v>0</v>
      </c>
      <c r="R145" s="249">
        <f>Q145*H145</f>
        <v>0</v>
      </c>
      <c r="S145" s="249">
        <v>0</v>
      </c>
      <c r="T145" s="25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1" t="s">
        <v>166</v>
      </c>
      <c r="AT145" s="251" t="s">
        <v>152</v>
      </c>
      <c r="AU145" s="251" t="s">
        <v>92</v>
      </c>
      <c r="AY145" s="18" t="s">
        <v>149</v>
      </c>
      <c r="BE145" s="252">
        <f>IF(N145="základná",J145,0)</f>
        <v>0</v>
      </c>
      <c r="BF145" s="252">
        <f>IF(N145="znížená",J145,0)</f>
        <v>0</v>
      </c>
      <c r="BG145" s="252">
        <f>IF(N145="zákl. prenesená",J145,0)</f>
        <v>0</v>
      </c>
      <c r="BH145" s="252">
        <f>IF(N145="zníž. prenesená",J145,0)</f>
        <v>0</v>
      </c>
      <c r="BI145" s="252">
        <f>IF(N145="nulová",J145,0)</f>
        <v>0</v>
      </c>
      <c r="BJ145" s="18" t="s">
        <v>92</v>
      </c>
      <c r="BK145" s="252">
        <f>ROUND(I145*H145,2)</f>
        <v>0</v>
      </c>
      <c r="BL145" s="18" t="s">
        <v>166</v>
      </c>
      <c r="BM145" s="251" t="s">
        <v>456</v>
      </c>
    </row>
    <row r="146" s="13" customFormat="1">
      <c r="A146" s="13"/>
      <c r="B146" s="258"/>
      <c r="C146" s="259"/>
      <c r="D146" s="260" t="s">
        <v>190</v>
      </c>
      <c r="E146" s="261" t="s">
        <v>1</v>
      </c>
      <c r="F146" s="262" t="s">
        <v>601</v>
      </c>
      <c r="G146" s="259"/>
      <c r="H146" s="263">
        <v>1.692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32</v>
      </c>
      <c r="AX146" s="13" t="s">
        <v>84</v>
      </c>
      <c r="AY146" s="269" t="s">
        <v>149</v>
      </c>
    </row>
    <row r="147" s="13" customFormat="1">
      <c r="A147" s="13"/>
      <c r="B147" s="258"/>
      <c r="C147" s="259"/>
      <c r="D147" s="260" t="s">
        <v>190</v>
      </c>
      <c r="E147" s="259"/>
      <c r="F147" s="262" t="s">
        <v>602</v>
      </c>
      <c r="G147" s="259"/>
      <c r="H147" s="263">
        <v>0.50800000000000001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4</v>
      </c>
      <c r="AX147" s="13" t="s">
        <v>84</v>
      </c>
      <c r="AY147" s="269" t="s">
        <v>149</v>
      </c>
    </row>
    <row r="148" s="2" customFormat="1" ht="31.92453" customHeight="1">
      <c r="A148" s="39"/>
      <c r="B148" s="40"/>
      <c r="C148" s="239" t="s">
        <v>219</v>
      </c>
      <c r="D148" s="239" t="s">
        <v>152</v>
      </c>
      <c r="E148" s="240" t="s">
        <v>459</v>
      </c>
      <c r="F148" s="241" t="s">
        <v>460</v>
      </c>
      <c r="G148" s="242" t="s">
        <v>438</v>
      </c>
      <c r="H148" s="243">
        <v>2.2549999999999999</v>
      </c>
      <c r="I148" s="244"/>
      <c r="J148" s="245">
        <f>ROUND(I148*H148,2)</f>
        <v>0</v>
      </c>
      <c r="K148" s="246"/>
      <c r="L148" s="45"/>
      <c r="M148" s="247" t="s">
        <v>1</v>
      </c>
      <c r="N148" s="248" t="s">
        <v>42</v>
      </c>
      <c r="O148" s="98"/>
      <c r="P148" s="249">
        <f>O148*H148</f>
        <v>0</v>
      </c>
      <c r="Q148" s="249">
        <v>0</v>
      </c>
      <c r="R148" s="249">
        <f>Q148*H148</f>
        <v>0</v>
      </c>
      <c r="S148" s="249">
        <v>0</v>
      </c>
      <c r="T148" s="25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1" t="s">
        <v>166</v>
      </c>
      <c r="AT148" s="251" t="s">
        <v>152</v>
      </c>
      <c r="AU148" s="251" t="s">
        <v>92</v>
      </c>
      <c r="AY148" s="18" t="s">
        <v>149</v>
      </c>
      <c r="BE148" s="252">
        <f>IF(N148="základná",J148,0)</f>
        <v>0</v>
      </c>
      <c r="BF148" s="252">
        <f>IF(N148="znížená",J148,0)</f>
        <v>0</v>
      </c>
      <c r="BG148" s="252">
        <f>IF(N148="zákl. prenesená",J148,0)</f>
        <v>0</v>
      </c>
      <c r="BH148" s="252">
        <f>IF(N148="zníž. prenesená",J148,0)</f>
        <v>0</v>
      </c>
      <c r="BI148" s="252">
        <f>IF(N148="nulová",J148,0)</f>
        <v>0</v>
      </c>
      <c r="BJ148" s="18" t="s">
        <v>92</v>
      </c>
      <c r="BK148" s="252">
        <f>ROUND(I148*H148,2)</f>
        <v>0</v>
      </c>
      <c r="BL148" s="18" t="s">
        <v>166</v>
      </c>
      <c r="BM148" s="251" t="s">
        <v>461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603</v>
      </c>
      <c r="G149" s="259"/>
      <c r="H149" s="263">
        <v>2.2549999999999999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84</v>
      </c>
      <c r="AY149" s="269" t="s">
        <v>149</v>
      </c>
    </row>
    <row r="150" s="2" customFormat="1" ht="36.72453" customHeight="1">
      <c r="A150" s="39"/>
      <c r="B150" s="40"/>
      <c r="C150" s="239" t="s">
        <v>224</v>
      </c>
      <c r="D150" s="239" t="s">
        <v>152</v>
      </c>
      <c r="E150" s="240" t="s">
        <v>463</v>
      </c>
      <c r="F150" s="241" t="s">
        <v>464</v>
      </c>
      <c r="G150" s="242" t="s">
        <v>438</v>
      </c>
      <c r="H150" s="243">
        <v>15.785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465</v>
      </c>
    </row>
    <row r="151" s="13" customFormat="1">
      <c r="A151" s="13"/>
      <c r="B151" s="258"/>
      <c r="C151" s="259"/>
      <c r="D151" s="260" t="s">
        <v>190</v>
      </c>
      <c r="E151" s="261" t="s">
        <v>1</v>
      </c>
      <c r="F151" s="262" t="s">
        <v>604</v>
      </c>
      <c r="G151" s="259"/>
      <c r="H151" s="263">
        <v>15.785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32</v>
      </c>
      <c r="AX151" s="13" t="s">
        <v>84</v>
      </c>
      <c r="AY151" s="269" t="s">
        <v>149</v>
      </c>
    </row>
    <row r="152" s="2" customFormat="1" ht="16.30189" customHeight="1">
      <c r="A152" s="39"/>
      <c r="B152" s="40"/>
      <c r="C152" s="239" t="s">
        <v>230</v>
      </c>
      <c r="D152" s="239" t="s">
        <v>152</v>
      </c>
      <c r="E152" s="240" t="s">
        <v>467</v>
      </c>
      <c r="F152" s="241" t="s">
        <v>468</v>
      </c>
      <c r="G152" s="242" t="s">
        <v>438</v>
      </c>
      <c r="H152" s="243">
        <v>2.2549999999999999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469</v>
      </c>
    </row>
    <row r="153" s="2" customFormat="1" ht="23.4566" customHeight="1">
      <c r="A153" s="39"/>
      <c r="B153" s="40"/>
      <c r="C153" s="239" t="s">
        <v>237</v>
      </c>
      <c r="D153" s="239" t="s">
        <v>152</v>
      </c>
      <c r="E153" s="240" t="s">
        <v>470</v>
      </c>
      <c r="F153" s="241" t="s">
        <v>197</v>
      </c>
      <c r="G153" s="242" t="s">
        <v>198</v>
      </c>
      <c r="H153" s="243">
        <v>4.9690000000000003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471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605</v>
      </c>
      <c r="G154" s="259"/>
      <c r="H154" s="263">
        <v>3.383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76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61" t="s">
        <v>1</v>
      </c>
      <c r="F155" s="262" t="s">
        <v>606</v>
      </c>
      <c r="G155" s="259"/>
      <c r="H155" s="263">
        <v>1.5860000000000001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32</v>
      </c>
      <c r="AX155" s="13" t="s">
        <v>76</v>
      </c>
      <c r="AY155" s="269" t="s">
        <v>149</v>
      </c>
    </row>
    <row r="156" s="14" customFormat="1">
      <c r="A156" s="14"/>
      <c r="B156" s="270"/>
      <c r="C156" s="271"/>
      <c r="D156" s="260" t="s">
        <v>190</v>
      </c>
      <c r="E156" s="272" t="s">
        <v>1</v>
      </c>
      <c r="F156" s="273" t="s">
        <v>203</v>
      </c>
      <c r="G156" s="271"/>
      <c r="H156" s="274">
        <v>4.9690000000000003</v>
      </c>
      <c r="I156" s="275"/>
      <c r="J156" s="271"/>
      <c r="K156" s="271"/>
      <c r="L156" s="276"/>
      <c r="M156" s="277"/>
      <c r="N156" s="278"/>
      <c r="O156" s="278"/>
      <c r="P156" s="278"/>
      <c r="Q156" s="278"/>
      <c r="R156" s="278"/>
      <c r="S156" s="278"/>
      <c r="T156" s="27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80" t="s">
        <v>190</v>
      </c>
      <c r="AU156" s="280" t="s">
        <v>92</v>
      </c>
      <c r="AV156" s="14" t="s">
        <v>166</v>
      </c>
      <c r="AW156" s="14" t="s">
        <v>32</v>
      </c>
      <c r="AX156" s="14" t="s">
        <v>84</v>
      </c>
      <c r="AY156" s="280" t="s">
        <v>149</v>
      </c>
    </row>
    <row r="157" s="12" customFormat="1" ht="22.8" customHeight="1">
      <c r="A157" s="12"/>
      <c r="B157" s="223"/>
      <c r="C157" s="224"/>
      <c r="D157" s="225" t="s">
        <v>75</v>
      </c>
      <c r="E157" s="237" t="s">
        <v>99</v>
      </c>
      <c r="F157" s="237" t="s">
        <v>475</v>
      </c>
      <c r="G157" s="224"/>
      <c r="H157" s="224"/>
      <c r="I157" s="227"/>
      <c r="J157" s="238">
        <f>BK157</f>
        <v>0</v>
      </c>
      <c r="K157" s="224"/>
      <c r="L157" s="229"/>
      <c r="M157" s="230"/>
      <c r="N157" s="231"/>
      <c r="O157" s="231"/>
      <c r="P157" s="232">
        <f>SUM(P158:P182)</f>
        <v>0</v>
      </c>
      <c r="Q157" s="231"/>
      <c r="R157" s="232">
        <f>SUM(R158:R182)</f>
        <v>7.3049792600000005</v>
      </c>
      <c r="S157" s="231"/>
      <c r="T157" s="233">
        <f>SUM(T158:T182)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34" t="s">
        <v>84</v>
      </c>
      <c r="AT157" s="235" t="s">
        <v>75</v>
      </c>
      <c r="AU157" s="235" t="s">
        <v>84</v>
      </c>
      <c r="AY157" s="234" t="s">
        <v>149</v>
      </c>
      <c r="BK157" s="236">
        <f>SUM(BK158:BK182)</f>
        <v>0</v>
      </c>
    </row>
    <row r="158" s="2" customFormat="1" ht="21.0566" customHeight="1">
      <c r="A158" s="39"/>
      <c r="B158" s="40"/>
      <c r="C158" s="239" t="s">
        <v>242</v>
      </c>
      <c r="D158" s="239" t="s">
        <v>152</v>
      </c>
      <c r="E158" s="240" t="s">
        <v>476</v>
      </c>
      <c r="F158" s="241" t="s">
        <v>477</v>
      </c>
      <c r="G158" s="242" t="s">
        <v>438</v>
      </c>
      <c r="H158" s="243">
        <v>1.4950000000000001</v>
      </c>
      <c r="I158" s="244"/>
      <c r="J158" s="245">
        <f>ROUND(I158*H158,2)</f>
        <v>0</v>
      </c>
      <c r="K158" s="246"/>
      <c r="L158" s="45"/>
      <c r="M158" s="247" t="s">
        <v>1</v>
      </c>
      <c r="N158" s="248" t="s">
        <v>42</v>
      </c>
      <c r="O158" s="98"/>
      <c r="P158" s="249">
        <f>O158*H158</f>
        <v>0</v>
      </c>
      <c r="Q158" s="249">
        <v>2.3855499999999998</v>
      </c>
      <c r="R158" s="249">
        <f>Q158*H158</f>
        <v>3.5663972500000001</v>
      </c>
      <c r="S158" s="249">
        <v>0</v>
      </c>
      <c r="T158" s="25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1" t="s">
        <v>166</v>
      </c>
      <c r="AT158" s="251" t="s">
        <v>152</v>
      </c>
      <c r="AU158" s="251" t="s">
        <v>92</v>
      </c>
      <c r="AY158" s="18" t="s">
        <v>149</v>
      </c>
      <c r="BE158" s="252">
        <f>IF(N158="základná",J158,0)</f>
        <v>0</v>
      </c>
      <c r="BF158" s="252">
        <f>IF(N158="znížená",J158,0)</f>
        <v>0</v>
      </c>
      <c r="BG158" s="252">
        <f>IF(N158="zákl. prenesená",J158,0)</f>
        <v>0</v>
      </c>
      <c r="BH158" s="252">
        <f>IF(N158="zníž. prenesená",J158,0)</f>
        <v>0</v>
      </c>
      <c r="BI158" s="252">
        <f>IF(N158="nulová",J158,0)</f>
        <v>0</v>
      </c>
      <c r="BJ158" s="18" t="s">
        <v>92</v>
      </c>
      <c r="BK158" s="252">
        <f>ROUND(I158*H158,2)</f>
        <v>0</v>
      </c>
      <c r="BL158" s="18" t="s">
        <v>166</v>
      </c>
      <c r="BM158" s="251" t="s">
        <v>478</v>
      </c>
    </row>
    <row r="159" s="13" customFormat="1">
      <c r="A159" s="13"/>
      <c r="B159" s="258"/>
      <c r="C159" s="259"/>
      <c r="D159" s="260" t="s">
        <v>190</v>
      </c>
      <c r="E159" s="261" t="s">
        <v>1</v>
      </c>
      <c r="F159" s="262" t="s">
        <v>607</v>
      </c>
      <c r="G159" s="259"/>
      <c r="H159" s="263">
        <v>1.4950000000000001</v>
      </c>
      <c r="I159" s="264"/>
      <c r="J159" s="259"/>
      <c r="K159" s="259"/>
      <c r="L159" s="265"/>
      <c r="M159" s="266"/>
      <c r="N159" s="267"/>
      <c r="O159" s="267"/>
      <c r="P159" s="267"/>
      <c r="Q159" s="267"/>
      <c r="R159" s="267"/>
      <c r="S159" s="267"/>
      <c r="T159" s="26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9" t="s">
        <v>190</v>
      </c>
      <c r="AU159" s="269" t="s">
        <v>92</v>
      </c>
      <c r="AV159" s="13" t="s">
        <v>92</v>
      </c>
      <c r="AW159" s="13" t="s">
        <v>32</v>
      </c>
      <c r="AX159" s="13" t="s">
        <v>84</v>
      </c>
      <c r="AY159" s="269" t="s">
        <v>149</v>
      </c>
    </row>
    <row r="160" s="2" customFormat="1" ht="21.0566" customHeight="1">
      <c r="A160" s="39"/>
      <c r="B160" s="40"/>
      <c r="C160" s="239" t="s">
        <v>247</v>
      </c>
      <c r="D160" s="239" t="s">
        <v>152</v>
      </c>
      <c r="E160" s="240" t="s">
        <v>480</v>
      </c>
      <c r="F160" s="241" t="s">
        <v>481</v>
      </c>
      <c r="G160" s="242" t="s">
        <v>188</v>
      </c>
      <c r="H160" s="243">
        <v>5.29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0.038350000000000002</v>
      </c>
      <c r="R160" s="249">
        <f>Q160*H160</f>
        <v>0.20287150000000001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482</v>
      </c>
    </row>
    <row r="161" s="13" customFormat="1">
      <c r="A161" s="13"/>
      <c r="B161" s="258"/>
      <c r="C161" s="259"/>
      <c r="D161" s="260" t="s">
        <v>190</v>
      </c>
      <c r="E161" s="261" t="s">
        <v>1</v>
      </c>
      <c r="F161" s="262" t="s">
        <v>608</v>
      </c>
      <c r="G161" s="259"/>
      <c r="H161" s="263">
        <v>5.29</v>
      </c>
      <c r="I161" s="264"/>
      <c r="J161" s="259"/>
      <c r="K161" s="259"/>
      <c r="L161" s="265"/>
      <c r="M161" s="266"/>
      <c r="N161" s="267"/>
      <c r="O161" s="267"/>
      <c r="P161" s="267"/>
      <c r="Q161" s="267"/>
      <c r="R161" s="267"/>
      <c r="S161" s="267"/>
      <c r="T161" s="26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9" t="s">
        <v>190</v>
      </c>
      <c r="AU161" s="269" t="s">
        <v>92</v>
      </c>
      <c r="AV161" s="13" t="s">
        <v>92</v>
      </c>
      <c r="AW161" s="13" t="s">
        <v>32</v>
      </c>
      <c r="AX161" s="13" t="s">
        <v>76</v>
      </c>
      <c r="AY161" s="269" t="s">
        <v>149</v>
      </c>
    </row>
    <row r="162" s="14" customFormat="1">
      <c r="A162" s="14"/>
      <c r="B162" s="270"/>
      <c r="C162" s="271"/>
      <c r="D162" s="260" t="s">
        <v>190</v>
      </c>
      <c r="E162" s="272" t="s">
        <v>1</v>
      </c>
      <c r="F162" s="273" t="s">
        <v>203</v>
      </c>
      <c r="G162" s="271"/>
      <c r="H162" s="274">
        <v>5.29</v>
      </c>
      <c r="I162" s="275"/>
      <c r="J162" s="271"/>
      <c r="K162" s="271"/>
      <c r="L162" s="276"/>
      <c r="M162" s="277"/>
      <c r="N162" s="278"/>
      <c r="O162" s="278"/>
      <c r="P162" s="278"/>
      <c r="Q162" s="278"/>
      <c r="R162" s="278"/>
      <c r="S162" s="278"/>
      <c r="T162" s="27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80" t="s">
        <v>190</v>
      </c>
      <c r="AU162" s="280" t="s">
        <v>92</v>
      </c>
      <c r="AV162" s="14" t="s">
        <v>166</v>
      </c>
      <c r="AW162" s="14" t="s">
        <v>32</v>
      </c>
      <c r="AX162" s="14" t="s">
        <v>84</v>
      </c>
      <c r="AY162" s="280" t="s">
        <v>149</v>
      </c>
    </row>
    <row r="163" s="2" customFormat="1" ht="21.0566" customHeight="1">
      <c r="A163" s="39"/>
      <c r="B163" s="40"/>
      <c r="C163" s="239" t="s">
        <v>252</v>
      </c>
      <c r="D163" s="239" t="s">
        <v>152</v>
      </c>
      <c r="E163" s="240" t="s">
        <v>484</v>
      </c>
      <c r="F163" s="241" t="s">
        <v>485</v>
      </c>
      <c r="G163" s="242" t="s">
        <v>188</v>
      </c>
      <c r="H163" s="243">
        <v>5.29</v>
      </c>
      <c r="I163" s="244"/>
      <c r="J163" s="245">
        <f>ROUND(I163*H163,2)</f>
        <v>0</v>
      </c>
      <c r="K163" s="246"/>
      <c r="L163" s="45"/>
      <c r="M163" s="247" t="s">
        <v>1</v>
      </c>
      <c r="N163" s="248" t="s">
        <v>42</v>
      </c>
      <c r="O163" s="98"/>
      <c r="P163" s="249">
        <f>O163*H163</f>
        <v>0</v>
      </c>
      <c r="Q163" s="249">
        <v>1.0000000000000001E-05</v>
      </c>
      <c r="R163" s="249">
        <f>Q163*H163</f>
        <v>5.2900000000000005E-05</v>
      </c>
      <c r="S163" s="249">
        <v>0</v>
      </c>
      <c r="T163" s="25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1" t="s">
        <v>166</v>
      </c>
      <c r="AT163" s="251" t="s">
        <v>152</v>
      </c>
      <c r="AU163" s="251" t="s">
        <v>92</v>
      </c>
      <c r="AY163" s="18" t="s">
        <v>149</v>
      </c>
      <c r="BE163" s="252">
        <f>IF(N163="základná",J163,0)</f>
        <v>0</v>
      </c>
      <c r="BF163" s="252">
        <f>IF(N163="znížená",J163,0)</f>
        <v>0</v>
      </c>
      <c r="BG163" s="252">
        <f>IF(N163="zákl. prenesená",J163,0)</f>
        <v>0</v>
      </c>
      <c r="BH163" s="252">
        <f>IF(N163="zníž. prenesená",J163,0)</f>
        <v>0</v>
      </c>
      <c r="BI163" s="252">
        <f>IF(N163="nulová",J163,0)</f>
        <v>0</v>
      </c>
      <c r="BJ163" s="18" t="s">
        <v>92</v>
      </c>
      <c r="BK163" s="252">
        <f>ROUND(I163*H163,2)</f>
        <v>0</v>
      </c>
      <c r="BL163" s="18" t="s">
        <v>166</v>
      </c>
      <c r="BM163" s="251" t="s">
        <v>486</v>
      </c>
    </row>
    <row r="164" s="2" customFormat="1" ht="21.0566" customHeight="1">
      <c r="A164" s="39"/>
      <c r="B164" s="40"/>
      <c r="C164" s="239" t="s">
        <v>256</v>
      </c>
      <c r="D164" s="239" t="s">
        <v>152</v>
      </c>
      <c r="E164" s="240" t="s">
        <v>487</v>
      </c>
      <c r="F164" s="241" t="s">
        <v>488</v>
      </c>
      <c r="G164" s="242" t="s">
        <v>198</v>
      </c>
      <c r="H164" s="243">
        <v>0.248</v>
      </c>
      <c r="I164" s="244"/>
      <c r="J164" s="245">
        <f>ROUND(I164*H164,2)</f>
        <v>0</v>
      </c>
      <c r="K164" s="246"/>
      <c r="L164" s="45"/>
      <c r="M164" s="247" t="s">
        <v>1</v>
      </c>
      <c r="N164" s="248" t="s">
        <v>42</v>
      </c>
      <c r="O164" s="98"/>
      <c r="P164" s="249">
        <f>O164*H164</f>
        <v>0</v>
      </c>
      <c r="Q164" s="249">
        <v>1.03704</v>
      </c>
      <c r="R164" s="249">
        <f>Q164*H164</f>
        <v>0.25718592000000001</v>
      </c>
      <c r="S164" s="249">
        <v>0</v>
      </c>
      <c r="T164" s="25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1" t="s">
        <v>166</v>
      </c>
      <c r="AT164" s="251" t="s">
        <v>152</v>
      </c>
      <c r="AU164" s="251" t="s">
        <v>92</v>
      </c>
      <c r="AY164" s="18" t="s">
        <v>149</v>
      </c>
      <c r="BE164" s="252">
        <f>IF(N164="základná",J164,0)</f>
        <v>0</v>
      </c>
      <c r="BF164" s="252">
        <f>IF(N164="znížená",J164,0)</f>
        <v>0</v>
      </c>
      <c r="BG164" s="252">
        <f>IF(N164="zákl. prenesená",J164,0)</f>
        <v>0</v>
      </c>
      <c r="BH164" s="252">
        <f>IF(N164="zníž. prenesená",J164,0)</f>
        <v>0</v>
      </c>
      <c r="BI164" s="252">
        <f>IF(N164="nulová",J164,0)</f>
        <v>0</v>
      </c>
      <c r="BJ164" s="18" t="s">
        <v>92</v>
      </c>
      <c r="BK164" s="252">
        <f>ROUND(I164*H164,2)</f>
        <v>0</v>
      </c>
      <c r="BL164" s="18" t="s">
        <v>166</v>
      </c>
      <c r="BM164" s="251" t="s">
        <v>489</v>
      </c>
    </row>
    <row r="165" s="13" customFormat="1">
      <c r="A165" s="13"/>
      <c r="B165" s="258"/>
      <c r="C165" s="259"/>
      <c r="D165" s="260" t="s">
        <v>190</v>
      </c>
      <c r="E165" s="261" t="s">
        <v>1</v>
      </c>
      <c r="F165" s="262" t="s">
        <v>609</v>
      </c>
      <c r="G165" s="259"/>
      <c r="H165" s="263">
        <v>0.248</v>
      </c>
      <c r="I165" s="264"/>
      <c r="J165" s="259"/>
      <c r="K165" s="259"/>
      <c r="L165" s="265"/>
      <c r="M165" s="266"/>
      <c r="N165" s="267"/>
      <c r="O165" s="267"/>
      <c r="P165" s="267"/>
      <c r="Q165" s="267"/>
      <c r="R165" s="267"/>
      <c r="S165" s="267"/>
      <c r="T165" s="26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9" t="s">
        <v>190</v>
      </c>
      <c r="AU165" s="269" t="s">
        <v>92</v>
      </c>
      <c r="AV165" s="13" t="s">
        <v>92</v>
      </c>
      <c r="AW165" s="13" t="s">
        <v>32</v>
      </c>
      <c r="AX165" s="13" t="s">
        <v>84</v>
      </c>
      <c r="AY165" s="269" t="s">
        <v>149</v>
      </c>
    </row>
    <row r="166" s="2" customFormat="1" ht="16.30189" customHeight="1">
      <c r="A166" s="39"/>
      <c r="B166" s="40"/>
      <c r="C166" s="281" t="s">
        <v>260</v>
      </c>
      <c r="D166" s="281" t="s">
        <v>243</v>
      </c>
      <c r="E166" s="282" t="s">
        <v>491</v>
      </c>
      <c r="F166" s="283" t="s">
        <v>492</v>
      </c>
      <c r="G166" s="284" t="s">
        <v>493</v>
      </c>
      <c r="H166" s="285">
        <v>35.25</v>
      </c>
      <c r="I166" s="286"/>
      <c r="J166" s="287">
        <f>ROUND(I166*H166,2)</f>
        <v>0</v>
      </c>
      <c r="K166" s="288"/>
      <c r="L166" s="289"/>
      <c r="M166" s="290" t="s">
        <v>1</v>
      </c>
      <c r="N166" s="291" t="s">
        <v>42</v>
      </c>
      <c r="O166" s="98"/>
      <c r="P166" s="249">
        <f>O166*H166</f>
        <v>0</v>
      </c>
      <c r="Q166" s="249">
        <v>0</v>
      </c>
      <c r="R166" s="249">
        <f>Q166*H166</f>
        <v>0</v>
      </c>
      <c r="S166" s="249">
        <v>0</v>
      </c>
      <c r="T166" s="25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1" t="s">
        <v>224</v>
      </c>
      <c r="AT166" s="251" t="s">
        <v>243</v>
      </c>
      <c r="AU166" s="251" t="s">
        <v>92</v>
      </c>
      <c r="AY166" s="18" t="s">
        <v>149</v>
      </c>
      <c r="BE166" s="252">
        <f>IF(N166="základná",J166,0)</f>
        <v>0</v>
      </c>
      <c r="BF166" s="252">
        <f>IF(N166="znížená",J166,0)</f>
        <v>0</v>
      </c>
      <c r="BG166" s="252">
        <f>IF(N166="zákl. prenesená",J166,0)</f>
        <v>0</v>
      </c>
      <c r="BH166" s="252">
        <f>IF(N166="zníž. prenesená",J166,0)</f>
        <v>0</v>
      </c>
      <c r="BI166" s="252">
        <f>IF(N166="nulová",J166,0)</f>
        <v>0</v>
      </c>
      <c r="BJ166" s="18" t="s">
        <v>92</v>
      </c>
      <c r="BK166" s="252">
        <f>ROUND(I166*H166,2)</f>
        <v>0</v>
      </c>
      <c r="BL166" s="18" t="s">
        <v>166</v>
      </c>
      <c r="BM166" s="251" t="s">
        <v>494</v>
      </c>
    </row>
    <row r="167" s="13" customFormat="1">
      <c r="A167" s="13"/>
      <c r="B167" s="258"/>
      <c r="C167" s="259"/>
      <c r="D167" s="260" t="s">
        <v>190</v>
      </c>
      <c r="E167" s="261" t="s">
        <v>1</v>
      </c>
      <c r="F167" s="262" t="s">
        <v>610</v>
      </c>
      <c r="G167" s="259"/>
      <c r="H167" s="263">
        <v>35.25</v>
      </c>
      <c r="I167" s="264"/>
      <c r="J167" s="259"/>
      <c r="K167" s="259"/>
      <c r="L167" s="265"/>
      <c r="M167" s="266"/>
      <c r="N167" s="267"/>
      <c r="O167" s="267"/>
      <c r="P167" s="267"/>
      <c r="Q167" s="267"/>
      <c r="R167" s="267"/>
      <c r="S167" s="267"/>
      <c r="T167" s="26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9" t="s">
        <v>190</v>
      </c>
      <c r="AU167" s="269" t="s">
        <v>92</v>
      </c>
      <c r="AV167" s="13" t="s">
        <v>92</v>
      </c>
      <c r="AW167" s="13" t="s">
        <v>32</v>
      </c>
      <c r="AX167" s="13" t="s">
        <v>84</v>
      </c>
      <c r="AY167" s="269" t="s">
        <v>149</v>
      </c>
    </row>
    <row r="168" s="2" customFormat="1" ht="16.30189" customHeight="1">
      <c r="A168" s="39"/>
      <c r="B168" s="40"/>
      <c r="C168" s="239" t="s">
        <v>264</v>
      </c>
      <c r="D168" s="239" t="s">
        <v>152</v>
      </c>
      <c r="E168" s="240" t="s">
        <v>611</v>
      </c>
      <c r="F168" s="241" t="s">
        <v>612</v>
      </c>
      <c r="G168" s="242" t="s">
        <v>438</v>
      </c>
      <c r="H168" s="243">
        <v>0.81599999999999995</v>
      </c>
      <c r="I168" s="244"/>
      <c r="J168" s="245">
        <f>ROUND(I168*H168,2)</f>
        <v>0</v>
      </c>
      <c r="K168" s="246"/>
      <c r="L168" s="45"/>
      <c r="M168" s="247" t="s">
        <v>1</v>
      </c>
      <c r="N168" s="248" t="s">
        <v>42</v>
      </c>
      <c r="O168" s="98"/>
      <c r="P168" s="249">
        <f>O168*H168</f>
        <v>0</v>
      </c>
      <c r="Q168" s="249">
        <v>2.3225600000000002</v>
      </c>
      <c r="R168" s="249">
        <f>Q168*H168</f>
        <v>1.8952089599999999</v>
      </c>
      <c r="S168" s="249">
        <v>0</v>
      </c>
      <c r="T168" s="25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1" t="s">
        <v>166</v>
      </c>
      <c r="AT168" s="251" t="s">
        <v>152</v>
      </c>
      <c r="AU168" s="251" t="s">
        <v>92</v>
      </c>
      <c r="AY168" s="18" t="s">
        <v>149</v>
      </c>
      <c r="BE168" s="252">
        <f>IF(N168="základná",J168,0)</f>
        <v>0</v>
      </c>
      <c r="BF168" s="252">
        <f>IF(N168="znížená",J168,0)</f>
        <v>0</v>
      </c>
      <c r="BG168" s="252">
        <f>IF(N168="zákl. prenesená",J168,0)</f>
        <v>0</v>
      </c>
      <c r="BH168" s="252">
        <f>IF(N168="zníž. prenesená",J168,0)</f>
        <v>0</v>
      </c>
      <c r="BI168" s="252">
        <f>IF(N168="nulová",J168,0)</f>
        <v>0</v>
      </c>
      <c r="BJ168" s="18" t="s">
        <v>92</v>
      </c>
      <c r="BK168" s="252">
        <f>ROUND(I168*H168,2)</f>
        <v>0</v>
      </c>
      <c r="BL168" s="18" t="s">
        <v>166</v>
      </c>
      <c r="BM168" s="251" t="s">
        <v>613</v>
      </c>
    </row>
    <row r="169" s="13" customFormat="1">
      <c r="A169" s="13"/>
      <c r="B169" s="258"/>
      <c r="C169" s="259"/>
      <c r="D169" s="260" t="s">
        <v>190</v>
      </c>
      <c r="E169" s="261" t="s">
        <v>1</v>
      </c>
      <c r="F169" s="262" t="s">
        <v>614</v>
      </c>
      <c r="G169" s="259"/>
      <c r="H169" s="263">
        <v>0.81599999999999995</v>
      </c>
      <c r="I169" s="264"/>
      <c r="J169" s="259"/>
      <c r="K169" s="259"/>
      <c r="L169" s="265"/>
      <c r="M169" s="266"/>
      <c r="N169" s="267"/>
      <c r="O169" s="267"/>
      <c r="P169" s="267"/>
      <c r="Q169" s="267"/>
      <c r="R169" s="267"/>
      <c r="S169" s="267"/>
      <c r="T169" s="26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9" t="s">
        <v>190</v>
      </c>
      <c r="AU169" s="269" t="s">
        <v>92</v>
      </c>
      <c r="AV169" s="13" t="s">
        <v>92</v>
      </c>
      <c r="AW169" s="13" t="s">
        <v>32</v>
      </c>
      <c r="AX169" s="13" t="s">
        <v>76</v>
      </c>
      <c r="AY169" s="269" t="s">
        <v>149</v>
      </c>
    </row>
    <row r="170" s="14" customFormat="1">
      <c r="A170" s="14"/>
      <c r="B170" s="270"/>
      <c r="C170" s="271"/>
      <c r="D170" s="260" t="s">
        <v>190</v>
      </c>
      <c r="E170" s="272" t="s">
        <v>1</v>
      </c>
      <c r="F170" s="273" t="s">
        <v>203</v>
      </c>
      <c r="G170" s="271"/>
      <c r="H170" s="274">
        <v>0.81599999999999995</v>
      </c>
      <c r="I170" s="275"/>
      <c r="J170" s="271"/>
      <c r="K170" s="271"/>
      <c r="L170" s="276"/>
      <c r="M170" s="277"/>
      <c r="N170" s="278"/>
      <c r="O170" s="278"/>
      <c r="P170" s="278"/>
      <c r="Q170" s="278"/>
      <c r="R170" s="278"/>
      <c r="S170" s="278"/>
      <c r="T170" s="27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80" t="s">
        <v>190</v>
      </c>
      <c r="AU170" s="280" t="s">
        <v>92</v>
      </c>
      <c r="AV170" s="14" t="s">
        <v>166</v>
      </c>
      <c r="AW170" s="14" t="s">
        <v>32</v>
      </c>
      <c r="AX170" s="14" t="s">
        <v>84</v>
      </c>
      <c r="AY170" s="280" t="s">
        <v>149</v>
      </c>
    </row>
    <row r="171" s="2" customFormat="1" ht="23.4566" customHeight="1">
      <c r="A171" s="39"/>
      <c r="B171" s="40"/>
      <c r="C171" s="239" t="s">
        <v>269</v>
      </c>
      <c r="D171" s="239" t="s">
        <v>152</v>
      </c>
      <c r="E171" s="240" t="s">
        <v>615</v>
      </c>
      <c r="F171" s="241" t="s">
        <v>616</v>
      </c>
      <c r="G171" s="242" t="s">
        <v>438</v>
      </c>
      <c r="H171" s="243">
        <v>0.57999999999999996</v>
      </c>
      <c r="I171" s="244"/>
      <c r="J171" s="245">
        <f>ROUND(I171*H171,2)</f>
        <v>0</v>
      </c>
      <c r="K171" s="246"/>
      <c r="L171" s="45"/>
      <c r="M171" s="247" t="s">
        <v>1</v>
      </c>
      <c r="N171" s="248" t="s">
        <v>42</v>
      </c>
      <c r="O171" s="98"/>
      <c r="P171" s="249">
        <f>O171*H171</f>
        <v>0</v>
      </c>
      <c r="Q171" s="249">
        <v>2.3225600000000002</v>
      </c>
      <c r="R171" s="249">
        <f>Q171*H171</f>
        <v>1.3470848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166</v>
      </c>
      <c r="AT171" s="251" t="s">
        <v>152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617</v>
      </c>
    </row>
    <row r="172" s="15" customFormat="1">
      <c r="A172" s="15"/>
      <c r="B172" s="293"/>
      <c r="C172" s="294"/>
      <c r="D172" s="260" t="s">
        <v>190</v>
      </c>
      <c r="E172" s="295" t="s">
        <v>1</v>
      </c>
      <c r="F172" s="296" t="s">
        <v>618</v>
      </c>
      <c r="G172" s="294"/>
      <c r="H172" s="295" t="s">
        <v>1</v>
      </c>
      <c r="I172" s="297"/>
      <c r="J172" s="294"/>
      <c r="K172" s="294"/>
      <c r="L172" s="298"/>
      <c r="M172" s="299"/>
      <c r="N172" s="300"/>
      <c r="O172" s="300"/>
      <c r="P172" s="300"/>
      <c r="Q172" s="300"/>
      <c r="R172" s="300"/>
      <c r="S172" s="300"/>
      <c r="T172" s="30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302" t="s">
        <v>190</v>
      </c>
      <c r="AU172" s="302" t="s">
        <v>92</v>
      </c>
      <c r="AV172" s="15" t="s">
        <v>84</v>
      </c>
      <c r="AW172" s="15" t="s">
        <v>32</v>
      </c>
      <c r="AX172" s="15" t="s">
        <v>76</v>
      </c>
      <c r="AY172" s="302" t="s">
        <v>149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619</v>
      </c>
      <c r="G173" s="259"/>
      <c r="H173" s="263">
        <v>0.57999999999999996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76</v>
      </c>
      <c r="AY173" s="269" t="s">
        <v>149</v>
      </c>
    </row>
    <row r="174" s="14" customFormat="1">
      <c r="A174" s="14"/>
      <c r="B174" s="270"/>
      <c r="C174" s="271"/>
      <c r="D174" s="260" t="s">
        <v>190</v>
      </c>
      <c r="E174" s="272" t="s">
        <v>1</v>
      </c>
      <c r="F174" s="273" t="s">
        <v>203</v>
      </c>
      <c r="G174" s="271"/>
      <c r="H174" s="274">
        <v>0.57999999999999996</v>
      </c>
      <c r="I174" s="275"/>
      <c r="J174" s="271"/>
      <c r="K174" s="271"/>
      <c r="L174" s="276"/>
      <c r="M174" s="277"/>
      <c r="N174" s="278"/>
      <c r="O174" s="278"/>
      <c r="P174" s="278"/>
      <c r="Q174" s="278"/>
      <c r="R174" s="278"/>
      <c r="S174" s="278"/>
      <c r="T174" s="27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80" t="s">
        <v>190</v>
      </c>
      <c r="AU174" s="280" t="s">
        <v>92</v>
      </c>
      <c r="AV174" s="14" t="s">
        <v>166</v>
      </c>
      <c r="AW174" s="14" t="s">
        <v>32</v>
      </c>
      <c r="AX174" s="14" t="s">
        <v>84</v>
      </c>
      <c r="AY174" s="280" t="s">
        <v>149</v>
      </c>
    </row>
    <row r="175" s="2" customFormat="1" ht="23.4566" customHeight="1">
      <c r="A175" s="39"/>
      <c r="B175" s="40"/>
      <c r="C175" s="239" t="s">
        <v>273</v>
      </c>
      <c r="D175" s="239" t="s">
        <v>152</v>
      </c>
      <c r="E175" s="240" t="s">
        <v>620</v>
      </c>
      <c r="F175" s="241" t="s">
        <v>621</v>
      </c>
      <c r="G175" s="242" t="s">
        <v>188</v>
      </c>
      <c r="H175" s="243">
        <v>5.8179999999999996</v>
      </c>
      <c r="I175" s="244"/>
      <c r="J175" s="245">
        <f>ROUND(I175*H175,2)</f>
        <v>0</v>
      </c>
      <c r="K175" s="246"/>
      <c r="L175" s="45"/>
      <c r="M175" s="247" t="s">
        <v>1</v>
      </c>
      <c r="N175" s="248" t="s">
        <v>42</v>
      </c>
      <c r="O175" s="98"/>
      <c r="P175" s="249">
        <f>O175*H175</f>
        <v>0</v>
      </c>
      <c r="Q175" s="249">
        <v>0.00346</v>
      </c>
      <c r="R175" s="249">
        <f>Q175*H175</f>
        <v>0.020130279999999997</v>
      </c>
      <c r="S175" s="249">
        <v>0</v>
      </c>
      <c r="T175" s="25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1" t="s">
        <v>166</v>
      </c>
      <c r="AT175" s="251" t="s">
        <v>152</v>
      </c>
      <c r="AU175" s="251" t="s">
        <v>92</v>
      </c>
      <c r="AY175" s="18" t="s">
        <v>149</v>
      </c>
      <c r="BE175" s="252">
        <f>IF(N175="základná",J175,0)</f>
        <v>0</v>
      </c>
      <c r="BF175" s="252">
        <f>IF(N175="znížená",J175,0)</f>
        <v>0</v>
      </c>
      <c r="BG175" s="252">
        <f>IF(N175="zákl. prenesená",J175,0)</f>
        <v>0</v>
      </c>
      <c r="BH175" s="252">
        <f>IF(N175="zníž. prenesená",J175,0)</f>
        <v>0</v>
      </c>
      <c r="BI175" s="252">
        <f>IF(N175="nulová",J175,0)</f>
        <v>0</v>
      </c>
      <c r="BJ175" s="18" t="s">
        <v>92</v>
      </c>
      <c r="BK175" s="252">
        <f>ROUND(I175*H175,2)</f>
        <v>0</v>
      </c>
      <c r="BL175" s="18" t="s">
        <v>166</v>
      </c>
      <c r="BM175" s="251" t="s">
        <v>622</v>
      </c>
    </row>
    <row r="176" s="13" customFormat="1">
      <c r="A176" s="13"/>
      <c r="B176" s="258"/>
      <c r="C176" s="259"/>
      <c r="D176" s="260" t="s">
        <v>190</v>
      </c>
      <c r="E176" s="261" t="s">
        <v>1</v>
      </c>
      <c r="F176" s="262" t="s">
        <v>623</v>
      </c>
      <c r="G176" s="259"/>
      <c r="H176" s="263">
        <v>2.52</v>
      </c>
      <c r="I176" s="264"/>
      <c r="J176" s="259"/>
      <c r="K176" s="259"/>
      <c r="L176" s="265"/>
      <c r="M176" s="266"/>
      <c r="N176" s="267"/>
      <c r="O176" s="267"/>
      <c r="P176" s="267"/>
      <c r="Q176" s="267"/>
      <c r="R176" s="267"/>
      <c r="S176" s="267"/>
      <c r="T176" s="26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9" t="s">
        <v>190</v>
      </c>
      <c r="AU176" s="269" t="s">
        <v>92</v>
      </c>
      <c r="AV176" s="13" t="s">
        <v>92</v>
      </c>
      <c r="AW176" s="13" t="s">
        <v>32</v>
      </c>
      <c r="AX176" s="13" t="s">
        <v>76</v>
      </c>
      <c r="AY176" s="269" t="s">
        <v>149</v>
      </c>
    </row>
    <row r="177" s="13" customFormat="1">
      <c r="A177" s="13"/>
      <c r="B177" s="258"/>
      <c r="C177" s="259"/>
      <c r="D177" s="260" t="s">
        <v>190</v>
      </c>
      <c r="E177" s="261" t="s">
        <v>1</v>
      </c>
      <c r="F177" s="262" t="s">
        <v>624</v>
      </c>
      <c r="G177" s="259"/>
      <c r="H177" s="263">
        <v>3.298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32</v>
      </c>
      <c r="AX177" s="13" t="s">
        <v>76</v>
      </c>
      <c r="AY177" s="269" t="s">
        <v>149</v>
      </c>
    </row>
    <row r="178" s="14" customFormat="1">
      <c r="A178" s="14"/>
      <c r="B178" s="270"/>
      <c r="C178" s="271"/>
      <c r="D178" s="260" t="s">
        <v>190</v>
      </c>
      <c r="E178" s="272" t="s">
        <v>1</v>
      </c>
      <c r="F178" s="273" t="s">
        <v>203</v>
      </c>
      <c r="G178" s="271"/>
      <c r="H178" s="274">
        <v>5.8179999999999996</v>
      </c>
      <c r="I178" s="275"/>
      <c r="J178" s="271"/>
      <c r="K178" s="271"/>
      <c r="L178" s="276"/>
      <c r="M178" s="277"/>
      <c r="N178" s="278"/>
      <c r="O178" s="278"/>
      <c r="P178" s="278"/>
      <c r="Q178" s="278"/>
      <c r="R178" s="278"/>
      <c r="S178" s="278"/>
      <c r="T178" s="27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80" t="s">
        <v>190</v>
      </c>
      <c r="AU178" s="280" t="s">
        <v>92</v>
      </c>
      <c r="AV178" s="14" t="s">
        <v>166</v>
      </c>
      <c r="AW178" s="14" t="s">
        <v>32</v>
      </c>
      <c r="AX178" s="14" t="s">
        <v>84</v>
      </c>
      <c r="AY178" s="280" t="s">
        <v>149</v>
      </c>
    </row>
    <row r="179" s="2" customFormat="1" ht="23.4566" customHeight="1">
      <c r="A179" s="39"/>
      <c r="B179" s="40"/>
      <c r="C179" s="239" t="s">
        <v>277</v>
      </c>
      <c r="D179" s="239" t="s">
        <v>152</v>
      </c>
      <c r="E179" s="240" t="s">
        <v>625</v>
      </c>
      <c r="F179" s="241" t="s">
        <v>626</v>
      </c>
      <c r="G179" s="242" t="s">
        <v>188</v>
      </c>
      <c r="H179" s="243">
        <v>5.8179999999999996</v>
      </c>
      <c r="I179" s="244"/>
      <c r="J179" s="245">
        <f>ROUND(I179*H179,2)</f>
        <v>0</v>
      </c>
      <c r="K179" s="246"/>
      <c r="L179" s="45"/>
      <c r="M179" s="247" t="s">
        <v>1</v>
      </c>
      <c r="N179" s="248" t="s">
        <v>42</v>
      </c>
      <c r="O179" s="98"/>
      <c r="P179" s="249">
        <f>O179*H179</f>
        <v>0</v>
      </c>
      <c r="Q179" s="249">
        <v>5.0000000000000002E-05</v>
      </c>
      <c r="R179" s="249">
        <f>Q179*H179</f>
        <v>0.00029089999999999997</v>
      </c>
      <c r="S179" s="249">
        <v>0</v>
      </c>
      <c r="T179" s="25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1" t="s">
        <v>166</v>
      </c>
      <c r="AT179" s="251" t="s">
        <v>152</v>
      </c>
      <c r="AU179" s="251" t="s">
        <v>92</v>
      </c>
      <c r="AY179" s="18" t="s">
        <v>149</v>
      </c>
      <c r="BE179" s="252">
        <f>IF(N179="základná",J179,0)</f>
        <v>0</v>
      </c>
      <c r="BF179" s="252">
        <f>IF(N179="znížená",J179,0)</f>
        <v>0</v>
      </c>
      <c r="BG179" s="252">
        <f>IF(N179="zákl. prenesená",J179,0)</f>
        <v>0</v>
      </c>
      <c r="BH179" s="252">
        <f>IF(N179="zníž. prenesená",J179,0)</f>
        <v>0</v>
      </c>
      <c r="BI179" s="252">
        <f>IF(N179="nulová",J179,0)</f>
        <v>0</v>
      </c>
      <c r="BJ179" s="18" t="s">
        <v>92</v>
      </c>
      <c r="BK179" s="252">
        <f>ROUND(I179*H179,2)</f>
        <v>0</v>
      </c>
      <c r="BL179" s="18" t="s">
        <v>166</v>
      </c>
      <c r="BM179" s="251" t="s">
        <v>627</v>
      </c>
    </row>
    <row r="180" s="2" customFormat="1" ht="31.92453" customHeight="1">
      <c r="A180" s="39"/>
      <c r="B180" s="40"/>
      <c r="C180" s="239" t="s">
        <v>7</v>
      </c>
      <c r="D180" s="239" t="s">
        <v>152</v>
      </c>
      <c r="E180" s="240" t="s">
        <v>628</v>
      </c>
      <c r="F180" s="241" t="s">
        <v>629</v>
      </c>
      <c r="G180" s="242" t="s">
        <v>198</v>
      </c>
      <c r="H180" s="243">
        <v>0.014999999999999999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1.0504500000000001</v>
      </c>
      <c r="R180" s="249">
        <f>Q180*H180</f>
        <v>0.01575675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630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631</v>
      </c>
      <c r="G181" s="259"/>
      <c r="H181" s="263">
        <v>0.014999999999999999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76</v>
      </c>
      <c r="AY181" s="269" t="s">
        <v>149</v>
      </c>
    </row>
    <row r="182" s="14" customFormat="1">
      <c r="A182" s="14"/>
      <c r="B182" s="270"/>
      <c r="C182" s="271"/>
      <c r="D182" s="260" t="s">
        <v>190</v>
      </c>
      <c r="E182" s="272" t="s">
        <v>1</v>
      </c>
      <c r="F182" s="273" t="s">
        <v>203</v>
      </c>
      <c r="G182" s="271"/>
      <c r="H182" s="274">
        <v>0.014999999999999999</v>
      </c>
      <c r="I182" s="275"/>
      <c r="J182" s="271"/>
      <c r="K182" s="271"/>
      <c r="L182" s="276"/>
      <c r="M182" s="277"/>
      <c r="N182" s="278"/>
      <c r="O182" s="278"/>
      <c r="P182" s="278"/>
      <c r="Q182" s="278"/>
      <c r="R182" s="278"/>
      <c r="S182" s="278"/>
      <c r="T182" s="27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80" t="s">
        <v>190</v>
      </c>
      <c r="AU182" s="280" t="s">
        <v>92</v>
      </c>
      <c r="AV182" s="14" t="s">
        <v>166</v>
      </c>
      <c r="AW182" s="14" t="s">
        <v>32</v>
      </c>
      <c r="AX182" s="14" t="s">
        <v>84</v>
      </c>
      <c r="AY182" s="280" t="s">
        <v>149</v>
      </c>
    </row>
    <row r="183" s="12" customFormat="1" ht="22.8" customHeight="1">
      <c r="A183" s="12"/>
      <c r="B183" s="223"/>
      <c r="C183" s="224"/>
      <c r="D183" s="225" t="s">
        <v>75</v>
      </c>
      <c r="E183" s="237" t="s">
        <v>166</v>
      </c>
      <c r="F183" s="237" t="s">
        <v>507</v>
      </c>
      <c r="G183" s="224"/>
      <c r="H183" s="224"/>
      <c r="I183" s="227"/>
      <c r="J183" s="238">
        <f>BK183</f>
        <v>0</v>
      </c>
      <c r="K183" s="224"/>
      <c r="L183" s="229"/>
      <c r="M183" s="230"/>
      <c r="N183" s="231"/>
      <c r="O183" s="231"/>
      <c r="P183" s="232">
        <f>SUM(P184:P192)</f>
        <v>0</v>
      </c>
      <c r="Q183" s="231"/>
      <c r="R183" s="232">
        <f>SUM(R184:R192)</f>
        <v>38.908068399999998</v>
      </c>
      <c r="S183" s="231"/>
      <c r="T183" s="233">
        <f>SUM(T184:T192)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4" t="s">
        <v>84</v>
      </c>
      <c r="AT183" s="235" t="s">
        <v>75</v>
      </c>
      <c r="AU183" s="235" t="s">
        <v>84</v>
      </c>
      <c r="AY183" s="234" t="s">
        <v>149</v>
      </c>
      <c r="BK183" s="236">
        <f>SUM(BK184:BK192)</f>
        <v>0</v>
      </c>
    </row>
    <row r="184" s="2" customFormat="1" ht="31.92453" customHeight="1">
      <c r="A184" s="39"/>
      <c r="B184" s="40"/>
      <c r="C184" s="239" t="s">
        <v>284</v>
      </c>
      <c r="D184" s="239" t="s">
        <v>152</v>
      </c>
      <c r="E184" s="240" t="s">
        <v>508</v>
      </c>
      <c r="F184" s="241" t="s">
        <v>509</v>
      </c>
      <c r="G184" s="242" t="s">
        <v>188</v>
      </c>
      <c r="H184" s="243">
        <v>29</v>
      </c>
      <c r="I184" s="244"/>
      <c r="J184" s="245">
        <f>ROUND(I184*H184,2)</f>
        <v>0</v>
      </c>
      <c r="K184" s="246"/>
      <c r="L184" s="45"/>
      <c r="M184" s="247" t="s">
        <v>1</v>
      </c>
      <c r="N184" s="248" t="s">
        <v>42</v>
      </c>
      <c r="O184" s="98"/>
      <c r="P184" s="249">
        <f>O184*H184</f>
        <v>0</v>
      </c>
      <c r="Q184" s="249">
        <v>0.23366999999999999</v>
      </c>
      <c r="R184" s="249">
        <f>Q184*H184</f>
        <v>6.7764299999999995</v>
      </c>
      <c r="S184" s="249">
        <v>0</v>
      </c>
      <c r="T184" s="25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1" t="s">
        <v>166</v>
      </c>
      <c r="AT184" s="251" t="s">
        <v>152</v>
      </c>
      <c r="AU184" s="251" t="s">
        <v>92</v>
      </c>
      <c r="AY184" s="18" t="s">
        <v>149</v>
      </c>
      <c r="BE184" s="252">
        <f>IF(N184="základná",J184,0)</f>
        <v>0</v>
      </c>
      <c r="BF184" s="252">
        <f>IF(N184="znížená",J184,0)</f>
        <v>0</v>
      </c>
      <c r="BG184" s="252">
        <f>IF(N184="zákl. prenesená",J184,0)</f>
        <v>0</v>
      </c>
      <c r="BH184" s="252">
        <f>IF(N184="zníž. prenesená",J184,0)</f>
        <v>0</v>
      </c>
      <c r="BI184" s="252">
        <f>IF(N184="nulová",J184,0)</f>
        <v>0</v>
      </c>
      <c r="BJ184" s="18" t="s">
        <v>92</v>
      </c>
      <c r="BK184" s="252">
        <f>ROUND(I184*H184,2)</f>
        <v>0</v>
      </c>
      <c r="BL184" s="18" t="s">
        <v>166</v>
      </c>
      <c r="BM184" s="251" t="s">
        <v>510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632</v>
      </c>
      <c r="G185" s="259"/>
      <c r="H185" s="263">
        <v>29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76</v>
      </c>
      <c r="AY185" s="269" t="s">
        <v>149</v>
      </c>
    </row>
    <row r="186" s="2" customFormat="1" ht="23.4566" customHeight="1">
      <c r="A186" s="39"/>
      <c r="B186" s="40"/>
      <c r="C186" s="239" t="s">
        <v>288</v>
      </c>
      <c r="D186" s="239" t="s">
        <v>152</v>
      </c>
      <c r="E186" s="240" t="s">
        <v>512</v>
      </c>
      <c r="F186" s="241" t="s">
        <v>513</v>
      </c>
      <c r="G186" s="242" t="s">
        <v>438</v>
      </c>
      <c r="H186" s="243">
        <v>0.158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1.7034</v>
      </c>
      <c r="R186" s="249">
        <f>Q186*H186</f>
        <v>0.26913720000000002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514</v>
      </c>
    </row>
    <row r="187" s="13" customFormat="1">
      <c r="A187" s="13"/>
      <c r="B187" s="258"/>
      <c r="C187" s="259"/>
      <c r="D187" s="260" t="s">
        <v>190</v>
      </c>
      <c r="E187" s="261" t="s">
        <v>1</v>
      </c>
      <c r="F187" s="262" t="s">
        <v>633</v>
      </c>
      <c r="G187" s="259"/>
      <c r="H187" s="263">
        <v>0.158</v>
      </c>
      <c r="I187" s="264"/>
      <c r="J187" s="259"/>
      <c r="K187" s="259"/>
      <c r="L187" s="265"/>
      <c r="M187" s="266"/>
      <c r="N187" s="267"/>
      <c r="O187" s="267"/>
      <c r="P187" s="267"/>
      <c r="Q187" s="267"/>
      <c r="R187" s="267"/>
      <c r="S187" s="267"/>
      <c r="T187" s="26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9" t="s">
        <v>190</v>
      </c>
      <c r="AU187" s="269" t="s">
        <v>92</v>
      </c>
      <c r="AV187" s="13" t="s">
        <v>92</v>
      </c>
      <c r="AW187" s="13" t="s">
        <v>32</v>
      </c>
      <c r="AX187" s="13" t="s">
        <v>76</v>
      </c>
      <c r="AY187" s="269" t="s">
        <v>149</v>
      </c>
    </row>
    <row r="188" s="2" customFormat="1" ht="23.4566" customHeight="1">
      <c r="A188" s="39"/>
      <c r="B188" s="40"/>
      <c r="C188" s="239" t="s">
        <v>292</v>
      </c>
      <c r="D188" s="239" t="s">
        <v>152</v>
      </c>
      <c r="E188" s="240" t="s">
        <v>516</v>
      </c>
      <c r="F188" s="241" t="s">
        <v>517</v>
      </c>
      <c r="G188" s="242" t="s">
        <v>188</v>
      </c>
      <c r="H188" s="243">
        <v>29</v>
      </c>
      <c r="I188" s="244"/>
      <c r="J188" s="245">
        <f>ROUND(I188*H188,2)</f>
        <v>0</v>
      </c>
      <c r="K188" s="246"/>
      <c r="L188" s="45"/>
      <c r="M188" s="247" t="s">
        <v>1</v>
      </c>
      <c r="N188" s="248" t="s">
        <v>42</v>
      </c>
      <c r="O188" s="98"/>
      <c r="P188" s="249">
        <f>O188*H188</f>
        <v>0</v>
      </c>
      <c r="Q188" s="249">
        <v>0.30059999999999998</v>
      </c>
      <c r="R188" s="249">
        <f>Q188*H188</f>
        <v>8.7173999999999996</v>
      </c>
      <c r="S188" s="249">
        <v>0</v>
      </c>
      <c r="T188" s="25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1" t="s">
        <v>166</v>
      </c>
      <c r="AT188" s="251" t="s">
        <v>152</v>
      </c>
      <c r="AU188" s="251" t="s">
        <v>92</v>
      </c>
      <c r="AY188" s="18" t="s">
        <v>149</v>
      </c>
      <c r="BE188" s="252">
        <f>IF(N188="základná",J188,0)</f>
        <v>0</v>
      </c>
      <c r="BF188" s="252">
        <f>IF(N188="znížená",J188,0)</f>
        <v>0</v>
      </c>
      <c r="BG188" s="252">
        <f>IF(N188="zákl. prenesená",J188,0)</f>
        <v>0</v>
      </c>
      <c r="BH188" s="252">
        <f>IF(N188="zníž. prenesená",J188,0)</f>
        <v>0</v>
      </c>
      <c r="BI188" s="252">
        <f>IF(N188="nulová",J188,0)</f>
        <v>0</v>
      </c>
      <c r="BJ188" s="18" t="s">
        <v>92</v>
      </c>
      <c r="BK188" s="252">
        <f>ROUND(I188*H188,2)</f>
        <v>0</v>
      </c>
      <c r="BL188" s="18" t="s">
        <v>166</v>
      </c>
      <c r="BM188" s="251" t="s">
        <v>518</v>
      </c>
    </row>
    <row r="189" s="2" customFormat="1" ht="31.92453" customHeight="1">
      <c r="A189" s="39"/>
      <c r="B189" s="40"/>
      <c r="C189" s="239" t="s">
        <v>296</v>
      </c>
      <c r="D189" s="239" t="s">
        <v>152</v>
      </c>
      <c r="E189" s="240" t="s">
        <v>519</v>
      </c>
      <c r="F189" s="241" t="s">
        <v>520</v>
      </c>
      <c r="G189" s="242" t="s">
        <v>438</v>
      </c>
      <c r="H189" s="243">
        <v>0.63</v>
      </c>
      <c r="I189" s="244"/>
      <c r="J189" s="245">
        <f>ROUND(I189*H189,2)</f>
        <v>0</v>
      </c>
      <c r="K189" s="246"/>
      <c r="L189" s="45"/>
      <c r="M189" s="247" t="s">
        <v>1</v>
      </c>
      <c r="N189" s="248" t="s">
        <v>42</v>
      </c>
      <c r="O189" s="98"/>
      <c r="P189" s="249">
        <f>O189*H189</f>
        <v>0</v>
      </c>
      <c r="Q189" s="249">
        <v>2.2632400000000001</v>
      </c>
      <c r="R189" s="249">
        <f>Q189*H189</f>
        <v>1.4258412</v>
      </c>
      <c r="S189" s="249">
        <v>0</v>
      </c>
      <c r="T189" s="25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1" t="s">
        <v>166</v>
      </c>
      <c r="AT189" s="251" t="s">
        <v>152</v>
      </c>
      <c r="AU189" s="251" t="s">
        <v>92</v>
      </c>
      <c r="AY189" s="18" t="s">
        <v>149</v>
      </c>
      <c r="BE189" s="252">
        <f>IF(N189="základná",J189,0)</f>
        <v>0</v>
      </c>
      <c r="BF189" s="252">
        <f>IF(N189="znížená",J189,0)</f>
        <v>0</v>
      </c>
      <c r="BG189" s="252">
        <f>IF(N189="zákl. prenesená",J189,0)</f>
        <v>0</v>
      </c>
      <c r="BH189" s="252">
        <f>IF(N189="zníž. prenesená",J189,0)</f>
        <v>0</v>
      </c>
      <c r="BI189" s="252">
        <f>IF(N189="nulová",J189,0)</f>
        <v>0</v>
      </c>
      <c r="BJ189" s="18" t="s">
        <v>92</v>
      </c>
      <c r="BK189" s="252">
        <f>ROUND(I189*H189,2)</f>
        <v>0</v>
      </c>
      <c r="BL189" s="18" t="s">
        <v>166</v>
      </c>
      <c r="BM189" s="251" t="s">
        <v>521</v>
      </c>
    </row>
    <row r="190" s="13" customFormat="1">
      <c r="A190" s="13"/>
      <c r="B190" s="258"/>
      <c r="C190" s="259"/>
      <c r="D190" s="260" t="s">
        <v>190</v>
      </c>
      <c r="E190" s="261" t="s">
        <v>1</v>
      </c>
      <c r="F190" s="262" t="s">
        <v>634</v>
      </c>
      <c r="G190" s="259"/>
      <c r="H190" s="263">
        <v>0.63</v>
      </c>
      <c r="I190" s="264"/>
      <c r="J190" s="259"/>
      <c r="K190" s="259"/>
      <c r="L190" s="265"/>
      <c r="M190" s="266"/>
      <c r="N190" s="267"/>
      <c r="O190" s="267"/>
      <c r="P190" s="267"/>
      <c r="Q190" s="267"/>
      <c r="R190" s="267"/>
      <c r="S190" s="267"/>
      <c r="T190" s="26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9" t="s">
        <v>190</v>
      </c>
      <c r="AU190" s="269" t="s">
        <v>92</v>
      </c>
      <c r="AV190" s="13" t="s">
        <v>92</v>
      </c>
      <c r="AW190" s="13" t="s">
        <v>32</v>
      </c>
      <c r="AX190" s="13" t="s">
        <v>84</v>
      </c>
      <c r="AY190" s="269" t="s">
        <v>149</v>
      </c>
    </row>
    <row r="191" s="2" customFormat="1" ht="31.92453" customHeight="1">
      <c r="A191" s="39"/>
      <c r="B191" s="40"/>
      <c r="C191" s="239" t="s">
        <v>300</v>
      </c>
      <c r="D191" s="239" t="s">
        <v>152</v>
      </c>
      <c r="E191" s="240" t="s">
        <v>527</v>
      </c>
      <c r="F191" s="241" t="s">
        <v>528</v>
      </c>
      <c r="G191" s="242" t="s">
        <v>188</v>
      </c>
      <c r="H191" s="243">
        <v>29</v>
      </c>
      <c r="I191" s="244"/>
      <c r="J191" s="245">
        <f>ROUND(I191*H191,2)</f>
        <v>0</v>
      </c>
      <c r="K191" s="246"/>
      <c r="L191" s="45"/>
      <c r="M191" s="247" t="s">
        <v>1</v>
      </c>
      <c r="N191" s="248" t="s">
        <v>42</v>
      </c>
      <c r="O191" s="98"/>
      <c r="P191" s="249">
        <f>O191*H191</f>
        <v>0</v>
      </c>
      <c r="Q191" s="249">
        <v>0.74894000000000005</v>
      </c>
      <c r="R191" s="249">
        <f>Q191*H191</f>
        <v>21.719260000000002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166</v>
      </c>
      <c r="AT191" s="251" t="s">
        <v>152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529</v>
      </c>
    </row>
    <row r="192" s="13" customFormat="1">
      <c r="A192" s="13"/>
      <c r="B192" s="258"/>
      <c r="C192" s="259"/>
      <c r="D192" s="260" t="s">
        <v>190</v>
      </c>
      <c r="E192" s="261" t="s">
        <v>1</v>
      </c>
      <c r="F192" s="262" t="s">
        <v>635</v>
      </c>
      <c r="G192" s="259"/>
      <c r="H192" s="263">
        <v>29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190</v>
      </c>
      <c r="AU192" s="269" t="s">
        <v>92</v>
      </c>
      <c r="AV192" s="13" t="s">
        <v>92</v>
      </c>
      <c r="AW192" s="13" t="s">
        <v>32</v>
      </c>
      <c r="AX192" s="13" t="s">
        <v>76</v>
      </c>
      <c r="AY192" s="269" t="s">
        <v>149</v>
      </c>
    </row>
    <row r="193" s="12" customFormat="1" ht="22.8" customHeight="1">
      <c r="A193" s="12"/>
      <c r="B193" s="223"/>
      <c r="C193" s="224"/>
      <c r="D193" s="225" t="s">
        <v>75</v>
      </c>
      <c r="E193" s="237" t="s">
        <v>214</v>
      </c>
      <c r="F193" s="237" t="s">
        <v>229</v>
      </c>
      <c r="G193" s="224"/>
      <c r="H193" s="224"/>
      <c r="I193" s="227"/>
      <c r="J193" s="238">
        <f>BK193</f>
        <v>0</v>
      </c>
      <c r="K193" s="224"/>
      <c r="L193" s="229"/>
      <c r="M193" s="230"/>
      <c r="N193" s="231"/>
      <c r="O193" s="231"/>
      <c r="P193" s="232">
        <f>SUM(P194:P202)</f>
        <v>0</v>
      </c>
      <c r="Q193" s="231"/>
      <c r="R193" s="232">
        <f>SUM(R194:R202)</f>
        <v>0.13926526</v>
      </c>
      <c r="S193" s="231"/>
      <c r="T193" s="233">
        <f>SUM(T194:T202)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4" t="s">
        <v>84</v>
      </c>
      <c r="AT193" s="235" t="s">
        <v>75</v>
      </c>
      <c r="AU193" s="235" t="s">
        <v>84</v>
      </c>
      <c r="AY193" s="234" t="s">
        <v>149</v>
      </c>
      <c r="BK193" s="236">
        <f>SUM(BK194:BK202)</f>
        <v>0</v>
      </c>
    </row>
    <row r="194" s="2" customFormat="1" ht="23.4566" customHeight="1">
      <c r="A194" s="39"/>
      <c r="B194" s="40"/>
      <c r="C194" s="239" t="s">
        <v>304</v>
      </c>
      <c r="D194" s="239" t="s">
        <v>152</v>
      </c>
      <c r="E194" s="240" t="s">
        <v>531</v>
      </c>
      <c r="F194" s="241" t="s">
        <v>532</v>
      </c>
      <c r="G194" s="242" t="s">
        <v>188</v>
      </c>
      <c r="H194" s="243">
        <v>5.6399999999999997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0.00081999999999999998</v>
      </c>
      <c r="R194" s="249">
        <f>Q194*H194</f>
        <v>0.0046247999999999992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533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636</v>
      </c>
      <c r="G195" s="259"/>
      <c r="H195" s="263">
        <v>5.6399999999999997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84</v>
      </c>
      <c r="AY195" s="269" t="s">
        <v>149</v>
      </c>
    </row>
    <row r="196" s="2" customFormat="1" ht="16.30189" customHeight="1">
      <c r="A196" s="39"/>
      <c r="B196" s="40"/>
      <c r="C196" s="239" t="s">
        <v>309</v>
      </c>
      <c r="D196" s="239" t="s">
        <v>152</v>
      </c>
      <c r="E196" s="240" t="s">
        <v>535</v>
      </c>
      <c r="F196" s="241" t="s">
        <v>536</v>
      </c>
      <c r="G196" s="242" t="s">
        <v>188</v>
      </c>
      <c r="H196" s="243">
        <v>8.766</v>
      </c>
      <c r="I196" s="244"/>
      <c r="J196" s="245">
        <f>ROUND(I196*H196,2)</f>
        <v>0</v>
      </c>
      <c r="K196" s="246"/>
      <c r="L196" s="45"/>
      <c r="M196" s="247" t="s">
        <v>1</v>
      </c>
      <c r="N196" s="248" t="s">
        <v>42</v>
      </c>
      <c r="O196" s="98"/>
      <c r="P196" s="249">
        <f>O196*H196</f>
        <v>0</v>
      </c>
      <c r="Q196" s="249">
        <v>0.00051000000000000004</v>
      </c>
      <c r="R196" s="249">
        <f>Q196*H196</f>
        <v>0.0044706600000000004</v>
      </c>
      <c r="S196" s="249">
        <v>0</v>
      </c>
      <c r="T196" s="25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1" t="s">
        <v>166</v>
      </c>
      <c r="AT196" s="251" t="s">
        <v>152</v>
      </c>
      <c r="AU196" s="251" t="s">
        <v>92</v>
      </c>
      <c r="AY196" s="18" t="s">
        <v>149</v>
      </c>
      <c r="BE196" s="252">
        <f>IF(N196="základná",J196,0)</f>
        <v>0</v>
      </c>
      <c r="BF196" s="252">
        <f>IF(N196="znížená",J196,0)</f>
        <v>0</v>
      </c>
      <c r="BG196" s="252">
        <f>IF(N196="zákl. prenesená",J196,0)</f>
        <v>0</v>
      </c>
      <c r="BH196" s="252">
        <f>IF(N196="zníž. prenesená",J196,0)</f>
        <v>0</v>
      </c>
      <c r="BI196" s="252">
        <f>IF(N196="nulová",J196,0)</f>
        <v>0</v>
      </c>
      <c r="BJ196" s="18" t="s">
        <v>92</v>
      </c>
      <c r="BK196" s="252">
        <f>ROUND(I196*H196,2)</f>
        <v>0</v>
      </c>
      <c r="BL196" s="18" t="s">
        <v>166</v>
      </c>
      <c r="BM196" s="251" t="s">
        <v>537</v>
      </c>
    </row>
    <row r="197" s="13" customFormat="1">
      <c r="A197" s="13"/>
      <c r="B197" s="258"/>
      <c r="C197" s="259"/>
      <c r="D197" s="260" t="s">
        <v>190</v>
      </c>
      <c r="E197" s="261" t="s">
        <v>1</v>
      </c>
      <c r="F197" s="262" t="s">
        <v>637</v>
      </c>
      <c r="G197" s="259"/>
      <c r="H197" s="263">
        <v>3.1480000000000001</v>
      </c>
      <c r="I197" s="264"/>
      <c r="J197" s="259"/>
      <c r="K197" s="259"/>
      <c r="L197" s="265"/>
      <c r="M197" s="266"/>
      <c r="N197" s="267"/>
      <c r="O197" s="267"/>
      <c r="P197" s="267"/>
      <c r="Q197" s="267"/>
      <c r="R197" s="267"/>
      <c r="S197" s="267"/>
      <c r="T197" s="26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9" t="s">
        <v>190</v>
      </c>
      <c r="AU197" s="269" t="s">
        <v>92</v>
      </c>
      <c r="AV197" s="13" t="s">
        <v>92</v>
      </c>
      <c r="AW197" s="13" t="s">
        <v>32</v>
      </c>
      <c r="AX197" s="13" t="s">
        <v>76</v>
      </c>
      <c r="AY197" s="269" t="s">
        <v>149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638</v>
      </c>
      <c r="G198" s="259"/>
      <c r="H198" s="263">
        <v>2.8980000000000001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76</v>
      </c>
      <c r="AY198" s="269" t="s">
        <v>149</v>
      </c>
    </row>
    <row r="199" s="13" customFormat="1">
      <c r="A199" s="13"/>
      <c r="B199" s="258"/>
      <c r="C199" s="259"/>
      <c r="D199" s="260" t="s">
        <v>190</v>
      </c>
      <c r="E199" s="261" t="s">
        <v>1</v>
      </c>
      <c r="F199" s="262" t="s">
        <v>639</v>
      </c>
      <c r="G199" s="259"/>
      <c r="H199" s="263">
        <v>2.7200000000000002</v>
      </c>
      <c r="I199" s="264"/>
      <c r="J199" s="259"/>
      <c r="K199" s="259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190</v>
      </c>
      <c r="AU199" s="269" t="s">
        <v>92</v>
      </c>
      <c r="AV199" s="13" t="s">
        <v>92</v>
      </c>
      <c r="AW199" s="13" t="s">
        <v>32</v>
      </c>
      <c r="AX199" s="13" t="s">
        <v>76</v>
      </c>
      <c r="AY199" s="269" t="s">
        <v>149</v>
      </c>
    </row>
    <row r="200" s="14" customFormat="1">
      <c r="A200" s="14"/>
      <c r="B200" s="270"/>
      <c r="C200" s="271"/>
      <c r="D200" s="260" t="s">
        <v>190</v>
      </c>
      <c r="E200" s="272" t="s">
        <v>1</v>
      </c>
      <c r="F200" s="273" t="s">
        <v>203</v>
      </c>
      <c r="G200" s="271"/>
      <c r="H200" s="274">
        <v>8.766</v>
      </c>
      <c r="I200" s="275"/>
      <c r="J200" s="271"/>
      <c r="K200" s="271"/>
      <c r="L200" s="276"/>
      <c r="M200" s="277"/>
      <c r="N200" s="278"/>
      <c r="O200" s="278"/>
      <c r="P200" s="278"/>
      <c r="Q200" s="278"/>
      <c r="R200" s="278"/>
      <c r="S200" s="278"/>
      <c r="T200" s="27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80" t="s">
        <v>190</v>
      </c>
      <c r="AU200" s="280" t="s">
        <v>92</v>
      </c>
      <c r="AV200" s="14" t="s">
        <v>166</v>
      </c>
      <c r="AW200" s="14" t="s">
        <v>32</v>
      </c>
      <c r="AX200" s="14" t="s">
        <v>84</v>
      </c>
      <c r="AY200" s="280" t="s">
        <v>149</v>
      </c>
    </row>
    <row r="201" s="2" customFormat="1" ht="21.0566" customHeight="1">
      <c r="A201" s="39"/>
      <c r="B201" s="40"/>
      <c r="C201" s="239" t="s">
        <v>313</v>
      </c>
      <c r="D201" s="239" t="s">
        <v>152</v>
      </c>
      <c r="E201" s="240" t="s">
        <v>540</v>
      </c>
      <c r="F201" s="241" t="s">
        <v>541</v>
      </c>
      <c r="G201" s="242" t="s">
        <v>188</v>
      </c>
      <c r="H201" s="243">
        <v>3.1480000000000001</v>
      </c>
      <c r="I201" s="244"/>
      <c r="J201" s="245">
        <f>ROUND(I201*H201,2)</f>
        <v>0</v>
      </c>
      <c r="K201" s="246"/>
      <c r="L201" s="45"/>
      <c r="M201" s="247" t="s">
        <v>1</v>
      </c>
      <c r="N201" s="248" t="s">
        <v>42</v>
      </c>
      <c r="O201" s="98"/>
      <c r="P201" s="249">
        <f>O201*H201</f>
        <v>0</v>
      </c>
      <c r="Q201" s="249">
        <v>0.041349999999999998</v>
      </c>
      <c r="R201" s="249">
        <f>Q201*H201</f>
        <v>0.1301698</v>
      </c>
      <c r="S201" s="249">
        <v>0</v>
      </c>
      <c r="T201" s="25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1" t="s">
        <v>166</v>
      </c>
      <c r="AT201" s="251" t="s">
        <v>152</v>
      </c>
      <c r="AU201" s="251" t="s">
        <v>92</v>
      </c>
      <c r="AY201" s="18" t="s">
        <v>149</v>
      </c>
      <c r="BE201" s="252">
        <f>IF(N201="základná",J201,0)</f>
        <v>0</v>
      </c>
      <c r="BF201" s="252">
        <f>IF(N201="znížená",J201,0)</f>
        <v>0</v>
      </c>
      <c r="BG201" s="252">
        <f>IF(N201="zákl. prenesená",J201,0)</f>
        <v>0</v>
      </c>
      <c r="BH201" s="252">
        <f>IF(N201="zníž. prenesená",J201,0)</f>
        <v>0</v>
      </c>
      <c r="BI201" s="252">
        <f>IF(N201="nulová",J201,0)</f>
        <v>0</v>
      </c>
      <c r="BJ201" s="18" t="s">
        <v>92</v>
      </c>
      <c r="BK201" s="252">
        <f>ROUND(I201*H201,2)</f>
        <v>0</v>
      </c>
      <c r="BL201" s="18" t="s">
        <v>166</v>
      </c>
      <c r="BM201" s="251" t="s">
        <v>542</v>
      </c>
    </row>
    <row r="202" s="13" customFormat="1">
      <c r="A202" s="13"/>
      <c r="B202" s="258"/>
      <c r="C202" s="259"/>
      <c r="D202" s="260" t="s">
        <v>190</v>
      </c>
      <c r="E202" s="261" t="s">
        <v>1</v>
      </c>
      <c r="F202" s="262" t="s">
        <v>637</v>
      </c>
      <c r="G202" s="259"/>
      <c r="H202" s="263">
        <v>3.1480000000000001</v>
      </c>
      <c r="I202" s="264"/>
      <c r="J202" s="259"/>
      <c r="K202" s="259"/>
      <c r="L202" s="265"/>
      <c r="M202" s="266"/>
      <c r="N202" s="267"/>
      <c r="O202" s="267"/>
      <c r="P202" s="267"/>
      <c r="Q202" s="267"/>
      <c r="R202" s="267"/>
      <c r="S202" s="267"/>
      <c r="T202" s="26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9" t="s">
        <v>190</v>
      </c>
      <c r="AU202" s="269" t="s">
        <v>92</v>
      </c>
      <c r="AV202" s="13" t="s">
        <v>92</v>
      </c>
      <c r="AW202" s="13" t="s">
        <v>32</v>
      </c>
      <c r="AX202" s="13" t="s">
        <v>84</v>
      </c>
      <c r="AY202" s="269" t="s">
        <v>149</v>
      </c>
    </row>
    <row r="203" s="12" customFormat="1" ht="22.8" customHeight="1">
      <c r="A203" s="12"/>
      <c r="B203" s="223"/>
      <c r="C203" s="224"/>
      <c r="D203" s="225" t="s">
        <v>75</v>
      </c>
      <c r="E203" s="237" t="s">
        <v>230</v>
      </c>
      <c r="F203" s="237" t="s">
        <v>236</v>
      </c>
      <c r="G203" s="224"/>
      <c r="H203" s="224"/>
      <c r="I203" s="227"/>
      <c r="J203" s="238">
        <f>BK203</f>
        <v>0</v>
      </c>
      <c r="K203" s="224"/>
      <c r="L203" s="229"/>
      <c r="M203" s="230"/>
      <c r="N203" s="231"/>
      <c r="O203" s="231"/>
      <c r="P203" s="232">
        <f>SUM(P204:P245)</f>
        <v>0</v>
      </c>
      <c r="Q203" s="231"/>
      <c r="R203" s="232">
        <f>SUM(R204:R245)</f>
        <v>0.097207340000000003</v>
      </c>
      <c r="S203" s="231"/>
      <c r="T203" s="233">
        <f>SUM(T204:T245)</f>
        <v>4.1332015000000002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34" t="s">
        <v>84</v>
      </c>
      <c r="AT203" s="235" t="s">
        <v>75</v>
      </c>
      <c r="AU203" s="235" t="s">
        <v>84</v>
      </c>
      <c r="AY203" s="234" t="s">
        <v>149</v>
      </c>
      <c r="BK203" s="236">
        <f>SUM(BK204:BK245)</f>
        <v>0</v>
      </c>
    </row>
    <row r="204" s="2" customFormat="1" ht="16.30189" customHeight="1">
      <c r="A204" s="39"/>
      <c r="B204" s="40"/>
      <c r="C204" s="239" t="s">
        <v>317</v>
      </c>
      <c r="D204" s="239" t="s">
        <v>152</v>
      </c>
      <c r="E204" s="240" t="s">
        <v>546</v>
      </c>
      <c r="F204" s="241" t="s">
        <v>547</v>
      </c>
      <c r="G204" s="242" t="s">
        <v>250</v>
      </c>
      <c r="H204" s="243">
        <v>1</v>
      </c>
      <c r="I204" s="244"/>
      <c r="J204" s="245">
        <f>ROUND(I204*H204,2)</f>
        <v>0</v>
      </c>
      <c r="K204" s="246"/>
      <c r="L204" s="45"/>
      <c r="M204" s="247" t="s">
        <v>1</v>
      </c>
      <c r="N204" s="248" t="s">
        <v>42</v>
      </c>
      <c r="O204" s="98"/>
      <c r="P204" s="249">
        <f>O204*H204</f>
        <v>0</v>
      </c>
      <c r="Q204" s="249">
        <v>0.077670000000000003</v>
      </c>
      <c r="R204" s="249">
        <f>Q204*H204</f>
        <v>0.077670000000000003</v>
      </c>
      <c r="S204" s="249">
        <v>0</v>
      </c>
      <c r="T204" s="25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166</v>
      </c>
      <c r="AT204" s="251" t="s">
        <v>152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548</v>
      </c>
    </row>
    <row r="205" s="2" customFormat="1" ht="21.0566" customHeight="1">
      <c r="A205" s="39"/>
      <c r="B205" s="40"/>
      <c r="C205" s="239" t="s">
        <v>322</v>
      </c>
      <c r="D205" s="239" t="s">
        <v>152</v>
      </c>
      <c r="E205" s="240" t="s">
        <v>556</v>
      </c>
      <c r="F205" s="241" t="s">
        <v>557</v>
      </c>
      <c r="G205" s="242" t="s">
        <v>188</v>
      </c>
      <c r="H205" s="243">
        <v>3.1480000000000001</v>
      </c>
      <c r="I205" s="244"/>
      <c r="J205" s="245">
        <f>ROUND(I205*H205,2)</f>
        <v>0</v>
      </c>
      <c r="K205" s="246"/>
      <c r="L205" s="45"/>
      <c r="M205" s="247" t="s">
        <v>1</v>
      </c>
      <c r="N205" s="248" t="s">
        <v>42</v>
      </c>
      <c r="O205" s="98"/>
      <c r="P205" s="249">
        <f>O205*H205</f>
        <v>0</v>
      </c>
      <c r="Q205" s="249">
        <v>0</v>
      </c>
      <c r="R205" s="249">
        <f>Q205*H205</f>
        <v>0</v>
      </c>
      <c r="S205" s="249">
        <v>0</v>
      </c>
      <c r="T205" s="25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1" t="s">
        <v>166</v>
      </c>
      <c r="AT205" s="251" t="s">
        <v>152</v>
      </c>
      <c r="AU205" s="251" t="s">
        <v>92</v>
      </c>
      <c r="AY205" s="18" t="s">
        <v>149</v>
      </c>
      <c r="BE205" s="252">
        <f>IF(N205="základná",J205,0)</f>
        <v>0</v>
      </c>
      <c r="BF205" s="252">
        <f>IF(N205="znížená",J205,0)</f>
        <v>0</v>
      </c>
      <c r="BG205" s="252">
        <f>IF(N205="zákl. prenesená",J205,0)</f>
        <v>0</v>
      </c>
      <c r="BH205" s="252">
        <f>IF(N205="zníž. prenesená",J205,0)</f>
        <v>0</v>
      </c>
      <c r="BI205" s="252">
        <f>IF(N205="nulová",J205,0)</f>
        <v>0</v>
      </c>
      <c r="BJ205" s="18" t="s">
        <v>92</v>
      </c>
      <c r="BK205" s="252">
        <f>ROUND(I205*H205,2)</f>
        <v>0</v>
      </c>
      <c r="BL205" s="18" t="s">
        <v>166</v>
      </c>
      <c r="BM205" s="251" t="s">
        <v>558</v>
      </c>
    </row>
    <row r="206" s="13" customFormat="1">
      <c r="A206" s="13"/>
      <c r="B206" s="258"/>
      <c r="C206" s="259"/>
      <c r="D206" s="260" t="s">
        <v>190</v>
      </c>
      <c r="E206" s="261" t="s">
        <v>1</v>
      </c>
      <c r="F206" s="262" t="s">
        <v>637</v>
      </c>
      <c r="G206" s="259"/>
      <c r="H206" s="263">
        <v>3.1480000000000001</v>
      </c>
      <c r="I206" s="264"/>
      <c r="J206" s="259"/>
      <c r="K206" s="259"/>
      <c r="L206" s="265"/>
      <c r="M206" s="266"/>
      <c r="N206" s="267"/>
      <c r="O206" s="267"/>
      <c r="P206" s="267"/>
      <c r="Q206" s="267"/>
      <c r="R206" s="267"/>
      <c r="S206" s="267"/>
      <c r="T206" s="26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9" t="s">
        <v>190</v>
      </c>
      <c r="AU206" s="269" t="s">
        <v>92</v>
      </c>
      <c r="AV206" s="13" t="s">
        <v>92</v>
      </c>
      <c r="AW206" s="13" t="s">
        <v>32</v>
      </c>
      <c r="AX206" s="13" t="s">
        <v>76</v>
      </c>
      <c r="AY206" s="269" t="s">
        <v>149</v>
      </c>
    </row>
    <row r="207" s="14" customFormat="1">
      <c r="A207" s="14"/>
      <c r="B207" s="270"/>
      <c r="C207" s="271"/>
      <c r="D207" s="260" t="s">
        <v>190</v>
      </c>
      <c r="E207" s="272" t="s">
        <v>1</v>
      </c>
      <c r="F207" s="273" t="s">
        <v>203</v>
      </c>
      <c r="G207" s="271"/>
      <c r="H207" s="274">
        <v>3.1480000000000001</v>
      </c>
      <c r="I207" s="275"/>
      <c r="J207" s="271"/>
      <c r="K207" s="271"/>
      <c r="L207" s="276"/>
      <c r="M207" s="277"/>
      <c r="N207" s="278"/>
      <c r="O207" s="278"/>
      <c r="P207" s="278"/>
      <c r="Q207" s="278"/>
      <c r="R207" s="278"/>
      <c r="S207" s="278"/>
      <c r="T207" s="27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80" t="s">
        <v>190</v>
      </c>
      <c r="AU207" s="280" t="s">
        <v>92</v>
      </c>
      <c r="AV207" s="14" t="s">
        <v>166</v>
      </c>
      <c r="AW207" s="14" t="s">
        <v>32</v>
      </c>
      <c r="AX207" s="14" t="s">
        <v>84</v>
      </c>
      <c r="AY207" s="280" t="s">
        <v>149</v>
      </c>
    </row>
    <row r="208" s="2" customFormat="1" ht="23.4566" customHeight="1">
      <c r="A208" s="39"/>
      <c r="B208" s="40"/>
      <c r="C208" s="239" t="s">
        <v>327</v>
      </c>
      <c r="D208" s="239" t="s">
        <v>152</v>
      </c>
      <c r="E208" s="240" t="s">
        <v>640</v>
      </c>
      <c r="F208" s="241" t="s">
        <v>641</v>
      </c>
      <c r="G208" s="242" t="s">
        <v>188</v>
      </c>
      <c r="H208" s="243">
        <v>5.6180000000000003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</v>
      </c>
      <c r="R208" s="249">
        <f>Q208*H208</f>
        <v>0</v>
      </c>
      <c r="S208" s="249">
        <v>0</v>
      </c>
      <c r="T208" s="25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642</v>
      </c>
    </row>
    <row r="209" s="13" customFormat="1">
      <c r="A209" s="13"/>
      <c r="B209" s="258"/>
      <c r="C209" s="259"/>
      <c r="D209" s="260" t="s">
        <v>190</v>
      </c>
      <c r="E209" s="261" t="s">
        <v>1</v>
      </c>
      <c r="F209" s="262" t="s">
        <v>643</v>
      </c>
      <c r="G209" s="259"/>
      <c r="H209" s="263">
        <v>2.7200000000000002</v>
      </c>
      <c r="I209" s="264"/>
      <c r="J209" s="259"/>
      <c r="K209" s="259"/>
      <c r="L209" s="265"/>
      <c r="M209" s="266"/>
      <c r="N209" s="267"/>
      <c r="O209" s="267"/>
      <c r="P209" s="267"/>
      <c r="Q209" s="267"/>
      <c r="R209" s="267"/>
      <c r="S209" s="267"/>
      <c r="T209" s="26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9" t="s">
        <v>190</v>
      </c>
      <c r="AU209" s="269" t="s">
        <v>92</v>
      </c>
      <c r="AV209" s="13" t="s">
        <v>92</v>
      </c>
      <c r="AW209" s="13" t="s">
        <v>32</v>
      </c>
      <c r="AX209" s="13" t="s">
        <v>76</v>
      </c>
      <c r="AY209" s="269" t="s">
        <v>149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644</v>
      </c>
      <c r="G210" s="259"/>
      <c r="H210" s="263">
        <v>2.8980000000000001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76</v>
      </c>
      <c r="AY210" s="269" t="s">
        <v>149</v>
      </c>
    </row>
    <row r="211" s="14" customFormat="1">
      <c r="A211" s="14"/>
      <c r="B211" s="270"/>
      <c r="C211" s="271"/>
      <c r="D211" s="260" t="s">
        <v>190</v>
      </c>
      <c r="E211" s="272" t="s">
        <v>1</v>
      </c>
      <c r="F211" s="273" t="s">
        <v>203</v>
      </c>
      <c r="G211" s="271"/>
      <c r="H211" s="274">
        <v>5.6180000000000003</v>
      </c>
      <c r="I211" s="275"/>
      <c r="J211" s="271"/>
      <c r="K211" s="271"/>
      <c r="L211" s="276"/>
      <c r="M211" s="277"/>
      <c r="N211" s="278"/>
      <c r="O211" s="278"/>
      <c r="P211" s="278"/>
      <c r="Q211" s="278"/>
      <c r="R211" s="278"/>
      <c r="S211" s="278"/>
      <c r="T211" s="27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0" t="s">
        <v>190</v>
      </c>
      <c r="AU211" s="280" t="s">
        <v>92</v>
      </c>
      <c r="AV211" s="14" t="s">
        <v>166</v>
      </c>
      <c r="AW211" s="14" t="s">
        <v>32</v>
      </c>
      <c r="AX211" s="14" t="s">
        <v>84</v>
      </c>
      <c r="AY211" s="280" t="s">
        <v>149</v>
      </c>
    </row>
    <row r="212" s="2" customFormat="1" ht="31.92453" customHeight="1">
      <c r="A212" s="39"/>
      <c r="B212" s="40"/>
      <c r="C212" s="239" t="s">
        <v>332</v>
      </c>
      <c r="D212" s="239" t="s">
        <v>152</v>
      </c>
      <c r="E212" s="240" t="s">
        <v>559</v>
      </c>
      <c r="F212" s="241" t="s">
        <v>560</v>
      </c>
      <c r="G212" s="242" t="s">
        <v>211</v>
      </c>
      <c r="H212" s="243">
        <v>10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</v>
      </c>
      <c r="R212" s="249">
        <f>Q212*H212</f>
        <v>0</v>
      </c>
      <c r="S212" s="249">
        <v>0.097299999999999998</v>
      </c>
      <c r="T212" s="250">
        <f>S212*H212</f>
        <v>0.97299999999999998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561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645</v>
      </c>
      <c r="G213" s="259"/>
      <c r="H213" s="263">
        <v>10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84</v>
      </c>
      <c r="AY213" s="269" t="s">
        <v>149</v>
      </c>
    </row>
    <row r="214" s="2" customFormat="1" ht="23.4566" customHeight="1">
      <c r="A214" s="39"/>
      <c r="B214" s="40"/>
      <c r="C214" s="239" t="s">
        <v>337</v>
      </c>
      <c r="D214" s="239" t="s">
        <v>152</v>
      </c>
      <c r="E214" s="240" t="s">
        <v>379</v>
      </c>
      <c r="F214" s="241" t="s">
        <v>380</v>
      </c>
      <c r="G214" s="242" t="s">
        <v>211</v>
      </c>
      <c r="H214" s="243">
        <v>10.800000000000001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0</v>
      </c>
      <c r="R214" s="249">
        <f>Q214*H214</f>
        <v>0</v>
      </c>
      <c r="S214" s="249">
        <v>0.057110000000000001</v>
      </c>
      <c r="T214" s="250">
        <f>S214*H214</f>
        <v>0.616788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565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646</v>
      </c>
      <c r="G215" s="259"/>
      <c r="H215" s="263">
        <v>10.800000000000001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84</v>
      </c>
      <c r="AY215" s="269" t="s">
        <v>149</v>
      </c>
    </row>
    <row r="216" s="2" customFormat="1" ht="36.72453" customHeight="1">
      <c r="A216" s="39"/>
      <c r="B216" s="40"/>
      <c r="C216" s="239" t="s">
        <v>342</v>
      </c>
      <c r="D216" s="239" t="s">
        <v>152</v>
      </c>
      <c r="E216" s="240" t="s">
        <v>571</v>
      </c>
      <c r="F216" s="241" t="s">
        <v>572</v>
      </c>
      <c r="G216" s="242" t="s">
        <v>250</v>
      </c>
      <c r="H216" s="243">
        <v>8</v>
      </c>
      <c r="I216" s="244"/>
      <c r="J216" s="245">
        <f>ROUND(I216*H216,2)</f>
        <v>0</v>
      </c>
      <c r="K216" s="246"/>
      <c r="L216" s="45"/>
      <c r="M216" s="247" t="s">
        <v>1</v>
      </c>
      <c r="N216" s="248" t="s">
        <v>42</v>
      </c>
      <c r="O216" s="98"/>
      <c r="P216" s="249">
        <f>O216*H216</f>
        <v>0</v>
      </c>
      <c r="Q216" s="249">
        <v>0.00116</v>
      </c>
      <c r="R216" s="249">
        <f>Q216*H216</f>
        <v>0.0092800000000000001</v>
      </c>
      <c r="S216" s="249">
        <v>0</v>
      </c>
      <c r="T216" s="25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51" t="s">
        <v>166</v>
      </c>
      <c r="AT216" s="251" t="s">
        <v>152</v>
      </c>
      <c r="AU216" s="251" t="s">
        <v>92</v>
      </c>
      <c r="AY216" s="18" t="s">
        <v>149</v>
      </c>
      <c r="BE216" s="252">
        <f>IF(N216="základná",J216,0)</f>
        <v>0</v>
      </c>
      <c r="BF216" s="252">
        <f>IF(N216="znížená",J216,0)</f>
        <v>0</v>
      </c>
      <c r="BG216" s="252">
        <f>IF(N216="zákl. prenesená",J216,0)</f>
        <v>0</v>
      </c>
      <c r="BH216" s="252">
        <f>IF(N216="zníž. prenesená",J216,0)</f>
        <v>0</v>
      </c>
      <c r="BI216" s="252">
        <f>IF(N216="nulová",J216,0)</f>
        <v>0</v>
      </c>
      <c r="BJ216" s="18" t="s">
        <v>92</v>
      </c>
      <c r="BK216" s="252">
        <f>ROUND(I216*H216,2)</f>
        <v>0</v>
      </c>
      <c r="BL216" s="18" t="s">
        <v>166</v>
      </c>
      <c r="BM216" s="251" t="s">
        <v>573</v>
      </c>
    </row>
    <row r="217" s="13" customFormat="1">
      <c r="A217" s="13"/>
      <c r="B217" s="258"/>
      <c r="C217" s="259"/>
      <c r="D217" s="260" t="s">
        <v>190</v>
      </c>
      <c r="E217" s="261" t="s">
        <v>1</v>
      </c>
      <c r="F217" s="262" t="s">
        <v>647</v>
      </c>
      <c r="G217" s="259"/>
      <c r="H217" s="263">
        <v>8</v>
      </c>
      <c r="I217" s="264"/>
      <c r="J217" s="259"/>
      <c r="K217" s="259"/>
      <c r="L217" s="265"/>
      <c r="M217" s="266"/>
      <c r="N217" s="267"/>
      <c r="O217" s="267"/>
      <c r="P217" s="267"/>
      <c r="Q217" s="267"/>
      <c r="R217" s="267"/>
      <c r="S217" s="267"/>
      <c r="T217" s="26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9" t="s">
        <v>190</v>
      </c>
      <c r="AU217" s="269" t="s">
        <v>92</v>
      </c>
      <c r="AV217" s="13" t="s">
        <v>92</v>
      </c>
      <c r="AW217" s="13" t="s">
        <v>32</v>
      </c>
      <c r="AX217" s="13" t="s">
        <v>76</v>
      </c>
      <c r="AY217" s="269" t="s">
        <v>149</v>
      </c>
    </row>
    <row r="218" s="14" customFormat="1">
      <c r="A218" s="14"/>
      <c r="B218" s="270"/>
      <c r="C218" s="271"/>
      <c r="D218" s="260" t="s">
        <v>190</v>
      </c>
      <c r="E218" s="272" t="s">
        <v>1</v>
      </c>
      <c r="F218" s="273" t="s">
        <v>203</v>
      </c>
      <c r="G218" s="271"/>
      <c r="H218" s="274">
        <v>8</v>
      </c>
      <c r="I218" s="275"/>
      <c r="J218" s="271"/>
      <c r="K218" s="271"/>
      <c r="L218" s="276"/>
      <c r="M218" s="277"/>
      <c r="N218" s="278"/>
      <c r="O218" s="278"/>
      <c r="P218" s="278"/>
      <c r="Q218" s="278"/>
      <c r="R218" s="278"/>
      <c r="S218" s="278"/>
      <c r="T218" s="27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0" t="s">
        <v>190</v>
      </c>
      <c r="AU218" s="280" t="s">
        <v>92</v>
      </c>
      <c r="AV218" s="14" t="s">
        <v>166</v>
      </c>
      <c r="AW218" s="14" t="s">
        <v>32</v>
      </c>
      <c r="AX218" s="14" t="s">
        <v>84</v>
      </c>
      <c r="AY218" s="280" t="s">
        <v>149</v>
      </c>
    </row>
    <row r="219" s="2" customFormat="1" ht="31.92453" customHeight="1">
      <c r="A219" s="39"/>
      <c r="B219" s="40"/>
      <c r="C219" s="239" t="s">
        <v>346</v>
      </c>
      <c r="D219" s="239" t="s">
        <v>152</v>
      </c>
      <c r="E219" s="240" t="s">
        <v>575</v>
      </c>
      <c r="F219" s="241" t="s">
        <v>576</v>
      </c>
      <c r="G219" s="242" t="s">
        <v>438</v>
      </c>
      <c r="H219" s="243">
        <v>1.0580000000000001</v>
      </c>
      <c r="I219" s="244"/>
      <c r="J219" s="245">
        <f>ROUND(I219*H219,2)</f>
        <v>0</v>
      </c>
      <c r="K219" s="246"/>
      <c r="L219" s="45"/>
      <c r="M219" s="247" t="s">
        <v>1</v>
      </c>
      <c r="N219" s="248" t="s">
        <v>42</v>
      </c>
      <c r="O219" s="98"/>
      <c r="P219" s="249">
        <f>O219*H219</f>
        <v>0</v>
      </c>
      <c r="Q219" s="249">
        <v>0.00173</v>
      </c>
      <c r="R219" s="249">
        <f>Q219*H219</f>
        <v>0.0018303400000000002</v>
      </c>
      <c r="S219" s="249">
        <v>2.3999999999999999</v>
      </c>
      <c r="T219" s="250">
        <f>S219*H219</f>
        <v>2.5392000000000001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1" t="s">
        <v>166</v>
      </c>
      <c r="AT219" s="251" t="s">
        <v>152</v>
      </c>
      <c r="AU219" s="251" t="s">
        <v>92</v>
      </c>
      <c r="AY219" s="18" t="s">
        <v>149</v>
      </c>
      <c r="BE219" s="252">
        <f>IF(N219="základná",J219,0)</f>
        <v>0</v>
      </c>
      <c r="BF219" s="252">
        <f>IF(N219="znížená",J219,0)</f>
        <v>0</v>
      </c>
      <c r="BG219" s="252">
        <f>IF(N219="zákl. prenesená",J219,0)</f>
        <v>0</v>
      </c>
      <c r="BH219" s="252">
        <f>IF(N219="zníž. prenesená",J219,0)</f>
        <v>0</v>
      </c>
      <c r="BI219" s="252">
        <f>IF(N219="nulová",J219,0)</f>
        <v>0</v>
      </c>
      <c r="BJ219" s="18" t="s">
        <v>92</v>
      </c>
      <c r="BK219" s="252">
        <f>ROUND(I219*H219,2)</f>
        <v>0</v>
      </c>
      <c r="BL219" s="18" t="s">
        <v>166</v>
      </c>
      <c r="BM219" s="251" t="s">
        <v>577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648</v>
      </c>
      <c r="G220" s="259"/>
      <c r="H220" s="263">
        <v>1.0580000000000001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14" customFormat="1">
      <c r="A221" s="14"/>
      <c r="B221" s="270"/>
      <c r="C221" s="271"/>
      <c r="D221" s="260" t="s">
        <v>190</v>
      </c>
      <c r="E221" s="272" t="s">
        <v>1</v>
      </c>
      <c r="F221" s="273" t="s">
        <v>203</v>
      </c>
      <c r="G221" s="271"/>
      <c r="H221" s="274">
        <v>1.0580000000000001</v>
      </c>
      <c r="I221" s="275"/>
      <c r="J221" s="271"/>
      <c r="K221" s="271"/>
      <c r="L221" s="276"/>
      <c r="M221" s="277"/>
      <c r="N221" s="278"/>
      <c r="O221" s="278"/>
      <c r="P221" s="278"/>
      <c r="Q221" s="278"/>
      <c r="R221" s="278"/>
      <c r="S221" s="278"/>
      <c r="T221" s="27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80" t="s">
        <v>190</v>
      </c>
      <c r="AU221" s="280" t="s">
        <v>92</v>
      </c>
      <c r="AV221" s="14" t="s">
        <v>166</v>
      </c>
      <c r="AW221" s="14" t="s">
        <v>32</v>
      </c>
      <c r="AX221" s="14" t="s">
        <v>84</v>
      </c>
      <c r="AY221" s="280" t="s">
        <v>149</v>
      </c>
    </row>
    <row r="222" s="2" customFormat="1" ht="23.4566" customHeight="1">
      <c r="A222" s="39"/>
      <c r="B222" s="40"/>
      <c r="C222" s="239" t="s">
        <v>351</v>
      </c>
      <c r="D222" s="239" t="s">
        <v>152</v>
      </c>
      <c r="E222" s="240" t="s">
        <v>649</v>
      </c>
      <c r="F222" s="241" t="s">
        <v>650</v>
      </c>
      <c r="G222" s="242" t="s">
        <v>651</v>
      </c>
      <c r="H222" s="243">
        <v>421.35000000000002</v>
      </c>
      <c r="I222" s="244"/>
      <c r="J222" s="245">
        <f>ROUND(I222*H222,2)</f>
        <v>0</v>
      </c>
      <c r="K222" s="246"/>
      <c r="L222" s="45"/>
      <c r="M222" s="247" t="s">
        <v>1</v>
      </c>
      <c r="N222" s="248" t="s">
        <v>42</v>
      </c>
      <c r="O222" s="98"/>
      <c r="P222" s="249">
        <f>O222*H222</f>
        <v>0</v>
      </c>
      <c r="Q222" s="249">
        <v>2.0000000000000002E-05</v>
      </c>
      <c r="R222" s="249">
        <f>Q222*H222</f>
        <v>0.0084270000000000005</v>
      </c>
      <c r="S222" s="249">
        <v>1.0000000000000001E-05</v>
      </c>
      <c r="T222" s="250">
        <f>S222*H222</f>
        <v>0.0042135000000000002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51" t="s">
        <v>166</v>
      </c>
      <c r="AT222" s="251" t="s">
        <v>152</v>
      </c>
      <c r="AU222" s="251" t="s">
        <v>92</v>
      </c>
      <c r="AY222" s="18" t="s">
        <v>149</v>
      </c>
      <c r="BE222" s="252">
        <f>IF(N222="základná",J222,0)</f>
        <v>0</v>
      </c>
      <c r="BF222" s="252">
        <f>IF(N222="znížená",J222,0)</f>
        <v>0</v>
      </c>
      <c r="BG222" s="252">
        <f>IF(N222="zákl. prenesená",J222,0)</f>
        <v>0</v>
      </c>
      <c r="BH222" s="252">
        <f>IF(N222="zníž. prenesená",J222,0)</f>
        <v>0</v>
      </c>
      <c r="BI222" s="252">
        <f>IF(N222="nulová",J222,0)</f>
        <v>0</v>
      </c>
      <c r="BJ222" s="18" t="s">
        <v>92</v>
      </c>
      <c r="BK222" s="252">
        <f>ROUND(I222*H222,2)</f>
        <v>0</v>
      </c>
      <c r="BL222" s="18" t="s">
        <v>166</v>
      </c>
      <c r="BM222" s="251" t="s">
        <v>652</v>
      </c>
    </row>
    <row r="223" s="15" customFormat="1">
      <c r="A223" s="15"/>
      <c r="B223" s="293"/>
      <c r="C223" s="294"/>
      <c r="D223" s="260" t="s">
        <v>190</v>
      </c>
      <c r="E223" s="295" t="s">
        <v>1</v>
      </c>
      <c r="F223" s="296" t="s">
        <v>653</v>
      </c>
      <c r="G223" s="294"/>
      <c r="H223" s="295" t="s">
        <v>1</v>
      </c>
      <c r="I223" s="297"/>
      <c r="J223" s="294"/>
      <c r="K223" s="294"/>
      <c r="L223" s="298"/>
      <c r="M223" s="299"/>
      <c r="N223" s="300"/>
      <c r="O223" s="300"/>
      <c r="P223" s="300"/>
      <c r="Q223" s="300"/>
      <c r="R223" s="300"/>
      <c r="S223" s="300"/>
      <c r="T223" s="301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302" t="s">
        <v>190</v>
      </c>
      <c r="AU223" s="302" t="s">
        <v>92</v>
      </c>
      <c r="AV223" s="15" t="s">
        <v>84</v>
      </c>
      <c r="AW223" s="15" t="s">
        <v>32</v>
      </c>
      <c r="AX223" s="15" t="s">
        <v>76</v>
      </c>
      <c r="AY223" s="302" t="s">
        <v>149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654</v>
      </c>
      <c r="G224" s="259"/>
      <c r="H224" s="263">
        <v>217.34999999999999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13" customFormat="1">
      <c r="A225" s="13"/>
      <c r="B225" s="258"/>
      <c r="C225" s="259"/>
      <c r="D225" s="260" t="s">
        <v>190</v>
      </c>
      <c r="E225" s="261" t="s">
        <v>1</v>
      </c>
      <c r="F225" s="262" t="s">
        <v>655</v>
      </c>
      <c r="G225" s="259"/>
      <c r="H225" s="263">
        <v>204</v>
      </c>
      <c r="I225" s="264"/>
      <c r="J225" s="259"/>
      <c r="K225" s="259"/>
      <c r="L225" s="265"/>
      <c r="M225" s="266"/>
      <c r="N225" s="267"/>
      <c r="O225" s="267"/>
      <c r="P225" s="267"/>
      <c r="Q225" s="267"/>
      <c r="R225" s="267"/>
      <c r="S225" s="267"/>
      <c r="T225" s="26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9" t="s">
        <v>190</v>
      </c>
      <c r="AU225" s="269" t="s">
        <v>92</v>
      </c>
      <c r="AV225" s="13" t="s">
        <v>92</v>
      </c>
      <c r="AW225" s="13" t="s">
        <v>32</v>
      </c>
      <c r="AX225" s="13" t="s">
        <v>76</v>
      </c>
      <c r="AY225" s="269" t="s">
        <v>149</v>
      </c>
    </row>
    <row r="226" s="14" customFormat="1">
      <c r="A226" s="14"/>
      <c r="B226" s="270"/>
      <c r="C226" s="271"/>
      <c r="D226" s="260" t="s">
        <v>190</v>
      </c>
      <c r="E226" s="272" t="s">
        <v>1</v>
      </c>
      <c r="F226" s="273" t="s">
        <v>203</v>
      </c>
      <c r="G226" s="271"/>
      <c r="H226" s="274">
        <v>421.35000000000002</v>
      </c>
      <c r="I226" s="275"/>
      <c r="J226" s="271"/>
      <c r="K226" s="271"/>
      <c r="L226" s="276"/>
      <c r="M226" s="277"/>
      <c r="N226" s="278"/>
      <c r="O226" s="278"/>
      <c r="P226" s="278"/>
      <c r="Q226" s="278"/>
      <c r="R226" s="278"/>
      <c r="S226" s="278"/>
      <c r="T226" s="27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80" t="s">
        <v>190</v>
      </c>
      <c r="AU226" s="280" t="s">
        <v>92</v>
      </c>
      <c r="AV226" s="14" t="s">
        <v>166</v>
      </c>
      <c r="AW226" s="14" t="s">
        <v>32</v>
      </c>
      <c r="AX226" s="14" t="s">
        <v>84</v>
      </c>
      <c r="AY226" s="280" t="s">
        <v>149</v>
      </c>
    </row>
    <row r="227" s="2" customFormat="1" ht="16.30189" customHeight="1">
      <c r="A227" s="39"/>
      <c r="B227" s="40"/>
      <c r="C227" s="281" t="s">
        <v>355</v>
      </c>
      <c r="D227" s="281" t="s">
        <v>243</v>
      </c>
      <c r="E227" s="282" t="s">
        <v>656</v>
      </c>
      <c r="F227" s="283" t="s">
        <v>657</v>
      </c>
      <c r="G227" s="284" t="s">
        <v>250</v>
      </c>
      <c r="H227" s="285">
        <v>28.09</v>
      </c>
      <c r="I227" s="286"/>
      <c r="J227" s="287">
        <f>ROUND(I227*H227,2)</f>
        <v>0</v>
      </c>
      <c r="K227" s="288"/>
      <c r="L227" s="289"/>
      <c r="M227" s="290" t="s">
        <v>1</v>
      </c>
      <c r="N227" s="291" t="s">
        <v>42</v>
      </c>
      <c r="O227" s="98"/>
      <c r="P227" s="249">
        <f>O227*H227</f>
        <v>0</v>
      </c>
      <c r="Q227" s="249">
        <v>0</v>
      </c>
      <c r="R227" s="249">
        <f>Q227*H227</f>
        <v>0</v>
      </c>
      <c r="S227" s="249">
        <v>0</v>
      </c>
      <c r="T227" s="25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1" t="s">
        <v>224</v>
      </c>
      <c r="AT227" s="251" t="s">
        <v>243</v>
      </c>
      <c r="AU227" s="251" t="s">
        <v>92</v>
      </c>
      <c r="AY227" s="18" t="s">
        <v>149</v>
      </c>
      <c r="BE227" s="252">
        <f>IF(N227="základná",J227,0)</f>
        <v>0</v>
      </c>
      <c r="BF227" s="252">
        <f>IF(N227="znížená",J227,0)</f>
        <v>0</v>
      </c>
      <c r="BG227" s="252">
        <f>IF(N227="zákl. prenesená",J227,0)</f>
        <v>0</v>
      </c>
      <c r="BH227" s="252">
        <f>IF(N227="zníž. prenesená",J227,0)</f>
        <v>0</v>
      </c>
      <c r="BI227" s="252">
        <f>IF(N227="nulová",J227,0)</f>
        <v>0</v>
      </c>
      <c r="BJ227" s="18" t="s">
        <v>92</v>
      </c>
      <c r="BK227" s="252">
        <f>ROUND(I227*H227,2)</f>
        <v>0</v>
      </c>
      <c r="BL227" s="18" t="s">
        <v>166</v>
      </c>
      <c r="BM227" s="251" t="s">
        <v>658</v>
      </c>
    </row>
    <row r="228" s="15" customFormat="1">
      <c r="A228" s="15"/>
      <c r="B228" s="293"/>
      <c r="C228" s="294"/>
      <c r="D228" s="260" t="s">
        <v>190</v>
      </c>
      <c r="E228" s="295" t="s">
        <v>1</v>
      </c>
      <c r="F228" s="296" t="s">
        <v>659</v>
      </c>
      <c r="G228" s="294"/>
      <c r="H228" s="295" t="s">
        <v>1</v>
      </c>
      <c r="I228" s="297"/>
      <c r="J228" s="294"/>
      <c r="K228" s="294"/>
      <c r="L228" s="298"/>
      <c r="M228" s="299"/>
      <c r="N228" s="300"/>
      <c r="O228" s="300"/>
      <c r="P228" s="300"/>
      <c r="Q228" s="300"/>
      <c r="R228" s="300"/>
      <c r="S228" s="300"/>
      <c r="T228" s="301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302" t="s">
        <v>190</v>
      </c>
      <c r="AU228" s="302" t="s">
        <v>92</v>
      </c>
      <c r="AV228" s="15" t="s">
        <v>84</v>
      </c>
      <c r="AW228" s="15" t="s">
        <v>32</v>
      </c>
      <c r="AX228" s="15" t="s">
        <v>76</v>
      </c>
      <c r="AY228" s="302" t="s">
        <v>149</v>
      </c>
    </row>
    <row r="229" s="13" customFormat="1">
      <c r="A229" s="13"/>
      <c r="B229" s="258"/>
      <c r="C229" s="259"/>
      <c r="D229" s="260" t="s">
        <v>190</v>
      </c>
      <c r="E229" s="261" t="s">
        <v>1</v>
      </c>
      <c r="F229" s="262" t="s">
        <v>660</v>
      </c>
      <c r="G229" s="259"/>
      <c r="H229" s="263">
        <v>14.49</v>
      </c>
      <c r="I229" s="264"/>
      <c r="J229" s="259"/>
      <c r="K229" s="259"/>
      <c r="L229" s="265"/>
      <c r="M229" s="266"/>
      <c r="N229" s="267"/>
      <c r="O229" s="267"/>
      <c r="P229" s="267"/>
      <c r="Q229" s="267"/>
      <c r="R229" s="267"/>
      <c r="S229" s="267"/>
      <c r="T229" s="26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9" t="s">
        <v>190</v>
      </c>
      <c r="AU229" s="269" t="s">
        <v>92</v>
      </c>
      <c r="AV229" s="13" t="s">
        <v>92</v>
      </c>
      <c r="AW229" s="13" t="s">
        <v>32</v>
      </c>
      <c r="AX229" s="13" t="s">
        <v>76</v>
      </c>
      <c r="AY229" s="269" t="s">
        <v>149</v>
      </c>
    </row>
    <row r="230" s="13" customFormat="1">
      <c r="A230" s="13"/>
      <c r="B230" s="258"/>
      <c r="C230" s="259"/>
      <c r="D230" s="260" t="s">
        <v>190</v>
      </c>
      <c r="E230" s="261" t="s">
        <v>1</v>
      </c>
      <c r="F230" s="262" t="s">
        <v>661</v>
      </c>
      <c r="G230" s="259"/>
      <c r="H230" s="263">
        <v>13.6</v>
      </c>
      <c r="I230" s="264"/>
      <c r="J230" s="259"/>
      <c r="K230" s="259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190</v>
      </c>
      <c r="AU230" s="269" t="s">
        <v>92</v>
      </c>
      <c r="AV230" s="13" t="s">
        <v>92</v>
      </c>
      <c r="AW230" s="13" t="s">
        <v>32</v>
      </c>
      <c r="AX230" s="13" t="s">
        <v>76</v>
      </c>
      <c r="AY230" s="269" t="s">
        <v>149</v>
      </c>
    </row>
    <row r="231" s="14" customFormat="1">
      <c r="A231" s="14"/>
      <c r="B231" s="270"/>
      <c r="C231" s="271"/>
      <c r="D231" s="260" t="s">
        <v>190</v>
      </c>
      <c r="E231" s="272" t="s">
        <v>1</v>
      </c>
      <c r="F231" s="273" t="s">
        <v>203</v>
      </c>
      <c r="G231" s="271"/>
      <c r="H231" s="274">
        <v>28.09</v>
      </c>
      <c r="I231" s="275"/>
      <c r="J231" s="271"/>
      <c r="K231" s="271"/>
      <c r="L231" s="276"/>
      <c r="M231" s="277"/>
      <c r="N231" s="278"/>
      <c r="O231" s="278"/>
      <c r="P231" s="278"/>
      <c r="Q231" s="278"/>
      <c r="R231" s="278"/>
      <c r="S231" s="278"/>
      <c r="T231" s="27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80" t="s">
        <v>190</v>
      </c>
      <c r="AU231" s="280" t="s">
        <v>92</v>
      </c>
      <c r="AV231" s="14" t="s">
        <v>166</v>
      </c>
      <c r="AW231" s="14" t="s">
        <v>32</v>
      </c>
      <c r="AX231" s="14" t="s">
        <v>84</v>
      </c>
      <c r="AY231" s="280" t="s">
        <v>149</v>
      </c>
    </row>
    <row r="232" s="2" customFormat="1" ht="23.4566" customHeight="1">
      <c r="A232" s="39"/>
      <c r="B232" s="40"/>
      <c r="C232" s="239" t="s">
        <v>359</v>
      </c>
      <c r="D232" s="239" t="s">
        <v>152</v>
      </c>
      <c r="E232" s="240" t="s">
        <v>579</v>
      </c>
      <c r="F232" s="241" t="s">
        <v>580</v>
      </c>
      <c r="G232" s="242" t="s">
        <v>198</v>
      </c>
      <c r="H232" s="243">
        <v>8.5250000000000004</v>
      </c>
      <c r="I232" s="244"/>
      <c r="J232" s="245">
        <f>ROUND(I232*H232,2)</f>
        <v>0</v>
      </c>
      <c r="K232" s="246"/>
      <c r="L232" s="45"/>
      <c r="M232" s="247" t="s">
        <v>1</v>
      </c>
      <c r="N232" s="248" t="s">
        <v>42</v>
      </c>
      <c r="O232" s="98"/>
      <c r="P232" s="249">
        <f>O232*H232</f>
        <v>0</v>
      </c>
      <c r="Q232" s="249">
        <v>0</v>
      </c>
      <c r="R232" s="249">
        <f>Q232*H232</f>
        <v>0</v>
      </c>
      <c r="S232" s="249">
        <v>0</v>
      </c>
      <c r="T232" s="25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1" t="s">
        <v>166</v>
      </c>
      <c r="AT232" s="251" t="s">
        <v>152</v>
      </c>
      <c r="AU232" s="251" t="s">
        <v>92</v>
      </c>
      <c r="AY232" s="18" t="s">
        <v>149</v>
      </c>
      <c r="BE232" s="252">
        <f>IF(N232="základná",J232,0)</f>
        <v>0</v>
      </c>
      <c r="BF232" s="252">
        <f>IF(N232="znížená",J232,0)</f>
        <v>0</v>
      </c>
      <c r="BG232" s="252">
        <f>IF(N232="zákl. prenesená",J232,0)</f>
        <v>0</v>
      </c>
      <c r="BH232" s="252">
        <f>IF(N232="zníž. prenesená",J232,0)</f>
        <v>0</v>
      </c>
      <c r="BI232" s="252">
        <f>IF(N232="nulová",J232,0)</f>
        <v>0</v>
      </c>
      <c r="BJ232" s="18" t="s">
        <v>92</v>
      </c>
      <c r="BK232" s="252">
        <f>ROUND(I232*H232,2)</f>
        <v>0</v>
      </c>
      <c r="BL232" s="18" t="s">
        <v>166</v>
      </c>
      <c r="BM232" s="251" t="s">
        <v>581</v>
      </c>
    </row>
    <row r="233" s="13" customFormat="1">
      <c r="A233" s="13"/>
      <c r="B233" s="258"/>
      <c r="C233" s="259"/>
      <c r="D233" s="260" t="s">
        <v>190</v>
      </c>
      <c r="E233" s="261" t="s">
        <v>1</v>
      </c>
      <c r="F233" s="262" t="s">
        <v>606</v>
      </c>
      <c r="G233" s="259"/>
      <c r="H233" s="263">
        <v>1.5860000000000001</v>
      </c>
      <c r="I233" s="264"/>
      <c r="J233" s="259"/>
      <c r="K233" s="259"/>
      <c r="L233" s="265"/>
      <c r="M233" s="266"/>
      <c r="N233" s="267"/>
      <c r="O233" s="267"/>
      <c r="P233" s="267"/>
      <c r="Q233" s="267"/>
      <c r="R233" s="267"/>
      <c r="S233" s="267"/>
      <c r="T233" s="26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9" t="s">
        <v>190</v>
      </c>
      <c r="AU233" s="269" t="s">
        <v>92</v>
      </c>
      <c r="AV233" s="13" t="s">
        <v>92</v>
      </c>
      <c r="AW233" s="13" t="s">
        <v>32</v>
      </c>
      <c r="AX233" s="13" t="s">
        <v>76</v>
      </c>
      <c r="AY233" s="269" t="s">
        <v>149</v>
      </c>
    </row>
    <row r="234" s="13" customFormat="1">
      <c r="A234" s="13"/>
      <c r="B234" s="258"/>
      <c r="C234" s="259"/>
      <c r="D234" s="260" t="s">
        <v>190</v>
      </c>
      <c r="E234" s="261" t="s">
        <v>1</v>
      </c>
      <c r="F234" s="262" t="s">
        <v>582</v>
      </c>
      <c r="G234" s="259"/>
      <c r="H234" s="263">
        <v>4.4000000000000004</v>
      </c>
      <c r="I234" s="264"/>
      <c r="J234" s="259"/>
      <c r="K234" s="259"/>
      <c r="L234" s="265"/>
      <c r="M234" s="266"/>
      <c r="N234" s="267"/>
      <c r="O234" s="267"/>
      <c r="P234" s="267"/>
      <c r="Q234" s="267"/>
      <c r="R234" s="267"/>
      <c r="S234" s="267"/>
      <c r="T234" s="26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9" t="s">
        <v>190</v>
      </c>
      <c r="AU234" s="269" t="s">
        <v>92</v>
      </c>
      <c r="AV234" s="13" t="s">
        <v>92</v>
      </c>
      <c r="AW234" s="13" t="s">
        <v>32</v>
      </c>
      <c r="AX234" s="13" t="s">
        <v>76</v>
      </c>
      <c r="AY234" s="269" t="s">
        <v>149</v>
      </c>
    </row>
    <row r="235" s="13" customFormat="1">
      <c r="A235" s="13"/>
      <c r="B235" s="258"/>
      <c r="C235" s="259"/>
      <c r="D235" s="260" t="s">
        <v>190</v>
      </c>
      <c r="E235" s="261" t="s">
        <v>1</v>
      </c>
      <c r="F235" s="262" t="s">
        <v>662</v>
      </c>
      <c r="G235" s="259"/>
      <c r="H235" s="263">
        <v>2.5390000000000001</v>
      </c>
      <c r="I235" s="264"/>
      <c r="J235" s="259"/>
      <c r="K235" s="259"/>
      <c r="L235" s="265"/>
      <c r="M235" s="266"/>
      <c r="N235" s="267"/>
      <c r="O235" s="267"/>
      <c r="P235" s="267"/>
      <c r="Q235" s="267"/>
      <c r="R235" s="267"/>
      <c r="S235" s="267"/>
      <c r="T235" s="26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9" t="s">
        <v>190</v>
      </c>
      <c r="AU235" s="269" t="s">
        <v>92</v>
      </c>
      <c r="AV235" s="13" t="s">
        <v>92</v>
      </c>
      <c r="AW235" s="13" t="s">
        <v>32</v>
      </c>
      <c r="AX235" s="13" t="s">
        <v>76</v>
      </c>
      <c r="AY235" s="269" t="s">
        <v>149</v>
      </c>
    </row>
    <row r="236" s="2" customFormat="1" ht="31.92453" customHeight="1">
      <c r="A236" s="39"/>
      <c r="B236" s="40"/>
      <c r="C236" s="239" t="s">
        <v>364</v>
      </c>
      <c r="D236" s="239" t="s">
        <v>152</v>
      </c>
      <c r="E236" s="240" t="s">
        <v>584</v>
      </c>
      <c r="F236" s="241" t="s">
        <v>585</v>
      </c>
      <c r="G236" s="242" t="s">
        <v>198</v>
      </c>
      <c r="H236" s="243">
        <v>161.97499999999999</v>
      </c>
      <c r="I236" s="244"/>
      <c r="J236" s="245">
        <f>ROUND(I236*H236,2)</f>
        <v>0</v>
      </c>
      <c r="K236" s="246"/>
      <c r="L236" s="45"/>
      <c r="M236" s="247" t="s">
        <v>1</v>
      </c>
      <c r="N236" s="248" t="s">
        <v>42</v>
      </c>
      <c r="O236" s="98"/>
      <c r="P236" s="249">
        <f>O236*H236</f>
        <v>0</v>
      </c>
      <c r="Q236" s="249">
        <v>0</v>
      </c>
      <c r="R236" s="249">
        <f>Q236*H236</f>
        <v>0</v>
      </c>
      <c r="S236" s="249">
        <v>0</v>
      </c>
      <c r="T236" s="25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51" t="s">
        <v>166</v>
      </c>
      <c r="AT236" s="251" t="s">
        <v>152</v>
      </c>
      <c r="AU236" s="251" t="s">
        <v>92</v>
      </c>
      <c r="AY236" s="18" t="s">
        <v>149</v>
      </c>
      <c r="BE236" s="252">
        <f>IF(N236="základná",J236,0)</f>
        <v>0</v>
      </c>
      <c r="BF236" s="252">
        <f>IF(N236="znížená",J236,0)</f>
        <v>0</v>
      </c>
      <c r="BG236" s="252">
        <f>IF(N236="zákl. prenesená",J236,0)</f>
        <v>0</v>
      </c>
      <c r="BH236" s="252">
        <f>IF(N236="zníž. prenesená",J236,0)</f>
        <v>0</v>
      </c>
      <c r="BI236" s="252">
        <f>IF(N236="nulová",J236,0)</f>
        <v>0</v>
      </c>
      <c r="BJ236" s="18" t="s">
        <v>92</v>
      </c>
      <c r="BK236" s="252">
        <f>ROUND(I236*H236,2)</f>
        <v>0</v>
      </c>
      <c r="BL236" s="18" t="s">
        <v>166</v>
      </c>
      <c r="BM236" s="251" t="s">
        <v>586</v>
      </c>
    </row>
    <row r="237" s="13" customFormat="1">
      <c r="A237" s="13"/>
      <c r="B237" s="258"/>
      <c r="C237" s="259"/>
      <c r="D237" s="260" t="s">
        <v>190</v>
      </c>
      <c r="E237" s="261" t="s">
        <v>1</v>
      </c>
      <c r="F237" s="262" t="s">
        <v>663</v>
      </c>
      <c r="G237" s="259"/>
      <c r="H237" s="263">
        <v>161.97499999999999</v>
      </c>
      <c r="I237" s="264"/>
      <c r="J237" s="259"/>
      <c r="K237" s="259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190</v>
      </c>
      <c r="AU237" s="269" t="s">
        <v>92</v>
      </c>
      <c r="AV237" s="13" t="s">
        <v>92</v>
      </c>
      <c r="AW237" s="13" t="s">
        <v>32</v>
      </c>
      <c r="AX237" s="13" t="s">
        <v>76</v>
      </c>
      <c r="AY237" s="269" t="s">
        <v>149</v>
      </c>
    </row>
    <row r="238" s="2" customFormat="1" ht="23.4566" customHeight="1">
      <c r="A238" s="39"/>
      <c r="B238" s="40"/>
      <c r="C238" s="239" t="s">
        <v>369</v>
      </c>
      <c r="D238" s="239" t="s">
        <v>152</v>
      </c>
      <c r="E238" s="240" t="s">
        <v>406</v>
      </c>
      <c r="F238" s="241" t="s">
        <v>407</v>
      </c>
      <c r="G238" s="242" t="s">
        <v>198</v>
      </c>
      <c r="H238" s="243">
        <v>1.5860000000000001</v>
      </c>
      <c r="I238" s="244"/>
      <c r="J238" s="245">
        <f>ROUND(I238*H238,2)</f>
        <v>0</v>
      </c>
      <c r="K238" s="246"/>
      <c r="L238" s="45"/>
      <c r="M238" s="247" t="s">
        <v>1</v>
      </c>
      <c r="N238" s="248" t="s">
        <v>42</v>
      </c>
      <c r="O238" s="98"/>
      <c r="P238" s="249">
        <f>O238*H238</f>
        <v>0</v>
      </c>
      <c r="Q238" s="249">
        <v>0</v>
      </c>
      <c r="R238" s="249">
        <f>Q238*H238</f>
        <v>0</v>
      </c>
      <c r="S238" s="249">
        <v>0</v>
      </c>
      <c r="T238" s="25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1" t="s">
        <v>166</v>
      </c>
      <c r="AT238" s="251" t="s">
        <v>152</v>
      </c>
      <c r="AU238" s="251" t="s">
        <v>92</v>
      </c>
      <c r="AY238" s="18" t="s">
        <v>149</v>
      </c>
      <c r="BE238" s="252">
        <f>IF(N238="základná",J238,0)</f>
        <v>0</v>
      </c>
      <c r="BF238" s="252">
        <f>IF(N238="znížená",J238,0)</f>
        <v>0</v>
      </c>
      <c r="BG238" s="252">
        <f>IF(N238="zákl. prenesená",J238,0)</f>
        <v>0</v>
      </c>
      <c r="BH238" s="252">
        <f>IF(N238="zníž. prenesená",J238,0)</f>
        <v>0</v>
      </c>
      <c r="BI238" s="252">
        <f>IF(N238="nulová",J238,0)</f>
        <v>0</v>
      </c>
      <c r="BJ238" s="18" t="s">
        <v>92</v>
      </c>
      <c r="BK238" s="252">
        <f>ROUND(I238*H238,2)</f>
        <v>0</v>
      </c>
      <c r="BL238" s="18" t="s">
        <v>166</v>
      </c>
      <c r="BM238" s="251" t="s">
        <v>664</v>
      </c>
    </row>
    <row r="239" s="13" customFormat="1">
      <c r="A239" s="13"/>
      <c r="B239" s="258"/>
      <c r="C239" s="259"/>
      <c r="D239" s="260" t="s">
        <v>190</v>
      </c>
      <c r="E239" s="261" t="s">
        <v>1</v>
      </c>
      <c r="F239" s="262" t="s">
        <v>665</v>
      </c>
      <c r="G239" s="259"/>
      <c r="H239" s="263">
        <v>0.61599999999999999</v>
      </c>
      <c r="I239" s="264"/>
      <c r="J239" s="259"/>
      <c r="K239" s="259"/>
      <c r="L239" s="265"/>
      <c r="M239" s="266"/>
      <c r="N239" s="267"/>
      <c r="O239" s="267"/>
      <c r="P239" s="267"/>
      <c r="Q239" s="267"/>
      <c r="R239" s="267"/>
      <c r="S239" s="267"/>
      <c r="T239" s="26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9" t="s">
        <v>190</v>
      </c>
      <c r="AU239" s="269" t="s">
        <v>92</v>
      </c>
      <c r="AV239" s="13" t="s">
        <v>92</v>
      </c>
      <c r="AW239" s="13" t="s">
        <v>32</v>
      </c>
      <c r="AX239" s="13" t="s">
        <v>76</v>
      </c>
      <c r="AY239" s="269" t="s">
        <v>149</v>
      </c>
    </row>
    <row r="240" s="13" customFormat="1">
      <c r="A240" s="13"/>
      <c r="B240" s="258"/>
      <c r="C240" s="259"/>
      <c r="D240" s="260" t="s">
        <v>190</v>
      </c>
      <c r="E240" s="261" t="s">
        <v>1</v>
      </c>
      <c r="F240" s="262" t="s">
        <v>666</v>
      </c>
      <c r="G240" s="259"/>
      <c r="H240" s="263">
        <v>0.96999999999999997</v>
      </c>
      <c r="I240" s="264"/>
      <c r="J240" s="259"/>
      <c r="K240" s="259"/>
      <c r="L240" s="265"/>
      <c r="M240" s="266"/>
      <c r="N240" s="267"/>
      <c r="O240" s="267"/>
      <c r="P240" s="267"/>
      <c r="Q240" s="267"/>
      <c r="R240" s="267"/>
      <c r="S240" s="267"/>
      <c r="T240" s="26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9" t="s">
        <v>190</v>
      </c>
      <c r="AU240" s="269" t="s">
        <v>92</v>
      </c>
      <c r="AV240" s="13" t="s">
        <v>92</v>
      </c>
      <c r="AW240" s="13" t="s">
        <v>32</v>
      </c>
      <c r="AX240" s="13" t="s">
        <v>76</v>
      </c>
      <c r="AY240" s="269" t="s">
        <v>149</v>
      </c>
    </row>
    <row r="241" s="14" customFormat="1">
      <c r="A241" s="14"/>
      <c r="B241" s="270"/>
      <c r="C241" s="271"/>
      <c r="D241" s="260" t="s">
        <v>190</v>
      </c>
      <c r="E241" s="272" t="s">
        <v>1</v>
      </c>
      <c r="F241" s="273" t="s">
        <v>203</v>
      </c>
      <c r="G241" s="271"/>
      <c r="H241" s="274">
        <v>1.5860000000000001</v>
      </c>
      <c r="I241" s="275"/>
      <c r="J241" s="271"/>
      <c r="K241" s="271"/>
      <c r="L241" s="276"/>
      <c r="M241" s="277"/>
      <c r="N241" s="278"/>
      <c r="O241" s="278"/>
      <c r="P241" s="278"/>
      <c r="Q241" s="278"/>
      <c r="R241" s="278"/>
      <c r="S241" s="278"/>
      <c r="T241" s="27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80" t="s">
        <v>190</v>
      </c>
      <c r="AU241" s="280" t="s">
        <v>92</v>
      </c>
      <c r="AV241" s="14" t="s">
        <v>166</v>
      </c>
      <c r="AW241" s="14" t="s">
        <v>32</v>
      </c>
      <c r="AX241" s="14" t="s">
        <v>84</v>
      </c>
      <c r="AY241" s="280" t="s">
        <v>149</v>
      </c>
    </row>
    <row r="242" s="2" customFormat="1" ht="23.4566" customHeight="1">
      <c r="A242" s="39"/>
      <c r="B242" s="40"/>
      <c r="C242" s="239" t="s">
        <v>374</v>
      </c>
      <c r="D242" s="239" t="s">
        <v>152</v>
      </c>
      <c r="E242" s="240" t="s">
        <v>413</v>
      </c>
      <c r="F242" s="241" t="s">
        <v>414</v>
      </c>
      <c r="G242" s="242" t="s">
        <v>198</v>
      </c>
      <c r="H242" s="243">
        <v>14.273999999999999</v>
      </c>
      <c r="I242" s="244"/>
      <c r="J242" s="245">
        <f>ROUND(I242*H242,2)</f>
        <v>0</v>
      </c>
      <c r="K242" s="246"/>
      <c r="L242" s="45"/>
      <c r="M242" s="247" t="s">
        <v>1</v>
      </c>
      <c r="N242" s="248" t="s">
        <v>42</v>
      </c>
      <c r="O242" s="98"/>
      <c r="P242" s="249">
        <f>O242*H242</f>
        <v>0</v>
      </c>
      <c r="Q242" s="249">
        <v>0</v>
      </c>
      <c r="R242" s="249">
        <f>Q242*H242</f>
        <v>0</v>
      </c>
      <c r="S242" s="249">
        <v>0</v>
      </c>
      <c r="T242" s="25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1" t="s">
        <v>166</v>
      </c>
      <c r="AT242" s="251" t="s">
        <v>152</v>
      </c>
      <c r="AU242" s="251" t="s">
        <v>92</v>
      </c>
      <c r="AY242" s="18" t="s">
        <v>149</v>
      </c>
      <c r="BE242" s="252">
        <f>IF(N242="základná",J242,0)</f>
        <v>0</v>
      </c>
      <c r="BF242" s="252">
        <f>IF(N242="znížená",J242,0)</f>
        <v>0</v>
      </c>
      <c r="BG242" s="252">
        <f>IF(N242="zákl. prenesená",J242,0)</f>
        <v>0</v>
      </c>
      <c r="BH242" s="252">
        <f>IF(N242="zníž. prenesená",J242,0)</f>
        <v>0</v>
      </c>
      <c r="BI242" s="252">
        <f>IF(N242="nulová",J242,0)</f>
        <v>0</v>
      </c>
      <c r="BJ242" s="18" t="s">
        <v>92</v>
      </c>
      <c r="BK242" s="252">
        <f>ROUND(I242*H242,2)</f>
        <v>0</v>
      </c>
      <c r="BL242" s="18" t="s">
        <v>166</v>
      </c>
      <c r="BM242" s="251" t="s">
        <v>667</v>
      </c>
    </row>
    <row r="243" s="13" customFormat="1">
      <c r="A243" s="13"/>
      <c r="B243" s="258"/>
      <c r="C243" s="259"/>
      <c r="D243" s="260" t="s">
        <v>190</v>
      </c>
      <c r="E243" s="261" t="s">
        <v>1</v>
      </c>
      <c r="F243" s="262" t="s">
        <v>668</v>
      </c>
      <c r="G243" s="259"/>
      <c r="H243" s="263">
        <v>14.273999999999999</v>
      </c>
      <c r="I243" s="264"/>
      <c r="J243" s="259"/>
      <c r="K243" s="259"/>
      <c r="L243" s="265"/>
      <c r="M243" s="266"/>
      <c r="N243" s="267"/>
      <c r="O243" s="267"/>
      <c r="P243" s="267"/>
      <c r="Q243" s="267"/>
      <c r="R243" s="267"/>
      <c r="S243" s="267"/>
      <c r="T243" s="26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9" t="s">
        <v>190</v>
      </c>
      <c r="AU243" s="269" t="s">
        <v>92</v>
      </c>
      <c r="AV243" s="13" t="s">
        <v>92</v>
      </c>
      <c r="AW243" s="13" t="s">
        <v>32</v>
      </c>
      <c r="AX243" s="13" t="s">
        <v>84</v>
      </c>
      <c r="AY243" s="269" t="s">
        <v>149</v>
      </c>
    </row>
    <row r="244" s="2" customFormat="1" ht="23.4566" customHeight="1">
      <c r="A244" s="39"/>
      <c r="B244" s="40"/>
      <c r="C244" s="239" t="s">
        <v>378</v>
      </c>
      <c r="D244" s="239" t="s">
        <v>152</v>
      </c>
      <c r="E244" s="240" t="s">
        <v>591</v>
      </c>
      <c r="F244" s="241" t="s">
        <v>592</v>
      </c>
      <c r="G244" s="242" t="s">
        <v>198</v>
      </c>
      <c r="H244" s="243">
        <v>6.9390000000000001</v>
      </c>
      <c r="I244" s="244"/>
      <c r="J244" s="245">
        <f>ROUND(I244*H244,2)</f>
        <v>0</v>
      </c>
      <c r="K244" s="246"/>
      <c r="L244" s="45"/>
      <c r="M244" s="247" t="s">
        <v>1</v>
      </c>
      <c r="N244" s="248" t="s">
        <v>42</v>
      </c>
      <c r="O244" s="98"/>
      <c r="P244" s="249">
        <f>O244*H244</f>
        <v>0</v>
      </c>
      <c r="Q244" s="249">
        <v>0</v>
      </c>
      <c r="R244" s="249">
        <f>Q244*H244</f>
        <v>0</v>
      </c>
      <c r="S244" s="249">
        <v>0</v>
      </c>
      <c r="T244" s="25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1" t="s">
        <v>166</v>
      </c>
      <c r="AT244" s="251" t="s">
        <v>152</v>
      </c>
      <c r="AU244" s="251" t="s">
        <v>92</v>
      </c>
      <c r="AY244" s="18" t="s">
        <v>149</v>
      </c>
      <c r="BE244" s="252">
        <f>IF(N244="základná",J244,0)</f>
        <v>0</v>
      </c>
      <c r="BF244" s="252">
        <f>IF(N244="znížená",J244,0)</f>
        <v>0</v>
      </c>
      <c r="BG244" s="252">
        <f>IF(N244="zákl. prenesená",J244,0)</f>
        <v>0</v>
      </c>
      <c r="BH244" s="252">
        <f>IF(N244="zníž. prenesená",J244,0)</f>
        <v>0</v>
      </c>
      <c r="BI244" s="252">
        <f>IF(N244="nulová",J244,0)</f>
        <v>0</v>
      </c>
      <c r="BJ244" s="18" t="s">
        <v>92</v>
      </c>
      <c r="BK244" s="252">
        <f>ROUND(I244*H244,2)</f>
        <v>0</v>
      </c>
      <c r="BL244" s="18" t="s">
        <v>166</v>
      </c>
      <c r="BM244" s="251" t="s">
        <v>593</v>
      </c>
    </row>
    <row r="245" s="13" customFormat="1">
      <c r="A245" s="13"/>
      <c r="B245" s="258"/>
      <c r="C245" s="259"/>
      <c r="D245" s="260" t="s">
        <v>190</v>
      </c>
      <c r="E245" s="261" t="s">
        <v>1</v>
      </c>
      <c r="F245" s="262" t="s">
        <v>669</v>
      </c>
      <c r="G245" s="259"/>
      <c r="H245" s="263">
        <v>6.9390000000000001</v>
      </c>
      <c r="I245" s="264"/>
      <c r="J245" s="259"/>
      <c r="K245" s="259"/>
      <c r="L245" s="265"/>
      <c r="M245" s="266"/>
      <c r="N245" s="267"/>
      <c r="O245" s="267"/>
      <c r="P245" s="267"/>
      <c r="Q245" s="267"/>
      <c r="R245" s="267"/>
      <c r="S245" s="267"/>
      <c r="T245" s="26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9" t="s">
        <v>190</v>
      </c>
      <c r="AU245" s="269" t="s">
        <v>92</v>
      </c>
      <c r="AV245" s="13" t="s">
        <v>92</v>
      </c>
      <c r="AW245" s="13" t="s">
        <v>32</v>
      </c>
      <c r="AX245" s="13" t="s">
        <v>84</v>
      </c>
      <c r="AY245" s="269" t="s">
        <v>149</v>
      </c>
    </row>
    <row r="246" s="12" customFormat="1" ht="22.8" customHeight="1">
      <c r="A246" s="12"/>
      <c r="B246" s="223"/>
      <c r="C246" s="224"/>
      <c r="D246" s="225" t="s">
        <v>75</v>
      </c>
      <c r="E246" s="237" t="s">
        <v>422</v>
      </c>
      <c r="F246" s="237" t="s">
        <v>423</v>
      </c>
      <c r="G246" s="224"/>
      <c r="H246" s="224"/>
      <c r="I246" s="227"/>
      <c r="J246" s="238">
        <f>BK246</f>
        <v>0</v>
      </c>
      <c r="K246" s="224"/>
      <c r="L246" s="229"/>
      <c r="M246" s="230"/>
      <c r="N246" s="231"/>
      <c r="O246" s="231"/>
      <c r="P246" s="232">
        <f>P247</f>
        <v>0</v>
      </c>
      <c r="Q246" s="231"/>
      <c r="R246" s="232">
        <f>R247</f>
        <v>0</v>
      </c>
      <c r="S246" s="231"/>
      <c r="T246" s="233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34" t="s">
        <v>84</v>
      </c>
      <c r="AT246" s="235" t="s">
        <v>75</v>
      </c>
      <c r="AU246" s="235" t="s">
        <v>84</v>
      </c>
      <c r="AY246" s="234" t="s">
        <v>149</v>
      </c>
      <c r="BK246" s="236">
        <f>BK247</f>
        <v>0</v>
      </c>
    </row>
    <row r="247" s="2" customFormat="1" ht="23.4566" customHeight="1">
      <c r="A247" s="39"/>
      <c r="B247" s="40"/>
      <c r="C247" s="239" t="s">
        <v>383</v>
      </c>
      <c r="D247" s="239" t="s">
        <v>152</v>
      </c>
      <c r="E247" s="240" t="s">
        <v>425</v>
      </c>
      <c r="F247" s="241" t="s">
        <v>426</v>
      </c>
      <c r="G247" s="242" t="s">
        <v>198</v>
      </c>
      <c r="H247" s="243">
        <v>46.450000000000003</v>
      </c>
      <c r="I247" s="244"/>
      <c r="J247" s="245">
        <f>ROUND(I247*H247,2)</f>
        <v>0</v>
      </c>
      <c r="K247" s="246"/>
      <c r="L247" s="45"/>
      <c r="M247" s="253" t="s">
        <v>1</v>
      </c>
      <c r="N247" s="254" t="s">
        <v>42</v>
      </c>
      <c r="O247" s="255"/>
      <c r="P247" s="256">
        <f>O247*H247</f>
        <v>0</v>
      </c>
      <c r="Q247" s="256">
        <v>0</v>
      </c>
      <c r="R247" s="256">
        <f>Q247*H247</f>
        <v>0</v>
      </c>
      <c r="S247" s="256">
        <v>0</v>
      </c>
      <c r="T247" s="25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1" t="s">
        <v>166</v>
      </c>
      <c r="AT247" s="251" t="s">
        <v>152</v>
      </c>
      <c r="AU247" s="251" t="s">
        <v>92</v>
      </c>
      <c r="AY247" s="18" t="s">
        <v>149</v>
      </c>
      <c r="BE247" s="252">
        <f>IF(N247="základná",J247,0)</f>
        <v>0</v>
      </c>
      <c r="BF247" s="252">
        <f>IF(N247="znížená",J247,0)</f>
        <v>0</v>
      </c>
      <c r="BG247" s="252">
        <f>IF(N247="zákl. prenesená",J247,0)</f>
        <v>0</v>
      </c>
      <c r="BH247" s="252">
        <f>IF(N247="zníž. prenesená",J247,0)</f>
        <v>0</v>
      </c>
      <c r="BI247" s="252">
        <f>IF(N247="nulová",J247,0)</f>
        <v>0</v>
      </c>
      <c r="BJ247" s="18" t="s">
        <v>92</v>
      </c>
      <c r="BK247" s="252">
        <f>ROUND(I247*H247,2)</f>
        <v>0</v>
      </c>
      <c r="BL247" s="18" t="s">
        <v>166</v>
      </c>
      <c r="BM247" s="251" t="s">
        <v>595</v>
      </c>
    </row>
    <row r="248" s="2" customFormat="1" ht="6.96" customHeight="1">
      <c r="A248" s="39"/>
      <c r="B248" s="73"/>
      <c r="C248" s="74"/>
      <c r="D248" s="74"/>
      <c r="E248" s="74"/>
      <c r="F248" s="74"/>
      <c r="G248" s="74"/>
      <c r="H248" s="74"/>
      <c r="I248" s="74"/>
      <c r="J248" s="74"/>
      <c r="K248" s="74"/>
      <c r="L248" s="45"/>
      <c r="M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</row>
  </sheetData>
  <sheetProtection sheet="1" autoFilter="0" formatColumns="0" formatRows="0" objects="1" scenarios="1" spinCount="100000" saltValue="7QnUvh2DLkA88J6bknfax3HdLBWVuy0umf7RQOcZiXYeYu8XxCZH13xkEuMsXTDSrH69hDELX4mO92KTzHhFOA==" hashValue="PjDOi/m1xj0f1leTZkbRgUbf43YrdgJxguDZ95VrZlhomqQQSKuga9IgghvPDzN2iEX3fqC2kk9rT20mBfXolw==" algorithmName="SHA-512" password="CC35"/>
  <autoFilter ref="C130:K24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670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30. 12. 2020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ROUND(J131,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ROUND((SUM(BE131:BE239)),  2)</f>
        <v>0</v>
      </c>
      <c r="G37" s="173"/>
      <c r="H37" s="173"/>
      <c r="I37" s="174">
        <v>0.20000000000000001</v>
      </c>
      <c r="J37" s="172">
        <f>ROUND(((SUM(BE131:BE239))*I37),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ROUND((SUM(BF131:BF239)),  2)</f>
        <v>0</v>
      </c>
      <c r="G38" s="173"/>
      <c r="H38" s="173"/>
      <c r="I38" s="174">
        <v>0.20000000000000001</v>
      </c>
      <c r="J38" s="172">
        <f>ROUND(((SUM(BF131:BF239))*I38),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ROUND((SUM(BG131:BG239)),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ROUND((SUM(BH131:BH239)),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ROUND((SUM(BI131:BI239)),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hidden="1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hidden="1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hidden="1" s="2" customFormat="1" ht="16.30189" customHeight="1">
      <c r="A89" s="39"/>
      <c r="B89" s="40"/>
      <c r="C89" s="41"/>
      <c r="D89" s="41"/>
      <c r="E89" s="292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6.30189" customHeight="1">
      <c r="A91" s="39"/>
      <c r="B91" s="40"/>
      <c r="C91" s="41"/>
      <c r="D91" s="41"/>
      <c r="E91" s="83" t="str">
        <f>E13</f>
        <v>06063 - Priepust č.3 v km 19,181 - P21779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30. 12. 2020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hidden="1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hidden="1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J131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hidden="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J132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J133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206"/>
      <c r="C103" s="140"/>
      <c r="D103" s="207" t="s">
        <v>431</v>
      </c>
      <c r="E103" s="208"/>
      <c r="F103" s="208"/>
      <c r="G103" s="208"/>
      <c r="H103" s="208"/>
      <c r="I103" s="208"/>
      <c r="J103" s="209">
        <f>J156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206"/>
      <c r="C104" s="140"/>
      <c r="D104" s="207" t="s">
        <v>432</v>
      </c>
      <c r="E104" s="208"/>
      <c r="F104" s="208"/>
      <c r="G104" s="208"/>
      <c r="H104" s="208"/>
      <c r="I104" s="208"/>
      <c r="J104" s="209">
        <f>J174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206"/>
      <c r="C105" s="140"/>
      <c r="D105" s="207" t="s">
        <v>180</v>
      </c>
      <c r="E105" s="208"/>
      <c r="F105" s="208"/>
      <c r="G105" s="208"/>
      <c r="H105" s="208"/>
      <c r="I105" s="208"/>
      <c r="J105" s="209">
        <f>J186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J199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J238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hidden="1" s="2" customFormat="1" ht="6.96" customHeight="1">
      <c r="A109" s="39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hidden="1"/>
    <row r="111" hidden="1"/>
    <row r="112" hidden="1"/>
    <row r="113" s="2" customFormat="1" ht="6.96" customHeight="1">
      <c r="A113" s="39"/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134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15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7.84906" customHeight="1">
      <c r="A117" s="39"/>
      <c r="B117" s="40"/>
      <c r="C117" s="41"/>
      <c r="D117" s="41"/>
      <c r="E117" s="195" t="str">
        <f>E7</f>
        <v>Rekonštrukcia cesty a mostov II/591 Banská Bystrica - hr. okr. BB/ZV - Zvolenská Slatina , II. etapa</v>
      </c>
      <c r="F117" s="33"/>
      <c r="G117" s="33"/>
      <c r="H117" s="33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1" customFormat="1" ht="16.30189" customHeight="1">
      <c r="B119" s="22"/>
      <c r="C119" s="23"/>
      <c r="D119" s="23"/>
      <c r="E119" s="195" t="s">
        <v>173</v>
      </c>
      <c r="F119" s="23"/>
      <c r="G119" s="23"/>
      <c r="H119" s="23"/>
      <c r="I119" s="23"/>
      <c r="J119" s="23"/>
      <c r="K119" s="23"/>
      <c r="L119" s="21"/>
    </row>
    <row r="120" s="1" customFormat="1" ht="12" customHeight="1">
      <c r="B120" s="22"/>
      <c r="C120" s="33" t="s">
        <v>174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30189" customHeight="1">
      <c r="A121" s="39"/>
      <c r="B121" s="40"/>
      <c r="C121" s="41"/>
      <c r="D121" s="41"/>
      <c r="E121" s="292" t="s">
        <v>428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429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30189" customHeight="1">
      <c r="A123" s="39"/>
      <c r="B123" s="40"/>
      <c r="C123" s="41"/>
      <c r="D123" s="41"/>
      <c r="E123" s="83" t="str">
        <f>E13</f>
        <v>06063 - Priepust č.3 v km 19,181 - P21779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F16</f>
        <v>k. ú. Banská Bystrica</v>
      </c>
      <c r="G125" s="41"/>
      <c r="H125" s="41"/>
      <c r="I125" s="33" t="s">
        <v>21</v>
      </c>
      <c r="J125" s="86" t="str">
        <f>IF(J16="","",J16)</f>
        <v>30. 12. 2020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81509" customHeight="1">
      <c r="A127" s="39"/>
      <c r="B127" s="40"/>
      <c r="C127" s="33" t="s">
        <v>23</v>
      </c>
      <c r="D127" s="41"/>
      <c r="E127" s="41"/>
      <c r="F127" s="28" t="str">
        <f>E19</f>
        <v xml:space="preserve">BANSKOBYSTRICKÝ SAMOSPRÁVNY KRAJ </v>
      </c>
      <c r="G127" s="41"/>
      <c r="H127" s="41"/>
      <c r="I127" s="33" t="s">
        <v>29</v>
      </c>
      <c r="J127" s="37" t="str">
        <f>E25</f>
        <v>ISPO spol.s r.o. , Prešov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30566" customHeight="1">
      <c r="A128" s="39"/>
      <c r="B128" s="40"/>
      <c r="C128" s="33" t="s">
        <v>27</v>
      </c>
      <c r="D128" s="41"/>
      <c r="E128" s="41"/>
      <c r="F128" s="28" t="str">
        <f>IF(E22="","",E22)</f>
        <v>Vyplň údaj</v>
      </c>
      <c r="G128" s="41"/>
      <c r="H128" s="41"/>
      <c r="I128" s="33" t="s">
        <v>33</v>
      </c>
      <c r="J128" s="37" t="str">
        <f>E28</f>
        <v>Macura M.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11"/>
      <c r="B130" s="212"/>
      <c r="C130" s="213" t="s">
        <v>135</v>
      </c>
      <c r="D130" s="214" t="s">
        <v>61</v>
      </c>
      <c r="E130" s="214" t="s">
        <v>57</v>
      </c>
      <c r="F130" s="214" t="s">
        <v>58</v>
      </c>
      <c r="G130" s="214" t="s">
        <v>136</v>
      </c>
      <c r="H130" s="214" t="s">
        <v>137</v>
      </c>
      <c r="I130" s="214" t="s">
        <v>138</v>
      </c>
      <c r="J130" s="215" t="s">
        <v>128</v>
      </c>
      <c r="K130" s="216" t="s">
        <v>139</v>
      </c>
      <c r="L130" s="217"/>
      <c r="M130" s="107" t="s">
        <v>1</v>
      </c>
      <c r="N130" s="108" t="s">
        <v>40</v>
      </c>
      <c r="O130" s="108" t="s">
        <v>140</v>
      </c>
      <c r="P130" s="108" t="s">
        <v>141</v>
      </c>
      <c r="Q130" s="108" t="s">
        <v>142</v>
      </c>
      <c r="R130" s="108" t="s">
        <v>143</v>
      </c>
      <c r="S130" s="108" t="s">
        <v>144</v>
      </c>
      <c r="T130" s="109" t="s">
        <v>145</v>
      </c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</row>
    <row r="131" s="2" customFormat="1" ht="22.8" customHeight="1">
      <c r="A131" s="39"/>
      <c r="B131" s="40"/>
      <c r="C131" s="114" t="s">
        <v>129</v>
      </c>
      <c r="D131" s="41"/>
      <c r="E131" s="41"/>
      <c r="F131" s="41"/>
      <c r="G131" s="41"/>
      <c r="H131" s="41"/>
      <c r="I131" s="41"/>
      <c r="J131" s="218">
        <f>BK131</f>
        <v>0</v>
      </c>
      <c r="K131" s="41"/>
      <c r="L131" s="45"/>
      <c r="M131" s="110"/>
      <c r="N131" s="219"/>
      <c r="O131" s="111"/>
      <c r="P131" s="220">
        <f>P132</f>
        <v>0</v>
      </c>
      <c r="Q131" s="111"/>
      <c r="R131" s="220">
        <f>R132</f>
        <v>38.230691259999993</v>
      </c>
      <c r="S131" s="111"/>
      <c r="T131" s="221">
        <f>T132</f>
        <v>4.7586459999999997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130</v>
      </c>
      <c r="BK131" s="222">
        <f>BK132</f>
        <v>0</v>
      </c>
    </row>
    <row r="132" s="12" customFormat="1" ht="25.92" customHeight="1">
      <c r="A132" s="12"/>
      <c r="B132" s="223"/>
      <c r="C132" s="224"/>
      <c r="D132" s="225" t="s">
        <v>75</v>
      </c>
      <c r="E132" s="226" t="s">
        <v>183</v>
      </c>
      <c r="F132" s="226" t="s">
        <v>184</v>
      </c>
      <c r="G132" s="224"/>
      <c r="H132" s="224"/>
      <c r="I132" s="227"/>
      <c r="J132" s="228">
        <f>BK132</f>
        <v>0</v>
      </c>
      <c r="K132" s="224"/>
      <c r="L132" s="229"/>
      <c r="M132" s="230"/>
      <c r="N132" s="231"/>
      <c r="O132" s="231"/>
      <c r="P132" s="232">
        <f>P133+P156+P174+P186+P199+P238</f>
        <v>0</v>
      </c>
      <c r="Q132" s="231"/>
      <c r="R132" s="232">
        <f>R133+R156+R174+R186+R199+R238</f>
        <v>38.230691259999993</v>
      </c>
      <c r="S132" s="231"/>
      <c r="T132" s="233">
        <f>T133+T156+T174+T186+T199+T238</f>
        <v>4.7586459999999997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4" t="s">
        <v>84</v>
      </c>
      <c r="AT132" s="235" t="s">
        <v>75</v>
      </c>
      <c r="AU132" s="235" t="s">
        <v>76</v>
      </c>
      <c r="AY132" s="234" t="s">
        <v>149</v>
      </c>
      <c r="BK132" s="236">
        <f>BK133+BK156+BK174+BK186+BK199+BK238</f>
        <v>0</v>
      </c>
    </row>
    <row r="133" s="12" customFormat="1" ht="22.8" customHeight="1">
      <c r="A133" s="12"/>
      <c r="B133" s="223"/>
      <c r="C133" s="224"/>
      <c r="D133" s="225" t="s">
        <v>75</v>
      </c>
      <c r="E133" s="237" t="s">
        <v>84</v>
      </c>
      <c r="F133" s="237" t="s">
        <v>185</v>
      </c>
      <c r="G133" s="224"/>
      <c r="H133" s="224"/>
      <c r="I133" s="227"/>
      <c r="J133" s="238">
        <f>BK133</f>
        <v>0</v>
      </c>
      <c r="K133" s="224"/>
      <c r="L133" s="229"/>
      <c r="M133" s="230"/>
      <c r="N133" s="231"/>
      <c r="O133" s="231"/>
      <c r="P133" s="232">
        <f>SUM(P134:P155)</f>
        <v>0</v>
      </c>
      <c r="Q133" s="231"/>
      <c r="R133" s="232">
        <f>SUM(R134:R155)</f>
        <v>0</v>
      </c>
      <c r="S133" s="231"/>
      <c r="T133" s="233">
        <f>SUM(T134:T155)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4" t="s">
        <v>84</v>
      </c>
      <c r="AT133" s="235" t="s">
        <v>75</v>
      </c>
      <c r="AU133" s="235" t="s">
        <v>84</v>
      </c>
      <c r="AY133" s="234" t="s">
        <v>149</v>
      </c>
      <c r="BK133" s="236">
        <f>SUM(BK134:BK155)</f>
        <v>0</v>
      </c>
    </row>
    <row r="134" s="2" customFormat="1" ht="36.72453" customHeight="1">
      <c r="A134" s="39"/>
      <c r="B134" s="40"/>
      <c r="C134" s="239" t="s">
        <v>84</v>
      </c>
      <c r="D134" s="239" t="s">
        <v>152</v>
      </c>
      <c r="E134" s="240" t="s">
        <v>671</v>
      </c>
      <c r="F134" s="241" t="s">
        <v>672</v>
      </c>
      <c r="G134" s="242" t="s">
        <v>188</v>
      </c>
      <c r="H134" s="243">
        <v>40</v>
      </c>
      <c r="I134" s="244"/>
      <c r="J134" s="245">
        <f>ROUND(I134*H134,2)</f>
        <v>0</v>
      </c>
      <c r="K134" s="246"/>
      <c r="L134" s="45"/>
      <c r="M134" s="247" t="s">
        <v>1</v>
      </c>
      <c r="N134" s="248" t="s">
        <v>42</v>
      </c>
      <c r="O134" s="98"/>
      <c r="P134" s="249">
        <f>O134*H134</f>
        <v>0</v>
      </c>
      <c r="Q134" s="249">
        <v>0</v>
      </c>
      <c r="R134" s="249">
        <f>Q134*H134</f>
        <v>0</v>
      </c>
      <c r="S134" s="249">
        <v>0</v>
      </c>
      <c r="T134" s="25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1" t="s">
        <v>166</v>
      </c>
      <c r="AT134" s="251" t="s">
        <v>152</v>
      </c>
      <c r="AU134" s="251" t="s">
        <v>92</v>
      </c>
      <c r="AY134" s="18" t="s">
        <v>149</v>
      </c>
      <c r="BE134" s="252">
        <f>IF(N134="základná",J134,0)</f>
        <v>0</v>
      </c>
      <c r="BF134" s="252">
        <f>IF(N134="znížená",J134,0)</f>
        <v>0</v>
      </c>
      <c r="BG134" s="252">
        <f>IF(N134="zákl. prenesená",J134,0)</f>
        <v>0</v>
      </c>
      <c r="BH134" s="252">
        <f>IF(N134="zníž. prenesená",J134,0)</f>
        <v>0</v>
      </c>
      <c r="BI134" s="252">
        <f>IF(N134="nulová",J134,0)</f>
        <v>0</v>
      </c>
      <c r="BJ134" s="18" t="s">
        <v>92</v>
      </c>
      <c r="BK134" s="252">
        <f>ROUND(I134*H134,2)</f>
        <v>0</v>
      </c>
      <c r="BL134" s="18" t="s">
        <v>166</v>
      </c>
      <c r="BM134" s="251" t="s">
        <v>435</v>
      </c>
    </row>
    <row r="135" s="2" customFormat="1" ht="21.0566" customHeight="1">
      <c r="A135" s="39"/>
      <c r="B135" s="40"/>
      <c r="C135" s="239" t="s">
        <v>92</v>
      </c>
      <c r="D135" s="239" t="s">
        <v>152</v>
      </c>
      <c r="E135" s="240" t="s">
        <v>441</v>
      </c>
      <c r="F135" s="241" t="s">
        <v>442</v>
      </c>
      <c r="G135" s="242" t="s">
        <v>438</v>
      </c>
      <c r="H135" s="243">
        <v>1.0129999999999999</v>
      </c>
      <c r="I135" s="244"/>
      <c r="J135" s="245">
        <f>ROUND(I135*H135,2)</f>
        <v>0</v>
      </c>
      <c r="K135" s="246"/>
      <c r="L135" s="45"/>
      <c r="M135" s="247" t="s">
        <v>1</v>
      </c>
      <c r="N135" s="248" t="s">
        <v>42</v>
      </c>
      <c r="O135" s="98"/>
      <c r="P135" s="249">
        <f>O135*H135</f>
        <v>0</v>
      </c>
      <c r="Q135" s="249">
        <v>0</v>
      </c>
      <c r="R135" s="249">
        <f>Q135*H135</f>
        <v>0</v>
      </c>
      <c r="S135" s="249">
        <v>0</v>
      </c>
      <c r="T135" s="25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1" t="s">
        <v>166</v>
      </c>
      <c r="AT135" s="251" t="s">
        <v>152</v>
      </c>
      <c r="AU135" s="251" t="s">
        <v>92</v>
      </c>
      <c r="AY135" s="18" t="s">
        <v>149</v>
      </c>
      <c r="BE135" s="252">
        <f>IF(N135="základná",J135,0)</f>
        <v>0</v>
      </c>
      <c r="BF135" s="252">
        <f>IF(N135="znížená",J135,0)</f>
        <v>0</v>
      </c>
      <c r="BG135" s="252">
        <f>IF(N135="zákl. prenesená",J135,0)</f>
        <v>0</v>
      </c>
      <c r="BH135" s="252">
        <f>IF(N135="zníž. prenesená",J135,0)</f>
        <v>0</v>
      </c>
      <c r="BI135" s="252">
        <f>IF(N135="nulová",J135,0)</f>
        <v>0</v>
      </c>
      <c r="BJ135" s="18" t="s">
        <v>92</v>
      </c>
      <c r="BK135" s="252">
        <f>ROUND(I135*H135,2)</f>
        <v>0</v>
      </c>
      <c r="BL135" s="18" t="s">
        <v>166</v>
      </c>
      <c r="BM135" s="251" t="s">
        <v>443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673</v>
      </c>
      <c r="G136" s="259"/>
      <c r="H136" s="263">
        <v>1.0129999999999999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84</v>
      </c>
      <c r="AY136" s="269" t="s">
        <v>149</v>
      </c>
    </row>
    <row r="137" s="2" customFormat="1" ht="36.72453" customHeight="1">
      <c r="A137" s="39"/>
      <c r="B137" s="40"/>
      <c r="C137" s="239" t="s">
        <v>99</v>
      </c>
      <c r="D137" s="239" t="s">
        <v>152</v>
      </c>
      <c r="E137" s="240" t="s">
        <v>445</v>
      </c>
      <c r="F137" s="241" t="s">
        <v>446</v>
      </c>
      <c r="G137" s="242" t="s">
        <v>438</v>
      </c>
      <c r="H137" s="243">
        <v>0.30399999999999999</v>
      </c>
      <c r="I137" s="244"/>
      <c r="J137" s="245">
        <f>ROUND(I137*H137,2)</f>
        <v>0</v>
      </c>
      <c r="K137" s="246"/>
      <c r="L137" s="45"/>
      <c r="M137" s="247" t="s">
        <v>1</v>
      </c>
      <c r="N137" s="248" t="s">
        <v>42</v>
      </c>
      <c r="O137" s="98"/>
      <c r="P137" s="249">
        <f>O137*H137</f>
        <v>0</v>
      </c>
      <c r="Q137" s="249">
        <v>0</v>
      </c>
      <c r="R137" s="249">
        <f>Q137*H137</f>
        <v>0</v>
      </c>
      <c r="S137" s="249">
        <v>0</v>
      </c>
      <c r="T137" s="25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1" t="s">
        <v>166</v>
      </c>
      <c r="AT137" s="251" t="s">
        <v>152</v>
      </c>
      <c r="AU137" s="251" t="s">
        <v>92</v>
      </c>
      <c r="AY137" s="18" t="s">
        <v>149</v>
      </c>
      <c r="BE137" s="252">
        <f>IF(N137="základná",J137,0)</f>
        <v>0</v>
      </c>
      <c r="BF137" s="252">
        <f>IF(N137="znížená",J137,0)</f>
        <v>0</v>
      </c>
      <c r="BG137" s="252">
        <f>IF(N137="zákl. prenesená",J137,0)</f>
        <v>0</v>
      </c>
      <c r="BH137" s="252">
        <f>IF(N137="zníž. prenesená",J137,0)</f>
        <v>0</v>
      </c>
      <c r="BI137" s="252">
        <f>IF(N137="nulová",J137,0)</f>
        <v>0</v>
      </c>
      <c r="BJ137" s="18" t="s">
        <v>92</v>
      </c>
      <c r="BK137" s="252">
        <f>ROUND(I137*H137,2)</f>
        <v>0</v>
      </c>
      <c r="BL137" s="18" t="s">
        <v>166</v>
      </c>
      <c r="BM137" s="251" t="s">
        <v>447</v>
      </c>
    </row>
    <row r="138" s="13" customFormat="1">
      <c r="A138" s="13"/>
      <c r="B138" s="258"/>
      <c r="C138" s="259"/>
      <c r="D138" s="260" t="s">
        <v>190</v>
      </c>
      <c r="E138" s="261" t="s">
        <v>1</v>
      </c>
      <c r="F138" s="262" t="s">
        <v>674</v>
      </c>
      <c r="G138" s="259"/>
      <c r="H138" s="263">
        <v>1.0129999999999999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190</v>
      </c>
      <c r="AU138" s="269" t="s">
        <v>92</v>
      </c>
      <c r="AV138" s="13" t="s">
        <v>92</v>
      </c>
      <c r="AW138" s="13" t="s">
        <v>32</v>
      </c>
      <c r="AX138" s="13" t="s">
        <v>84</v>
      </c>
      <c r="AY138" s="269" t="s">
        <v>149</v>
      </c>
    </row>
    <row r="139" s="13" customFormat="1">
      <c r="A139" s="13"/>
      <c r="B139" s="258"/>
      <c r="C139" s="259"/>
      <c r="D139" s="260" t="s">
        <v>190</v>
      </c>
      <c r="E139" s="259"/>
      <c r="F139" s="262" t="s">
        <v>675</v>
      </c>
      <c r="G139" s="259"/>
      <c r="H139" s="263">
        <v>0.30399999999999999</v>
      </c>
      <c r="I139" s="264"/>
      <c r="J139" s="259"/>
      <c r="K139" s="259"/>
      <c r="L139" s="265"/>
      <c r="M139" s="266"/>
      <c r="N139" s="267"/>
      <c r="O139" s="267"/>
      <c r="P139" s="267"/>
      <c r="Q139" s="267"/>
      <c r="R139" s="267"/>
      <c r="S139" s="267"/>
      <c r="T139" s="26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9" t="s">
        <v>190</v>
      </c>
      <c r="AU139" s="269" t="s">
        <v>92</v>
      </c>
      <c r="AV139" s="13" t="s">
        <v>92</v>
      </c>
      <c r="AW139" s="13" t="s">
        <v>4</v>
      </c>
      <c r="AX139" s="13" t="s">
        <v>84</v>
      </c>
      <c r="AY139" s="269" t="s">
        <v>149</v>
      </c>
    </row>
    <row r="140" s="2" customFormat="1" ht="16.30189" customHeight="1">
      <c r="A140" s="39"/>
      <c r="B140" s="40"/>
      <c r="C140" s="239" t="s">
        <v>166</v>
      </c>
      <c r="D140" s="239" t="s">
        <v>152</v>
      </c>
      <c r="E140" s="240" t="s">
        <v>450</v>
      </c>
      <c r="F140" s="241" t="s">
        <v>451</v>
      </c>
      <c r="G140" s="242" t="s">
        <v>438</v>
      </c>
      <c r="H140" s="243">
        <v>1.5600000000000001</v>
      </c>
      <c r="I140" s="244"/>
      <c r="J140" s="245">
        <f>ROUND(I140*H140,2)</f>
        <v>0</v>
      </c>
      <c r="K140" s="246"/>
      <c r="L140" s="45"/>
      <c r="M140" s="247" t="s">
        <v>1</v>
      </c>
      <c r="N140" s="248" t="s">
        <v>42</v>
      </c>
      <c r="O140" s="98"/>
      <c r="P140" s="249">
        <f>O140*H140</f>
        <v>0</v>
      </c>
      <c r="Q140" s="249">
        <v>0</v>
      </c>
      <c r="R140" s="249">
        <f>Q140*H140</f>
        <v>0</v>
      </c>
      <c r="S140" s="249">
        <v>0</v>
      </c>
      <c r="T140" s="25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1" t="s">
        <v>166</v>
      </c>
      <c r="AT140" s="251" t="s">
        <v>152</v>
      </c>
      <c r="AU140" s="251" t="s">
        <v>92</v>
      </c>
      <c r="AY140" s="18" t="s">
        <v>149</v>
      </c>
      <c r="BE140" s="252">
        <f>IF(N140="základná",J140,0)</f>
        <v>0</v>
      </c>
      <c r="BF140" s="252">
        <f>IF(N140="znížená",J140,0)</f>
        <v>0</v>
      </c>
      <c r="BG140" s="252">
        <f>IF(N140="zákl. prenesená",J140,0)</f>
        <v>0</v>
      </c>
      <c r="BH140" s="252">
        <f>IF(N140="zníž. prenesená",J140,0)</f>
        <v>0</v>
      </c>
      <c r="BI140" s="252">
        <f>IF(N140="nulová",J140,0)</f>
        <v>0</v>
      </c>
      <c r="BJ140" s="18" t="s">
        <v>92</v>
      </c>
      <c r="BK140" s="252">
        <f>ROUND(I140*H140,2)</f>
        <v>0</v>
      </c>
      <c r="BL140" s="18" t="s">
        <v>166</v>
      </c>
      <c r="BM140" s="251" t="s">
        <v>452</v>
      </c>
    </row>
    <row r="141" s="13" customFormat="1">
      <c r="A141" s="13"/>
      <c r="B141" s="258"/>
      <c r="C141" s="259"/>
      <c r="D141" s="260" t="s">
        <v>190</v>
      </c>
      <c r="E141" s="261" t="s">
        <v>1</v>
      </c>
      <c r="F141" s="262" t="s">
        <v>676</v>
      </c>
      <c r="G141" s="259"/>
      <c r="H141" s="263">
        <v>1.5600000000000001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190</v>
      </c>
      <c r="AU141" s="269" t="s">
        <v>92</v>
      </c>
      <c r="AV141" s="13" t="s">
        <v>92</v>
      </c>
      <c r="AW141" s="13" t="s">
        <v>32</v>
      </c>
      <c r="AX141" s="13" t="s">
        <v>76</v>
      </c>
      <c r="AY141" s="269" t="s">
        <v>149</v>
      </c>
    </row>
    <row r="142" s="14" customFormat="1">
      <c r="A142" s="14"/>
      <c r="B142" s="270"/>
      <c r="C142" s="271"/>
      <c r="D142" s="260" t="s">
        <v>190</v>
      </c>
      <c r="E142" s="272" t="s">
        <v>1</v>
      </c>
      <c r="F142" s="273" t="s">
        <v>203</v>
      </c>
      <c r="G142" s="271"/>
      <c r="H142" s="274">
        <v>1.5600000000000001</v>
      </c>
      <c r="I142" s="275"/>
      <c r="J142" s="271"/>
      <c r="K142" s="271"/>
      <c r="L142" s="276"/>
      <c r="M142" s="277"/>
      <c r="N142" s="278"/>
      <c r="O142" s="278"/>
      <c r="P142" s="278"/>
      <c r="Q142" s="278"/>
      <c r="R142" s="278"/>
      <c r="S142" s="278"/>
      <c r="T142" s="27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80" t="s">
        <v>190</v>
      </c>
      <c r="AU142" s="280" t="s">
        <v>92</v>
      </c>
      <c r="AV142" s="14" t="s">
        <v>166</v>
      </c>
      <c r="AW142" s="14" t="s">
        <v>32</v>
      </c>
      <c r="AX142" s="14" t="s">
        <v>84</v>
      </c>
      <c r="AY142" s="280" t="s">
        <v>149</v>
      </c>
    </row>
    <row r="143" s="2" customFormat="1" ht="36.72453" customHeight="1">
      <c r="A143" s="39"/>
      <c r="B143" s="40"/>
      <c r="C143" s="239" t="s">
        <v>148</v>
      </c>
      <c r="D143" s="239" t="s">
        <v>152</v>
      </c>
      <c r="E143" s="240" t="s">
        <v>454</v>
      </c>
      <c r="F143" s="241" t="s">
        <v>455</v>
      </c>
      <c r="G143" s="242" t="s">
        <v>438</v>
      </c>
      <c r="H143" s="243">
        <v>0.46800000000000003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</v>
      </c>
      <c r="R143" s="249">
        <f>Q143*H143</f>
        <v>0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456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677</v>
      </c>
      <c r="G144" s="259"/>
      <c r="H144" s="263">
        <v>1.5600000000000001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84</v>
      </c>
      <c r="AY144" s="269" t="s">
        <v>149</v>
      </c>
    </row>
    <row r="145" s="13" customFormat="1">
      <c r="A145" s="13"/>
      <c r="B145" s="258"/>
      <c r="C145" s="259"/>
      <c r="D145" s="260" t="s">
        <v>190</v>
      </c>
      <c r="E145" s="259"/>
      <c r="F145" s="262" t="s">
        <v>678</v>
      </c>
      <c r="G145" s="259"/>
      <c r="H145" s="263">
        <v>0.46800000000000003</v>
      </c>
      <c r="I145" s="264"/>
      <c r="J145" s="259"/>
      <c r="K145" s="259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190</v>
      </c>
      <c r="AU145" s="269" t="s">
        <v>92</v>
      </c>
      <c r="AV145" s="13" t="s">
        <v>92</v>
      </c>
      <c r="AW145" s="13" t="s">
        <v>4</v>
      </c>
      <c r="AX145" s="13" t="s">
        <v>84</v>
      </c>
      <c r="AY145" s="269" t="s">
        <v>149</v>
      </c>
    </row>
    <row r="146" s="2" customFormat="1" ht="31.92453" customHeight="1">
      <c r="A146" s="39"/>
      <c r="B146" s="40"/>
      <c r="C146" s="239" t="s">
        <v>214</v>
      </c>
      <c r="D146" s="239" t="s">
        <v>152</v>
      </c>
      <c r="E146" s="240" t="s">
        <v>459</v>
      </c>
      <c r="F146" s="241" t="s">
        <v>460</v>
      </c>
      <c r="G146" s="242" t="s">
        <v>438</v>
      </c>
      <c r="H146" s="243">
        <v>2.573</v>
      </c>
      <c r="I146" s="244"/>
      <c r="J146" s="245">
        <f>ROUND(I146*H146,2)</f>
        <v>0</v>
      </c>
      <c r="K146" s="246"/>
      <c r="L146" s="45"/>
      <c r="M146" s="247" t="s">
        <v>1</v>
      </c>
      <c r="N146" s="248" t="s">
        <v>42</v>
      </c>
      <c r="O146" s="98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1" t="s">
        <v>166</v>
      </c>
      <c r="AT146" s="251" t="s">
        <v>152</v>
      </c>
      <c r="AU146" s="251" t="s">
        <v>92</v>
      </c>
      <c r="AY146" s="18" t="s">
        <v>149</v>
      </c>
      <c r="BE146" s="252">
        <f>IF(N146="základná",J146,0)</f>
        <v>0</v>
      </c>
      <c r="BF146" s="252">
        <f>IF(N146="znížená",J146,0)</f>
        <v>0</v>
      </c>
      <c r="BG146" s="252">
        <f>IF(N146="zákl. prenesená",J146,0)</f>
        <v>0</v>
      </c>
      <c r="BH146" s="252">
        <f>IF(N146="zníž. prenesená",J146,0)</f>
        <v>0</v>
      </c>
      <c r="BI146" s="252">
        <f>IF(N146="nulová",J146,0)</f>
        <v>0</v>
      </c>
      <c r="BJ146" s="18" t="s">
        <v>92</v>
      </c>
      <c r="BK146" s="252">
        <f>ROUND(I146*H146,2)</f>
        <v>0</v>
      </c>
      <c r="BL146" s="18" t="s">
        <v>166</v>
      </c>
      <c r="BM146" s="251" t="s">
        <v>461</v>
      </c>
    </row>
    <row r="147" s="13" customFormat="1">
      <c r="A147" s="13"/>
      <c r="B147" s="258"/>
      <c r="C147" s="259"/>
      <c r="D147" s="260" t="s">
        <v>190</v>
      </c>
      <c r="E147" s="261" t="s">
        <v>1</v>
      </c>
      <c r="F147" s="262" t="s">
        <v>679</v>
      </c>
      <c r="G147" s="259"/>
      <c r="H147" s="263">
        <v>2.573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32</v>
      </c>
      <c r="AX147" s="13" t="s">
        <v>84</v>
      </c>
      <c r="AY147" s="269" t="s">
        <v>149</v>
      </c>
    </row>
    <row r="148" s="2" customFormat="1" ht="36.72453" customHeight="1">
      <c r="A148" s="39"/>
      <c r="B148" s="40"/>
      <c r="C148" s="239" t="s">
        <v>219</v>
      </c>
      <c r="D148" s="239" t="s">
        <v>152</v>
      </c>
      <c r="E148" s="240" t="s">
        <v>463</v>
      </c>
      <c r="F148" s="241" t="s">
        <v>464</v>
      </c>
      <c r="G148" s="242" t="s">
        <v>438</v>
      </c>
      <c r="H148" s="243">
        <v>18.010999999999999</v>
      </c>
      <c r="I148" s="244"/>
      <c r="J148" s="245">
        <f>ROUND(I148*H148,2)</f>
        <v>0</v>
      </c>
      <c r="K148" s="246"/>
      <c r="L148" s="45"/>
      <c r="M148" s="247" t="s">
        <v>1</v>
      </c>
      <c r="N148" s="248" t="s">
        <v>42</v>
      </c>
      <c r="O148" s="98"/>
      <c r="P148" s="249">
        <f>O148*H148</f>
        <v>0</v>
      </c>
      <c r="Q148" s="249">
        <v>0</v>
      </c>
      <c r="R148" s="249">
        <f>Q148*H148</f>
        <v>0</v>
      </c>
      <c r="S148" s="249">
        <v>0</v>
      </c>
      <c r="T148" s="25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1" t="s">
        <v>166</v>
      </c>
      <c r="AT148" s="251" t="s">
        <v>152</v>
      </c>
      <c r="AU148" s="251" t="s">
        <v>92</v>
      </c>
      <c r="AY148" s="18" t="s">
        <v>149</v>
      </c>
      <c r="BE148" s="252">
        <f>IF(N148="základná",J148,0)</f>
        <v>0</v>
      </c>
      <c r="BF148" s="252">
        <f>IF(N148="znížená",J148,0)</f>
        <v>0</v>
      </c>
      <c r="BG148" s="252">
        <f>IF(N148="zákl. prenesená",J148,0)</f>
        <v>0</v>
      </c>
      <c r="BH148" s="252">
        <f>IF(N148="zníž. prenesená",J148,0)</f>
        <v>0</v>
      </c>
      <c r="BI148" s="252">
        <f>IF(N148="nulová",J148,0)</f>
        <v>0</v>
      </c>
      <c r="BJ148" s="18" t="s">
        <v>92</v>
      </c>
      <c r="BK148" s="252">
        <f>ROUND(I148*H148,2)</f>
        <v>0</v>
      </c>
      <c r="BL148" s="18" t="s">
        <v>166</v>
      </c>
      <c r="BM148" s="251" t="s">
        <v>465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680</v>
      </c>
      <c r="G149" s="259"/>
      <c r="H149" s="263">
        <v>18.010999999999999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84</v>
      </c>
      <c r="AY149" s="269" t="s">
        <v>149</v>
      </c>
    </row>
    <row r="150" s="2" customFormat="1" ht="16.30189" customHeight="1">
      <c r="A150" s="39"/>
      <c r="B150" s="40"/>
      <c r="C150" s="239" t="s">
        <v>224</v>
      </c>
      <c r="D150" s="239" t="s">
        <v>152</v>
      </c>
      <c r="E150" s="240" t="s">
        <v>467</v>
      </c>
      <c r="F150" s="241" t="s">
        <v>468</v>
      </c>
      <c r="G150" s="242" t="s">
        <v>438</v>
      </c>
      <c r="H150" s="243">
        <v>2.573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469</v>
      </c>
    </row>
    <row r="151" s="2" customFormat="1" ht="23.4566" customHeight="1">
      <c r="A151" s="39"/>
      <c r="B151" s="40"/>
      <c r="C151" s="239" t="s">
        <v>230</v>
      </c>
      <c r="D151" s="239" t="s">
        <v>152</v>
      </c>
      <c r="E151" s="240" t="s">
        <v>470</v>
      </c>
      <c r="F151" s="241" t="s">
        <v>197</v>
      </c>
      <c r="G151" s="242" t="s">
        <v>198</v>
      </c>
      <c r="H151" s="243">
        <v>5.8049999999999997</v>
      </c>
      <c r="I151" s="244"/>
      <c r="J151" s="245">
        <f>ROUND(I151*H151,2)</f>
        <v>0</v>
      </c>
      <c r="K151" s="246"/>
      <c r="L151" s="45"/>
      <c r="M151" s="247" t="s">
        <v>1</v>
      </c>
      <c r="N151" s="248" t="s">
        <v>42</v>
      </c>
      <c r="O151" s="98"/>
      <c r="P151" s="249">
        <f>O151*H151</f>
        <v>0</v>
      </c>
      <c r="Q151" s="249">
        <v>0</v>
      </c>
      <c r="R151" s="249">
        <f>Q151*H151</f>
        <v>0</v>
      </c>
      <c r="S151" s="249">
        <v>0</v>
      </c>
      <c r="T151" s="25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1" t="s">
        <v>166</v>
      </c>
      <c r="AT151" s="251" t="s">
        <v>152</v>
      </c>
      <c r="AU151" s="251" t="s">
        <v>92</v>
      </c>
      <c r="AY151" s="18" t="s">
        <v>149</v>
      </c>
      <c r="BE151" s="252">
        <f>IF(N151="základná",J151,0)</f>
        <v>0</v>
      </c>
      <c r="BF151" s="252">
        <f>IF(N151="znížená",J151,0)</f>
        <v>0</v>
      </c>
      <c r="BG151" s="252">
        <f>IF(N151="zákl. prenesená",J151,0)</f>
        <v>0</v>
      </c>
      <c r="BH151" s="252">
        <f>IF(N151="zníž. prenesená",J151,0)</f>
        <v>0</v>
      </c>
      <c r="BI151" s="252">
        <f>IF(N151="nulová",J151,0)</f>
        <v>0</v>
      </c>
      <c r="BJ151" s="18" t="s">
        <v>92</v>
      </c>
      <c r="BK151" s="252">
        <f>ROUND(I151*H151,2)</f>
        <v>0</v>
      </c>
      <c r="BL151" s="18" t="s">
        <v>166</v>
      </c>
      <c r="BM151" s="251" t="s">
        <v>471</v>
      </c>
    </row>
    <row r="152" s="13" customFormat="1">
      <c r="A152" s="13"/>
      <c r="B152" s="258"/>
      <c r="C152" s="259"/>
      <c r="D152" s="260" t="s">
        <v>190</v>
      </c>
      <c r="E152" s="261" t="s">
        <v>1</v>
      </c>
      <c r="F152" s="262" t="s">
        <v>681</v>
      </c>
      <c r="G152" s="259"/>
      <c r="H152" s="263">
        <v>3.8599999999999999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190</v>
      </c>
      <c r="AU152" s="269" t="s">
        <v>92</v>
      </c>
      <c r="AV152" s="13" t="s">
        <v>92</v>
      </c>
      <c r="AW152" s="13" t="s">
        <v>32</v>
      </c>
      <c r="AX152" s="13" t="s">
        <v>76</v>
      </c>
      <c r="AY152" s="269" t="s">
        <v>149</v>
      </c>
    </row>
    <row r="153" s="13" customFormat="1">
      <c r="A153" s="13"/>
      <c r="B153" s="258"/>
      <c r="C153" s="259"/>
      <c r="D153" s="260" t="s">
        <v>190</v>
      </c>
      <c r="E153" s="261" t="s">
        <v>1</v>
      </c>
      <c r="F153" s="262" t="s">
        <v>682</v>
      </c>
      <c r="G153" s="259"/>
      <c r="H153" s="263">
        <v>0.48999999999999999</v>
      </c>
      <c r="I153" s="264"/>
      <c r="J153" s="259"/>
      <c r="K153" s="259"/>
      <c r="L153" s="265"/>
      <c r="M153" s="266"/>
      <c r="N153" s="267"/>
      <c r="O153" s="267"/>
      <c r="P153" s="267"/>
      <c r="Q153" s="267"/>
      <c r="R153" s="267"/>
      <c r="S153" s="267"/>
      <c r="T153" s="26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9" t="s">
        <v>190</v>
      </c>
      <c r="AU153" s="269" t="s">
        <v>92</v>
      </c>
      <c r="AV153" s="13" t="s">
        <v>92</v>
      </c>
      <c r="AW153" s="13" t="s">
        <v>32</v>
      </c>
      <c r="AX153" s="13" t="s">
        <v>76</v>
      </c>
      <c r="AY153" s="269" t="s">
        <v>149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474</v>
      </c>
      <c r="G154" s="259"/>
      <c r="H154" s="263">
        <v>1.4550000000000001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76</v>
      </c>
      <c r="AY154" s="269" t="s">
        <v>149</v>
      </c>
    </row>
    <row r="155" s="14" customFormat="1">
      <c r="A155" s="14"/>
      <c r="B155" s="270"/>
      <c r="C155" s="271"/>
      <c r="D155" s="260" t="s">
        <v>190</v>
      </c>
      <c r="E155" s="272" t="s">
        <v>1</v>
      </c>
      <c r="F155" s="273" t="s">
        <v>203</v>
      </c>
      <c r="G155" s="271"/>
      <c r="H155" s="274">
        <v>5.8049999999999997</v>
      </c>
      <c r="I155" s="275"/>
      <c r="J155" s="271"/>
      <c r="K155" s="271"/>
      <c r="L155" s="276"/>
      <c r="M155" s="277"/>
      <c r="N155" s="278"/>
      <c r="O155" s="278"/>
      <c r="P155" s="278"/>
      <c r="Q155" s="278"/>
      <c r="R155" s="278"/>
      <c r="S155" s="278"/>
      <c r="T155" s="27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80" t="s">
        <v>190</v>
      </c>
      <c r="AU155" s="280" t="s">
        <v>92</v>
      </c>
      <c r="AV155" s="14" t="s">
        <v>166</v>
      </c>
      <c r="AW155" s="14" t="s">
        <v>32</v>
      </c>
      <c r="AX155" s="14" t="s">
        <v>84</v>
      </c>
      <c r="AY155" s="280" t="s">
        <v>149</v>
      </c>
    </row>
    <row r="156" s="12" customFormat="1" ht="22.8" customHeight="1">
      <c r="A156" s="12"/>
      <c r="B156" s="223"/>
      <c r="C156" s="224"/>
      <c r="D156" s="225" t="s">
        <v>75</v>
      </c>
      <c r="E156" s="237" t="s">
        <v>99</v>
      </c>
      <c r="F156" s="237" t="s">
        <v>475</v>
      </c>
      <c r="G156" s="224"/>
      <c r="H156" s="224"/>
      <c r="I156" s="227"/>
      <c r="J156" s="238">
        <f>BK156</f>
        <v>0</v>
      </c>
      <c r="K156" s="224"/>
      <c r="L156" s="229"/>
      <c r="M156" s="230"/>
      <c r="N156" s="231"/>
      <c r="O156" s="231"/>
      <c r="P156" s="232">
        <f>SUM(P157:P173)</f>
        <v>0</v>
      </c>
      <c r="Q156" s="231"/>
      <c r="R156" s="232">
        <f>SUM(R157:R173)</f>
        <v>4.5311960199999994</v>
      </c>
      <c r="S156" s="231"/>
      <c r="T156" s="233">
        <f>SUM(T157:T173)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4" t="s">
        <v>84</v>
      </c>
      <c r="AT156" s="235" t="s">
        <v>75</v>
      </c>
      <c r="AU156" s="235" t="s">
        <v>84</v>
      </c>
      <c r="AY156" s="234" t="s">
        <v>149</v>
      </c>
      <c r="BK156" s="236">
        <f>SUM(BK157:BK173)</f>
        <v>0</v>
      </c>
    </row>
    <row r="157" s="2" customFormat="1" ht="21.0566" customHeight="1">
      <c r="A157" s="39"/>
      <c r="B157" s="40"/>
      <c r="C157" s="239" t="s">
        <v>237</v>
      </c>
      <c r="D157" s="239" t="s">
        <v>152</v>
      </c>
      <c r="E157" s="240" t="s">
        <v>476</v>
      </c>
      <c r="F157" s="241" t="s">
        <v>477</v>
      </c>
      <c r="G157" s="242" t="s">
        <v>438</v>
      </c>
      <c r="H157" s="243">
        <v>1.6539999999999999</v>
      </c>
      <c r="I157" s="244"/>
      <c r="J157" s="245">
        <f>ROUND(I157*H157,2)</f>
        <v>0</v>
      </c>
      <c r="K157" s="246"/>
      <c r="L157" s="45"/>
      <c r="M157" s="247" t="s">
        <v>1</v>
      </c>
      <c r="N157" s="248" t="s">
        <v>42</v>
      </c>
      <c r="O157" s="98"/>
      <c r="P157" s="249">
        <f>O157*H157</f>
        <v>0</v>
      </c>
      <c r="Q157" s="249">
        <v>2.3855499999999998</v>
      </c>
      <c r="R157" s="249">
        <f>Q157*H157</f>
        <v>3.9456996999999996</v>
      </c>
      <c r="S157" s="249">
        <v>0</v>
      </c>
      <c r="T157" s="25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1" t="s">
        <v>166</v>
      </c>
      <c r="AT157" s="251" t="s">
        <v>152</v>
      </c>
      <c r="AU157" s="251" t="s">
        <v>92</v>
      </c>
      <c r="AY157" s="18" t="s">
        <v>149</v>
      </c>
      <c r="BE157" s="252">
        <f>IF(N157="základná",J157,0)</f>
        <v>0</v>
      </c>
      <c r="BF157" s="252">
        <f>IF(N157="znížená",J157,0)</f>
        <v>0</v>
      </c>
      <c r="BG157" s="252">
        <f>IF(N157="zákl. prenesená",J157,0)</f>
        <v>0</v>
      </c>
      <c r="BH157" s="252">
        <f>IF(N157="zníž. prenesená",J157,0)</f>
        <v>0</v>
      </c>
      <c r="BI157" s="252">
        <f>IF(N157="nulová",J157,0)</f>
        <v>0</v>
      </c>
      <c r="BJ157" s="18" t="s">
        <v>92</v>
      </c>
      <c r="BK157" s="252">
        <f>ROUND(I157*H157,2)</f>
        <v>0</v>
      </c>
      <c r="BL157" s="18" t="s">
        <v>166</v>
      </c>
      <c r="BM157" s="251" t="s">
        <v>478</v>
      </c>
    </row>
    <row r="158" s="13" customFormat="1">
      <c r="A158" s="13"/>
      <c r="B158" s="258"/>
      <c r="C158" s="259"/>
      <c r="D158" s="260" t="s">
        <v>190</v>
      </c>
      <c r="E158" s="261" t="s">
        <v>1</v>
      </c>
      <c r="F158" s="262" t="s">
        <v>683</v>
      </c>
      <c r="G158" s="259"/>
      <c r="H158" s="263">
        <v>1.6539999999999999</v>
      </c>
      <c r="I158" s="264"/>
      <c r="J158" s="259"/>
      <c r="K158" s="259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190</v>
      </c>
      <c r="AU158" s="269" t="s">
        <v>92</v>
      </c>
      <c r="AV158" s="13" t="s">
        <v>92</v>
      </c>
      <c r="AW158" s="13" t="s">
        <v>32</v>
      </c>
      <c r="AX158" s="13" t="s">
        <v>84</v>
      </c>
      <c r="AY158" s="269" t="s">
        <v>149</v>
      </c>
    </row>
    <row r="159" s="2" customFormat="1" ht="21.0566" customHeight="1">
      <c r="A159" s="39"/>
      <c r="B159" s="40"/>
      <c r="C159" s="239" t="s">
        <v>242</v>
      </c>
      <c r="D159" s="239" t="s">
        <v>152</v>
      </c>
      <c r="E159" s="240" t="s">
        <v>480</v>
      </c>
      <c r="F159" s="241" t="s">
        <v>481</v>
      </c>
      <c r="G159" s="242" t="s">
        <v>188</v>
      </c>
      <c r="H159" s="243">
        <v>5.7619999999999996</v>
      </c>
      <c r="I159" s="244"/>
      <c r="J159" s="245">
        <f>ROUND(I159*H159,2)</f>
        <v>0</v>
      </c>
      <c r="K159" s="246"/>
      <c r="L159" s="45"/>
      <c r="M159" s="247" t="s">
        <v>1</v>
      </c>
      <c r="N159" s="248" t="s">
        <v>42</v>
      </c>
      <c r="O159" s="98"/>
      <c r="P159" s="249">
        <f>O159*H159</f>
        <v>0</v>
      </c>
      <c r="Q159" s="249">
        <v>0.038350000000000002</v>
      </c>
      <c r="R159" s="249">
        <f>Q159*H159</f>
        <v>0.22097269999999999</v>
      </c>
      <c r="S159" s="249">
        <v>0</v>
      </c>
      <c r="T159" s="25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1" t="s">
        <v>166</v>
      </c>
      <c r="AT159" s="251" t="s">
        <v>152</v>
      </c>
      <c r="AU159" s="251" t="s">
        <v>92</v>
      </c>
      <c r="AY159" s="18" t="s">
        <v>149</v>
      </c>
      <c r="BE159" s="252">
        <f>IF(N159="základná",J159,0)</f>
        <v>0</v>
      </c>
      <c r="BF159" s="252">
        <f>IF(N159="znížená",J159,0)</f>
        <v>0</v>
      </c>
      <c r="BG159" s="252">
        <f>IF(N159="zákl. prenesená",J159,0)</f>
        <v>0</v>
      </c>
      <c r="BH159" s="252">
        <f>IF(N159="zníž. prenesená",J159,0)</f>
        <v>0</v>
      </c>
      <c r="BI159" s="252">
        <f>IF(N159="nulová",J159,0)</f>
        <v>0</v>
      </c>
      <c r="BJ159" s="18" t="s">
        <v>92</v>
      </c>
      <c r="BK159" s="252">
        <f>ROUND(I159*H159,2)</f>
        <v>0</v>
      </c>
      <c r="BL159" s="18" t="s">
        <v>166</v>
      </c>
      <c r="BM159" s="251" t="s">
        <v>482</v>
      </c>
    </row>
    <row r="160" s="13" customFormat="1">
      <c r="A160" s="13"/>
      <c r="B160" s="258"/>
      <c r="C160" s="259"/>
      <c r="D160" s="260" t="s">
        <v>190</v>
      </c>
      <c r="E160" s="261" t="s">
        <v>1</v>
      </c>
      <c r="F160" s="262" t="s">
        <v>684</v>
      </c>
      <c r="G160" s="259"/>
      <c r="H160" s="263">
        <v>5.7619999999999996</v>
      </c>
      <c r="I160" s="264"/>
      <c r="J160" s="259"/>
      <c r="K160" s="259"/>
      <c r="L160" s="265"/>
      <c r="M160" s="266"/>
      <c r="N160" s="267"/>
      <c r="O160" s="267"/>
      <c r="P160" s="267"/>
      <c r="Q160" s="267"/>
      <c r="R160" s="267"/>
      <c r="S160" s="267"/>
      <c r="T160" s="26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9" t="s">
        <v>190</v>
      </c>
      <c r="AU160" s="269" t="s">
        <v>92</v>
      </c>
      <c r="AV160" s="13" t="s">
        <v>92</v>
      </c>
      <c r="AW160" s="13" t="s">
        <v>32</v>
      </c>
      <c r="AX160" s="13" t="s">
        <v>76</v>
      </c>
      <c r="AY160" s="269" t="s">
        <v>149</v>
      </c>
    </row>
    <row r="161" s="14" customFormat="1">
      <c r="A161" s="14"/>
      <c r="B161" s="270"/>
      <c r="C161" s="271"/>
      <c r="D161" s="260" t="s">
        <v>190</v>
      </c>
      <c r="E161" s="272" t="s">
        <v>1</v>
      </c>
      <c r="F161" s="273" t="s">
        <v>203</v>
      </c>
      <c r="G161" s="271"/>
      <c r="H161" s="274">
        <v>5.7619999999999996</v>
      </c>
      <c r="I161" s="275"/>
      <c r="J161" s="271"/>
      <c r="K161" s="271"/>
      <c r="L161" s="276"/>
      <c r="M161" s="277"/>
      <c r="N161" s="278"/>
      <c r="O161" s="278"/>
      <c r="P161" s="278"/>
      <c r="Q161" s="278"/>
      <c r="R161" s="278"/>
      <c r="S161" s="278"/>
      <c r="T161" s="27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80" t="s">
        <v>190</v>
      </c>
      <c r="AU161" s="280" t="s">
        <v>92</v>
      </c>
      <c r="AV161" s="14" t="s">
        <v>166</v>
      </c>
      <c r="AW161" s="14" t="s">
        <v>32</v>
      </c>
      <c r="AX161" s="14" t="s">
        <v>84</v>
      </c>
      <c r="AY161" s="280" t="s">
        <v>149</v>
      </c>
    </row>
    <row r="162" s="2" customFormat="1" ht="21.0566" customHeight="1">
      <c r="A162" s="39"/>
      <c r="B162" s="40"/>
      <c r="C162" s="239" t="s">
        <v>247</v>
      </c>
      <c r="D162" s="239" t="s">
        <v>152</v>
      </c>
      <c r="E162" s="240" t="s">
        <v>484</v>
      </c>
      <c r="F162" s="241" t="s">
        <v>485</v>
      </c>
      <c r="G162" s="242" t="s">
        <v>188</v>
      </c>
      <c r="H162" s="243">
        <v>5.7619999999999996</v>
      </c>
      <c r="I162" s="244"/>
      <c r="J162" s="245">
        <f>ROUND(I162*H162,2)</f>
        <v>0</v>
      </c>
      <c r="K162" s="246"/>
      <c r="L162" s="45"/>
      <c r="M162" s="247" t="s">
        <v>1</v>
      </c>
      <c r="N162" s="248" t="s">
        <v>42</v>
      </c>
      <c r="O162" s="98"/>
      <c r="P162" s="249">
        <f>O162*H162</f>
        <v>0</v>
      </c>
      <c r="Q162" s="249">
        <v>1.0000000000000001E-05</v>
      </c>
      <c r="R162" s="249">
        <f>Q162*H162</f>
        <v>5.7620000000000001E-05</v>
      </c>
      <c r="S162" s="249">
        <v>0</v>
      </c>
      <c r="T162" s="25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1" t="s">
        <v>166</v>
      </c>
      <c r="AT162" s="251" t="s">
        <v>152</v>
      </c>
      <c r="AU162" s="251" t="s">
        <v>92</v>
      </c>
      <c r="AY162" s="18" t="s">
        <v>149</v>
      </c>
      <c r="BE162" s="252">
        <f>IF(N162="základná",J162,0)</f>
        <v>0</v>
      </c>
      <c r="BF162" s="252">
        <f>IF(N162="znížená",J162,0)</f>
        <v>0</v>
      </c>
      <c r="BG162" s="252">
        <f>IF(N162="zákl. prenesená",J162,0)</f>
        <v>0</v>
      </c>
      <c r="BH162" s="252">
        <f>IF(N162="zníž. prenesená",J162,0)</f>
        <v>0</v>
      </c>
      <c r="BI162" s="252">
        <f>IF(N162="nulová",J162,0)</f>
        <v>0</v>
      </c>
      <c r="BJ162" s="18" t="s">
        <v>92</v>
      </c>
      <c r="BK162" s="252">
        <f>ROUND(I162*H162,2)</f>
        <v>0</v>
      </c>
      <c r="BL162" s="18" t="s">
        <v>166</v>
      </c>
      <c r="BM162" s="251" t="s">
        <v>486</v>
      </c>
    </row>
    <row r="163" s="2" customFormat="1" ht="21.0566" customHeight="1">
      <c r="A163" s="39"/>
      <c r="B163" s="40"/>
      <c r="C163" s="239" t="s">
        <v>252</v>
      </c>
      <c r="D163" s="239" t="s">
        <v>152</v>
      </c>
      <c r="E163" s="240" t="s">
        <v>487</v>
      </c>
      <c r="F163" s="241" t="s">
        <v>488</v>
      </c>
      <c r="G163" s="242" t="s">
        <v>198</v>
      </c>
      <c r="H163" s="243">
        <v>0.27500000000000002</v>
      </c>
      <c r="I163" s="244"/>
      <c r="J163" s="245">
        <f>ROUND(I163*H163,2)</f>
        <v>0</v>
      </c>
      <c r="K163" s="246"/>
      <c r="L163" s="45"/>
      <c r="M163" s="247" t="s">
        <v>1</v>
      </c>
      <c r="N163" s="248" t="s">
        <v>42</v>
      </c>
      <c r="O163" s="98"/>
      <c r="P163" s="249">
        <f>O163*H163</f>
        <v>0</v>
      </c>
      <c r="Q163" s="249">
        <v>1.03704</v>
      </c>
      <c r="R163" s="249">
        <f>Q163*H163</f>
        <v>0.285186</v>
      </c>
      <c r="S163" s="249">
        <v>0</v>
      </c>
      <c r="T163" s="25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1" t="s">
        <v>166</v>
      </c>
      <c r="AT163" s="251" t="s">
        <v>152</v>
      </c>
      <c r="AU163" s="251" t="s">
        <v>92</v>
      </c>
      <c r="AY163" s="18" t="s">
        <v>149</v>
      </c>
      <c r="BE163" s="252">
        <f>IF(N163="základná",J163,0)</f>
        <v>0</v>
      </c>
      <c r="BF163" s="252">
        <f>IF(N163="znížená",J163,0)</f>
        <v>0</v>
      </c>
      <c r="BG163" s="252">
        <f>IF(N163="zákl. prenesená",J163,0)</f>
        <v>0</v>
      </c>
      <c r="BH163" s="252">
        <f>IF(N163="zníž. prenesená",J163,0)</f>
        <v>0</v>
      </c>
      <c r="BI163" s="252">
        <f>IF(N163="nulová",J163,0)</f>
        <v>0</v>
      </c>
      <c r="BJ163" s="18" t="s">
        <v>92</v>
      </c>
      <c r="BK163" s="252">
        <f>ROUND(I163*H163,2)</f>
        <v>0</v>
      </c>
      <c r="BL163" s="18" t="s">
        <v>166</v>
      </c>
      <c r="BM163" s="251" t="s">
        <v>489</v>
      </c>
    </row>
    <row r="164" s="13" customFormat="1">
      <c r="A164" s="13"/>
      <c r="B164" s="258"/>
      <c r="C164" s="259"/>
      <c r="D164" s="260" t="s">
        <v>190</v>
      </c>
      <c r="E164" s="261" t="s">
        <v>1</v>
      </c>
      <c r="F164" s="262" t="s">
        <v>685</v>
      </c>
      <c r="G164" s="259"/>
      <c r="H164" s="263">
        <v>0.27500000000000002</v>
      </c>
      <c r="I164" s="264"/>
      <c r="J164" s="259"/>
      <c r="K164" s="259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190</v>
      </c>
      <c r="AU164" s="269" t="s">
        <v>92</v>
      </c>
      <c r="AV164" s="13" t="s">
        <v>92</v>
      </c>
      <c r="AW164" s="13" t="s">
        <v>32</v>
      </c>
      <c r="AX164" s="13" t="s">
        <v>84</v>
      </c>
      <c r="AY164" s="269" t="s">
        <v>149</v>
      </c>
    </row>
    <row r="165" s="2" customFormat="1" ht="16.30189" customHeight="1">
      <c r="A165" s="39"/>
      <c r="B165" s="40"/>
      <c r="C165" s="281" t="s">
        <v>256</v>
      </c>
      <c r="D165" s="281" t="s">
        <v>243</v>
      </c>
      <c r="E165" s="282" t="s">
        <v>491</v>
      </c>
      <c r="F165" s="283" t="s">
        <v>492</v>
      </c>
      <c r="G165" s="284" t="s">
        <v>493</v>
      </c>
      <c r="H165" s="285">
        <v>39</v>
      </c>
      <c r="I165" s="286"/>
      <c r="J165" s="287">
        <f>ROUND(I165*H165,2)</f>
        <v>0</v>
      </c>
      <c r="K165" s="288"/>
      <c r="L165" s="289"/>
      <c r="M165" s="290" t="s">
        <v>1</v>
      </c>
      <c r="N165" s="291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224</v>
      </c>
      <c r="AT165" s="251" t="s">
        <v>243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494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686</v>
      </c>
      <c r="G166" s="259"/>
      <c r="H166" s="263">
        <v>39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84</v>
      </c>
      <c r="AY166" s="269" t="s">
        <v>149</v>
      </c>
    </row>
    <row r="167" s="2" customFormat="1" ht="23.4566" customHeight="1">
      <c r="A167" s="39"/>
      <c r="B167" s="40"/>
      <c r="C167" s="239" t="s">
        <v>260</v>
      </c>
      <c r="D167" s="239" t="s">
        <v>152</v>
      </c>
      <c r="E167" s="240" t="s">
        <v>496</v>
      </c>
      <c r="F167" s="241" t="s">
        <v>497</v>
      </c>
      <c r="G167" s="242" t="s">
        <v>211</v>
      </c>
      <c r="H167" s="243">
        <v>4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0.00282</v>
      </c>
      <c r="R167" s="249">
        <f>Q167*H167</f>
        <v>0.01128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498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687</v>
      </c>
      <c r="G168" s="259"/>
      <c r="H168" s="263">
        <v>4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76</v>
      </c>
      <c r="AY168" s="269" t="s">
        <v>149</v>
      </c>
    </row>
    <row r="169" s="14" customFormat="1">
      <c r="A169" s="14"/>
      <c r="B169" s="270"/>
      <c r="C169" s="271"/>
      <c r="D169" s="260" t="s">
        <v>190</v>
      </c>
      <c r="E169" s="272" t="s">
        <v>1</v>
      </c>
      <c r="F169" s="273" t="s">
        <v>203</v>
      </c>
      <c r="G169" s="271"/>
      <c r="H169" s="274">
        <v>4</v>
      </c>
      <c r="I169" s="275"/>
      <c r="J169" s="271"/>
      <c r="K169" s="271"/>
      <c r="L169" s="276"/>
      <c r="M169" s="277"/>
      <c r="N169" s="278"/>
      <c r="O169" s="278"/>
      <c r="P169" s="278"/>
      <c r="Q169" s="278"/>
      <c r="R169" s="278"/>
      <c r="S169" s="278"/>
      <c r="T169" s="27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80" t="s">
        <v>190</v>
      </c>
      <c r="AU169" s="280" t="s">
        <v>92</v>
      </c>
      <c r="AV169" s="14" t="s">
        <v>166</v>
      </c>
      <c r="AW169" s="14" t="s">
        <v>4</v>
      </c>
      <c r="AX169" s="14" t="s">
        <v>84</v>
      </c>
      <c r="AY169" s="280" t="s">
        <v>149</v>
      </c>
    </row>
    <row r="170" s="2" customFormat="1" ht="16.30189" customHeight="1">
      <c r="A170" s="39"/>
      <c r="B170" s="40"/>
      <c r="C170" s="281" t="s">
        <v>264</v>
      </c>
      <c r="D170" s="281" t="s">
        <v>243</v>
      </c>
      <c r="E170" s="282" t="s">
        <v>503</v>
      </c>
      <c r="F170" s="283" t="s">
        <v>504</v>
      </c>
      <c r="G170" s="284" t="s">
        <v>493</v>
      </c>
      <c r="H170" s="285">
        <v>9.4199999999999999</v>
      </c>
      <c r="I170" s="286"/>
      <c r="J170" s="287">
        <f>ROUND(I170*H170,2)</f>
        <v>0</v>
      </c>
      <c r="K170" s="288"/>
      <c r="L170" s="289"/>
      <c r="M170" s="290" t="s">
        <v>1</v>
      </c>
      <c r="N170" s="291" t="s">
        <v>42</v>
      </c>
      <c r="O170" s="98"/>
      <c r="P170" s="249">
        <f>O170*H170</f>
        <v>0</v>
      </c>
      <c r="Q170" s="249">
        <v>0</v>
      </c>
      <c r="R170" s="249">
        <f>Q170*H170</f>
        <v>0</v>
      </c>
      <c r="S170" s="249">
        <v>0</v>
      </c>
      <c r="T170" s="25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1" t="s">
        <v>224</v>
      </c>
      <c r="AT170" s="251" t="s">
        <v>243</v>
      </c>
      <c r="AU170" s="251" t="s">
        <v>92</v>
      </c>
      <c r="AY170" s="18" t="s">
        <v>149</v>
      </c>
      <c r="BE170" s="252">
        <f>IF(N170="základná",J170,0)</f>
        <v>0</v>
      </c>
      <c r="BF170" s="252">
        <f>IF(N170="znížená",J170,0)</f>
        <v>0</v>
      </c>
      <c r="BG170" s="252">
        <f>IF(N170="zákl. prenesená",J170,0)</f>
        <v>0</v>
      </c>
      <c r="BH170" s="252">
        <f>IF(N170="zníž. prenesená",J170,0)</f>
        <v>0</v>
      </c>
      <c r="BI170" s="252">
        <f>IF(N170="nulová",J170,0)</f>
        <v>0</v>
      </c>
      <c r="BJ170" s="18" t="s">
        <v>92</v>
      </c>
      <c r="BK170" s="252">
        <f>ROUND(I170*H170,2)</f>
        <v>0</v>
      </c>
      <c r="BL170" s="18" t="s">
        <v>166</v>
      </c>
      <c r="BM170" s="251" t="s">
        <v>505</v>
      </c>
    </row>
    <row r="171" s="13" customFormat="1">
      <c r="A171" s="13"/>
      <c r="B171" s="258"/>
      <c r="C171" s="259"/>
      <c r="D171" s="260" t="s">
        <v>190</v>
      </c>
      <c r="E171" s="261" t="s">
        <v>1</v>
      </c>
      <c r="F171" s="262" t="s">
        <v>688</v>
      </c>
      <c r="G171" s="259"/>
      <c r="H171" s="263">
        <v>9.4199999999999999</v>
      </c>
      <c r="I171" s="264"/>
      <c r="J171" s="259"/>
      <c r="K171" s="259"/>
      <c r="L171" s="265"/>
      <c r="M171" s="266"/>
      <c r="N171" s="267"/>
      <c r="O171" s="267"/>
      <c r="P171" s="267"/>
      <c r="Q171" s="267"/>
      <c r="R171" s="267"/>
      <c r="S171" s="267"/>
      <c r="T171" s="26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9" t="s">
        <v>190</v>
      </c>
      <c r="AU171" s="269" t="s">
        <v>92</v>
      </c>
      <c r="AV171" s="13" t="s">
        <v>92</v>
      </c>
      <c r="AW171" s="13" t="s">
        <v>32</v>
      </c>
      <c r="AX171" s="13" t="s">
        <v>84</v>
      </c>
      <c r="AY171" s="269" t="s">
        <v>149</v>
      </c>
    </row>
    <row r="172" s="2" customFormat="1" ht="23.4566" customHeight="1">
      <c r="A172" s="39"/>
      <c r="B172" s="40"/>
      <c r="C172" s="281" t="s">
        <v>269</v>
      </c>
      <c r="D172" s="281" t="s">
        <v>243</v>
      </c>
      <c r="E172" s="282" t="s">
        <v>689</v>
      </c>
      <c r="F172" s="283" t="s">
        <v>690</v>
      </c>
      <c r="G172" s="284" t="s">
        <v>211</v>
      </c>
      <c r="H172" s="285">
        <v>4</v>
      </c>
      <c r="I172" s="286"/>
      <c r="J172" s="287">
        <f>ROUND(I172*H172,2)</f>
        <v>0</v>
      </c>
      <c r="K172" s="288"/>
      <c r="L172" s="289"/>
      <c r="M172" s="290" t="s">
        <v>1</v>
      </c>
      <c r="N172" s="291" t="s">
        <v>42</v>
      </c>
      <c r="O172" s="98"/>
      <c r="P172" s="249">
        <f>O172*H172</f>
        <v>0</v>
      </c>
      <c r="Q172" s="249">
        <v>0.017000000000000001</v>
      </c>
      <c r="R172" s="249">
        <f>Q172*H172</f>
        <v>0.068000000000000005</v>
      </c>
      <c r="S172" s="249">
        <v>0</v>
      </c>
      <c r="T172" s="25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1" t="s">
        <v>224</v>
      </c>
      <c r="AT172" s="251" t="s">
        <v>243</v>
      </c>
      <c r="AU172" s="251" t="s">
        <v>92</v>
      </c>
      <c r="AY172" s="18" t="s">
        <v>149</v>
      </c>
      <c r="BE172" s="252">
        <f>IF(N172="základná",J172,0)</f>
        <v>0</v>
      </c>
      <c r="BF172" s="252">
        <f>IF(N172="znížená",J172,0)</f>
        <v>0</v>
      </c>
      <c r="BG172" s="252">
        <f>IF(N172="zákl. prenesená",J172,0)</f>
        <v>0</v>
      </c>
      <c r="BH172" s="252">
        <f>IF(N172="zníž. prenesená",J172,0)</f>
        <v>0</v>
      </c>
      <c r="BI172" s="252">
        <f>IF(N172="nulová",J172,0)</f>
        <v>0</v>
      </c>
      <c r="BJ172" s="18" t="s">
        <v>92</v>
      </c>
      <c r="BK172" s="252">
        <f>ROUND(I172*H172,2)</f>
        <v>0</v>
      </c>
      <c r="BL172" s="18" t="s">
        <v>166</v>
      </c>
      <c r="BM172" s="251" t="s">
        <v>691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692</v>
      </c>
      <c r="G173" s="259"/>
      <c r="H173" s="263">
        <v>4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84</v>
      </c>
      <c r="AY173" s="269" t="s">
        <v>149</v>
      </c>
    </row>
    <row r="174" s="12" customFormat="1" ht="22.8" customHeight="1">
      <c r="A174" s="12"/>
      <c r="B174" s="223"/>
      <c r="C174" s="224"/>
      <c r="D174" s="225" t="s">
        <v>75</v>
      </c>
      <c r="E174" s="237" t="s">
        <v>166</v>
      </c>
      <c r="F174" s="237" t="s">
        <v>507</v>
      </c>
      <c r="G174" s="224"/>
      <c r="H174" s="224"/>
      <c r="I174" s="227"/>
      <c r="J174" s="238">
        <f>BK174</f>
        <v>0</v>
      </c>
      <c r="K174" s="224"/>
      <c r="L174" s="229"/>
      <c r="M174" s="230"/>
      <c r="N174" s="231"/>
      <c r="O174" s="231"/>
      <c r="P174" s="232">
        <f>SUM(P175:P185)</f>
        <v>0</v>
      </c>
      <c r="Q174" s="231"/>
      <c r="R174" s="232">
        <f>SUM(R175:R185)</f>
        <v>32.978773799999999</v>
      </c>
      <c r="S174" s="231"/>
      <c r="T174" s="233">
        <f>SUM(T175:T185)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34" t="s">
        <v>84</v>
      </c>
      <c r="AT174" s="235" t="s">
        <v>75</v>
      </c>
      <c r="AU174" s="235" t="s">
        <v>84</v>
      </c>
      <c r="AY174" s="234" t="s">
        <v>149</v>
      </c>
      <c r="BK174" s="236">
        <f>SUM(BK175:BK185)</f>
        <v>0</v>
      </c>
    </row>
    <row r="175" s="2" customFormat="1" ht="31.92453" customHeight="1">
      <c r="A175" s="39"/>
      <c r="B175" s="40"/>
      <c r="C175" s="239" t="s">
        <v>273</v>
      </c>
      <c r="D175" s="239" t="s">
        <v>152</v>
      </c>
      <c r="E175" s="240" t="s">
        <v>508</v>
      </c>
      <c r="F175" s="241" t="s">
        <v>509</v>
      </c>
      <c r="G175" s="242" t="s">
        <v>188</v>
      </c>
      <c r="H175" s="243">
        <v>24</v>
      </c>
      <c r="I175" s="244"/>
      <c r="J175" s="245">
        <f>ROUND(I175*H175,2)</f>
        <v>0</v>
      </c>
      <c r="K175" s="246"/>
      <c r="L175" s="45"/>
      <c r="M175" s="247" t="s">
        <v>1</v>
      </c>
      <c r="N175" s="248" t="s">
        <v>42</v>
      </c>
      <c r="O175" s="98"/>
      <c r="P175" s="249">
        <f>O175*H175</f>
        <v>0</v>
      </c>
      <c r="Q175" s="249">
        <v>0.23366999999999999</v>
      </c>
      <c r="R175" s="249">
        <f>Q175*H175</f>
        <v>5.6080799999999993</v>
      </c>
      <c r="S175" s="249">
        <v>0</v>
      </c>
      <c r="T175" s="25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1" t="s">
        <v>166</v>
      </c>
      <c r="AT175" s="251" t="s">
        <v>152</v>
      </c>
      <c r="AU175" s="251" t="s">
        <v>92</v>
      </c>
      <c r="AY175" s="18" t="s">
        <v>149</v>
      </c>
      <c r="BE175" s="252">
        <f>IF(N175="základná",J175,0)</f>
        <v>0</v>
      </c>
      <c r="BF175" s="252">
        <f>IF(N175="znížená",J175,0)</f>
        <v>0</v>
      </c>
      <c r="BG175" s="252">
        <f>IF(N175="zákl. prenesená",J175,0)</f>
        <v>0</v>
      </c>
      <c r="BH175" s="252">
        <f>IF(N175="zníž. prenesená",J175,0)</f>
        <v>0</v>
      </c>
      <c r="BI175" s="252">
        <f>IF(N175="nulová",J175,0)</f>
        <v>0</v>
      </c>
      <c r="BJ175" s="18" t="s">
        <v>92</v>
      </c>
      <c r="BK175" s="252">
        <f>ROUND(I175*H175,2)</f>
        <v>0</v>
      </c>
      <c r="BL175" s="18" t="s">
        <v>166</v>
      </c>
      <c r="BM175" s="251" t="s">
        <v>510</v>
      </c>
    </row>
    <row r="176" s="13" customFormat="1">
      <c r="A176" s="13"/>
      <c r="B176" s="258"/>
      <c r="C176" s="259"/>
      <c r="D176" s="260" t="s">
        <v>190</v>
      </c>
      <c r="E176" s="261" t="s">
        <v>1</v>
      </c>
      <c r="F176" s="262" t="s">
        <v>693</v>
      </c>
      <c r="G176" s="259"/>
      <c r="H176" s="263">
        <v>24</v>
      </c>
      <c r="I176" s="264"/>
      <c r="J176" s="259"/>
      <c r="K176" s="259"/>
      <c r="L176" s="265"/>
      <c r="M176" s="266"/>
      <c r="N176" s="267"/>
      <c r="O176" s="267"/>
      <c r="P176" s="267"/>
      <c r="Q176" s="267"/>
      <c r="R176" s="267"/>
      <c r="S176" s="267"/>
      <c r="T176" s="26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9" t="s">
        <v>190</v>
      </c>
      <c r="AU176" s="269" t="s">
        <v>92</v>
      </c>
      <c r="AV176" s="13" t="s">
        <v>92</v>
      </c>
      <c r="AW176" s="13" t="s">
        <v>32</v>
      </c>
      <c r="AX176" s="13" t="s">
        <v>76</v>
      </c>
      <c r="AY176" s="269" t="s">
        <v>149</v>
      </c>
    </row>
    <row r="177" s="2" customFormat="1" ht="23.4566" customHeight="1">
      <c r="A177" s="39"/>
      <c r="B177" s="40"/>
      <c r="C177" s="239" t="s">
        <v>277</v>
      </c>
      <c r="D177" s="239" t="s">
        <v>152</v>
      </c>
      <c r="E177" s="240" t="s">
        <v>512</v>
      </c>
      <c r="F177" s="241" t="s">
        <v>513</v>
      </c>
      <c r="G177" s="242" t="s">
        <v>438</v>
      </c>
      <c r="H177" s="243">
        <v>0.20300000000000001</v>
      </c>
      <c r="I177" s="244"/>
      <c r="J177" s="245">
        <f>ROUND(I177*H177,2)</f>
        <v>0</v>
      </c>
      <c r="K177" s="246"/>
      <c r="L177" s="45"/>
      <c r="M177" s="247" t="s">
        <v>1</v>
      </c>
      <c r="N177" s="248" t="s">
        <v>42</v>
      </c>
      <c r="O177" s="98"/>
      <c r="P177" s="249">
        <f>O177*H177</f>
        <v>0</v>
      </c>
      <c r="Q177" s="249">
        <v>1.7034</v>
      </c>
      <c r="R177" s="249">
        <f>Q177*H177</f>
        <v>0.34579020000000005</v>
      </c>
      <c r="S177" s="249">
        <v>0</v>
      </c>
      <c r="T177" s="25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1" t="s">
        <v>166</v>
      </c>
      <c r="AT177" s="251" t="s">
        <v>152</v>
      </c>
      <c r="AU177" s="251" t="s">
        <v>92</v>
      </c>
      <c r="AY177" s="18" t="s">
        <v>149</v>
      </c>
      <c r="BE177" s="252">
        <f>IF(N177="základná",J177,0)</f>
        <v>0</v>
      </c>
      <c r="BF177" s="252">
        <f>IF(N177="znížená",J177,0)</f>
        <v>0</v>
      </c>
      <c r="BG177" s="252">
        <f>IF(N177="zákl. prenesená",J177,0)</f>
        <v>0</v>
      </c>
      <c r="BH177" s="252">
        <f>IF(N177="zníž. prenesená",J177,0)</f>
        <v>0</v>
      </c>
      <c r="BI177" s="252">
        <f>IF(N177="nulová",J177,0)</f>
        <v>0</v>
      </c>
      <c r="BJ177" s="18" t="s">
        <v>92</v>
      </c>
      <c r="BK177" s="252">
        <f>ROUND(I177*H177,2)</f>
        <v>0</v>
      </c>
      <c r="BL177" s="18" t="s">
        <v>166</v>
      </c>
      <c r="BM177" s="251" t="s">
        <v>514</v>
      </c>
    </row>
    <row r="178" s="13" customFormat="1">
      <c r="A178" s="13"/>
      <c r="B178" s="258"/>
      <c r="C178" s="259"/>
      <c r="D178" s="260" t="s">
        <v>190</v>
      </c>
      <c r="E178" s="261" t="s">
        <v>1</v>
      </c>
      <c r="F178" s="262" t="s">
        <v>694</v>
      </c>
      <c r="G178" s="259"/>
      <c r="H178" s="263">
        <v>0.20300000000000001</v>
      </c>
      <c r="I178" s="264"/>
      <c r="J178" s="259"/>
      <c r="K178" s="259"/>
      <c r="L178" s="265"/>
      <c r="M178" s="266"/>
      <c r="N178" s="267"/>
      <c r="O178" s="267"/>
      <c r="P178" s="267"/>
      <c r="Q178" s="267"/>
      <c r="R178" s="267"/>
      <c r="S178" s="267"/>
      <c r="T178" s="26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9" t="s">
        <v>190</v>
      </c>
      <c r="AU178" s="269" t="s">
        <v>92</v>
      </c>
      <c r="AV178" s="13" t="s">
        <v>92</v>
      </c>
      <c r="AW178" s="13" t="s">
        <v>32</v>
      </c>
      <c r="AX178" s="13" t="s">
        <v>76</v>
      </c>
      <c r="AY178" s="269" t="s">
        <v>149</v>
      </c>
    </row>
    <row r="179" s="2" customFormat="1" ht="23.4566" customHeight="1">
      <c r="A179" s="39"/>
      <c r="B179" s="40"/>
      <c r="C179" s="239" t="s">
        <v>7</v>
      </c>
      <c r="D179" s="239" t="s">
        <v>152</v>
      </c>
      <c r="E179" s="240" t="s">
        <v>516</v>
      </c>
      <c r="F179" s="241" t="s">
        <v>517</v>
      </c>
      <c r="G179" s="242" t="s">
        <v>188</v>
      </c>
      <c r="H179" s="243">
        <v>24</v>
      </c>
      <c r="I179" s="244"/>
      <c r="J179" s="245">
        <f>ROUND(I179*H179,2)</f>
        <v>0</v>
      </c>
      <c r="K179" s="246"/>
      <c r="L179" s="45"/>
      <c r="M179" s="247" t="s">
        <v>1</v>
      </c>
      <c r="N179" s="248" t="s">
        <v>42</v>
      </c>
      <c r="O179" s="98"/>
      <c r="P179" s="249">
        <f>O179*H179</f>
        <v>0</v>
      </c>
      <c r="Q179" s="249">
        <v>0.30059999999999998</v>
      </c>
      <c r="R179" s="249">
        <f>Q179*H179</f>
        <v>7.2143999999999995</v>
      </c>
      <c r="S179" s="249">
        <v>0</v>
      </c>
      <c r="T179" s="25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1" t="s">
        <v>166</v>
      </c>
      <c r="AT179" s="251" t="s">
        <v>152</v>
      </c>
      <c r="AU179" s="251" t="s">
        <v>92</v>
      </c>
      <c r="AY179" s="18" t="s">
        <v>149</v>
      </c>
      <c r="BE179" s="252">
        <f>IF(N179="základná",J179,0)</f>
        <v>0</v>
      </c>
      <c r="BF179" s="252">
        <f>IF(N179="znížená",J179,0)</f>
        <v>0</v>
      </c>
      <c r="BG179" s="252">
        <f>IF(N179="zákl. prenesená",J179,0)</f>
        <v>0</v>
      </c>
      <c r="BH179" s="252">
        <f>IF(N179="zníž. prenesená",J179,0)</f>
        <v>0</v>
      </c>
      <c r="BI179" s="252">
        <f>IF(N179="nulová",J179,0)</f>
        <v>0</v>
      </c>
      <c r="BJ179" s="18" t="s">
        <v>92</v>
      </c>
      <c r="BK179" s="252">
        <f>ROUND(I179*H179,2)</f>
        <v>0</v>
      </c>
      <c r="BL179" s="18" t="s">
        <v>166</v>
      </c>
      <c r="BM179" s="251" t="s">
        <v>518</v>
      </c>
    </row>
    <row r="180" s="2" customFormat="1" ht="31.92453" customHeight="1">
      <c r="A180" s="39"/>
      <c r="B180" s="40"/>
      <c r="C180" s="239" t="s">
        <v>284</v>
      </c>
      <c r="D180" s="239" t="s">
        <v>152</v>
      </c>
      <c r="E180" s="240" t="s">
        <v>519</v>
      </c>
      <c r="F180" s="241" t="s">
        <v>520</v>
      </c>
      <c r="G180" s="242" t="s">
        <v>438</v>
      </c>
      <c r="H180" s="243">
        <v>0.81000000000000005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2.2632400000000001</v>
      </c>
      <c r="R180" s="249">
        <f>Q180*H180</f>
        <v>1.8332244000000002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521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695</v>
      </c>
      <c r="G181" s="259"/>
      <c r="H181" s="263">
        <v>0.81000000000000005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84</v>
      </c>
      <c r="AY181" s="269" t="s">
        <v>149</v>
      </c>
    </row>
    <row r="182" s="2" customFormat="1" ht="23.4566" customHeight="1">
      <c r="A182" s="39"/>
      <c r="B182" s="40"/>
      <c r="C182" s="239" t="s">
        <v>288</v>
      </c>
      <c r="D182" s="239" t="s">
        <v>152</v>
      </c>
      <c r="E182" s="240" t="s">
        <v>523</v>
      </c>
      <c r="F182" s="241" t="s">
        <v>524</v>
      </c>
      <c r="G182" s="242" t="s">
        <v>188</v>
      </c>
      <c r="H182" s="243">
        <v>0.12</v>
      </c>
      <c r="I182" s="244"/>
      <c r="J182" s="245">
        <f>ROUND(I182*H182,2)</f>
        <v>0</v>
      </c>
      <c r="K182" s="246"/>
      <c r="L182" s="45"/>
      <c r="M182" s="247" t="s">
        <v>1</v>
      </c>
      <c r="N182" s="248" t="s">
        <v>42</v>
      </c>
      <c r="O182" s="98"/>
      <c r="P182" s="249">
        <f>O182*H182</f>
        <v>0</v>
      </c>
      <c r="Q182" s="249">
        <v>0.02266</v>
      </c>
      <c r="R182" s="249">
        <f>Q182*H182</f>
        <v>0.0027191999999999997</v>
      </c>
      <c r="S182" s="249">
        <v>0</v>
      </c>
      <c r="T182" s="25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1" t="s">
        <v>166</v>
      </c>
      <c r="AT182" s="251" t="s">
        <v>152</v>
      </c>
      <c r="AU182" s="251" t="s">
        <v>92</v>
      </c>
      <c r="AY182" s="18" t="s">
        <v>149</v>
      </c>
      <c r="BE182" s="252">
        <f>IF(N182="základná",J182,0)</f>
        <v>0</v>
      </c>
      <c r="BF182" s="252">
        <f>IF(N182="znížená",J182,0)</f>
        <v>0</v>
      </c>
      <c r="BG182" s="252">
        <f>IF(N182="zákl. prenesená",J182,0)</f>
        <v>0</v>
      </c>
      <c r="BH182" s="252">
        <f>IF(N182="zníž. prenesená",J182,0)</f>
        <v>0</v>
      </c>
      <c r="BI182" s="252">
        <f>IF(N182="nulová",J182,0)</f>
        <v>0</v>
      </c>
      <c r="BJ182" s="18" t="s">
        <v>92</v>
      </c>
      <c r="BK182" s="252">
        <f>ROUND(I182*H182,2)</f>
        <v>0</v>
      </c>
      <c r="BL182" s="18" t="s">
        <v>166</v>
      </c>
      <c r="BM182" s="251" t="s">
        <v>525</v>
      </c>
    </row>
    <row r="183" s="13" customFormat="1">
      <c r="A183" s="13"/>
      <c r="B183" s="258"/>
      <c r="C183" s="259"/>
      <c r="D183" s="260" t="s">
        <v>190</v>
      </c>
      <c r="E183" s="261" t="s">
        <v>1</v>
      </c>
      <c r="F183" s="262" t="s">
        <v>696</v>
      </c>
      <c r="G183" s="259"/>
      <c r="H183" s="263">
        <v>0.12</v>
      </c>
      <c r="I183" s="264"/>
      <c r="J183" s="259"/>
      <c r="K183" s="259"/>
      <c r="L183" s="265"/>
      <c r="M183" s="266"/>
      <c r="N183" s="267"/>
      <c r="O183" s="267"/>
      <c r="P183" s="267"/>
      <c r="Q183" s="267"/>
      <c r="R183" s="267"/>
      <c r="S183" s="267"/>
      <c r="T183" s="26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9" t="s">
        <v>190</v>
      </c>
      <c r="AU183" s="269" t="s">
        <v>92</v>
      </c>
      <c r="AV183" s="13" t="s">
        <v>92</v>
      </c>
      <c r="AW183" s="13" t="s">
        <v>32</v>
      </c>
      <c r="AX183" s="13" t="s">
        <v>76</v>
      </c>
      <c r="AY183" s="269" t="s">
        <v>149</v>
      </c>
    </row>
    <row r="184" s="2" customFormat="1" ht="31.92453" customHeight="1">
      <c r="A184" s="39"/>
      <c r="B184" s="40"/>
      <c r="C184" s="239" t="s">
        <v>292</v>
      </c>
      <c r="D184" s="239" t="s">
        <v>152</v>
      </c>
      <c r="E184" s="240" t="s">
        <v>527</v>
      </c>
      <c r="F184" s="241" t="s">
        <v>528</v>
      </c>
      <c r="G184" s="242" t="s">
        <v>188</v>
      </c>
      <c r="H184" s="243">
        <v>24</v>
      </c>
      <c r="I184" s="244"/>
      <c r="J184" s="245">
        <f>ROUND(I184*H184,2)</f>
        <v>0</v>
      </c>
      <c r="K184" s="246"/>
      <c r="L184" s="45"/>
      <c r="M184" s="247" t="s">
        <v>1</v>
      </c>
      <c r="N184" s="248" t="s">
        <v>42</v>
      </c>
      <c r="O184" s="98"/>
      <c r="P184" s="249">
        <f>O184*H184</f>
        <v>0</v>
      </c>
      <c r="Q184" s="249">
        <v>0.74894000000000005</v>
      </c>
      <c r="R184" s="249">
        <f>Q184*H184</f>
        <v>17.97456</v>
      </c>
      <c r="S184" s="249">
        <v>0</v>
      </c>
      <c r="T184" s="25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1" t="s">
        <v>166</v>
      </c>
      <c r="AT184" s="251" t="s">
        <v>152</v>
      </c>
      <c r="AU184" s="251" t="s">
        <v>92</v>
      </c>
      <c r="AY184" s="18" t="s">
        <v>149</v>
      </c>
      <c r="BE184" s="252">
        <f>IF(N184="základná",J184,0)</f>
        <v>0</v>
      </c>
      <c r="BF184" s="252">
        <f>IF(N184="znížená",J184,0)</f>
        <v>0</v>
      </c>
      <c r="BG184" s="252">
        <f>IF(N184="zákl. prenesená",J184,0)</f>
        <v>0</v>
      </c>
      <c r="BH184" s="252">
        <f>IF(N184="zníž. prenesená",J184,0)</f>
        <v>0</v>
      </c>
      <c r="BI184" s="252">
        <f>IF(N184="nulová",J184,0)</f>
        <v>0</v>
      </c>
      <c r="BJ184" s="18" t="s">
        <v>92</v>
      </c>
      <c r="BK184" s="252">
        <f>ROUND(I184*H184,2)</f>
        <v>0</v>
      </c>
      <c r="BL184" s="18" t="s">
        <v>166</v>
      </c>
      <c r="BM184" s="251" t="s">
        <v>529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697</v>
      </c>
      <c r="G185" s="259"/>
      <c r="H185" s="263">
        <v>24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76</v>
      </c>
      <c r="AY185" s="269" t="s">
        <v>149</v>
      </c>
    </row>
    <row r="186" s="12" customFormat="1" ht="22.8" customHeight="1">
      <c r="A186" s="12"/>
      <c r="B186" s="223"/>
      <c r="C186" s="224"/>
      <c r="D186" s="225" t="s">
        <v>75</v>
      </c>
      <c r="E186" s="237" t="s">
        <v>214</v>
      </c>
      <c r="F186" s="237" t="s">
        <v>229</v>
      </c>
      <c r="G186" s="224"/>
      <c r="H186" s="224"/>
      <c r="I186" s="227"/>
      <c r="J186" s="238">
        <f>BK186</f>
        <v>0</v>
      </c>
      <c r="K186" s="224"/>
      <c r="L186" s="229"/>
      <c r="M186" s="230"/>
      <c r="N186" s="231"/>
      <c r="O186" s="231"/>
      <c r="P186" s="232">
        <f>SUM(P187:P198)</f>
        <v>0</v>
      </c>
      <c r="Q186" s="231"/>
      <c r="R186" s="232">
        <f>SUM(R187:R198)</f>
        <v>0.6273273399999999</v>
      </c>
      <c r="S186" s="231"/>
      <c r="T186" s="233">
        <f>SUM(T187:T198)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34" t="s">
        <v>84</v>
      </c>
      <c r="AT186" s="235" t="s">
        <v>75</v>
      </c>
      <c r="AU186" s="235" t="s">
        <v>84</v>
      </c>
      <c r="AY186" s="234" t="s">
        <v>149</v>
      </c>
      <c r="BK186" s="236">
        <f>SUM(BK187:BK198)</f>
        <v>0</v>
      </c>
    </row>
    <row r="187" s="2" customFormat="1" ht="42.79245" customHeight="1">
      <c r="A187" s="39"/>
      <c r="B187" s="40"/>
      <c r="C187" s="239" t="s">
        <v>296</v>
      </c>
      <c r="D187" s="239" t="s">
        <v>152</v>
      </c>
      <c r="E187" s="240" t="s">
        <v>698</v>
      </c>
      <c r="F187" s="241" t="s">
        <v>699</v>
      </c>
      <c r="G187" s="242" t="s">
        <v>188</v>
      </c>
      <c r="H187" s="243">
        <v>12.962</v>
      </c>
      <c r="I187" s="244"/>
      <c r="J187" s="245">
        <f>ROUND(I187*H187,2)</f>
        <v>0</v>
      </c>
      <c r="K187" s="246"/>
      <c r="L187" s="45"/>
      <c r="M187" s="247" t="s">
        <v>1</v>
      </c>
      <c r="N187" s="248" t="s">
        <v>42</v>
      </c>
      <c r="O187" s="98"/>
      <c r="P187" s="249">
        <f>O187*H187</f>
        <v>0</v>
      </c>
      <c r="Q187" s="249">
        <v>0.018460000000000001</v>
      </c>
      <c r="R187" s="249">
        <f>Q187*H187</f>
        <v>0.23927852</v>
      </c>
      <c r="S187" s="249">
        <v>0</v>
      </c>
      <c r="T187" s="25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1" t="s">
        <v>166</v>
      </c>
      <c r="AT187" s="251" t="s">
        <v>152</v>
      </c>
      <c r="AU187" s="251" t="s">
        <v>92</v>
      </c>
      <c r="AY187" s="18" t="s">
        <v>149</v>
      </c>
      <c r="BE187" s="252">
        <f>IF(N187="základná",J187,0)</f>
        <v>0</v>
      </c>
      <c r="BF187" s="252">
        <f>IF(N187="znížená",J187,0)</f>
        <v>0</v>
      </c>
      <c r="BG187" s="252">
        <f>IF(N187="zákl. prenesená",J187,0)</f>
        <v>0</v>
      </c>
      <c r="BH187" s="252">
        <f>IF(N187="zníž. prenesená",J187,0)</f>
        <v>0</v>
      </c>
      <c r="BI187" s="252">
        <f>IF(N187="nulová",J187,0)</f>
        <v>0</v>
      </c>
      <c r="BJ187" s="18" t="s">
        <v>92</v>
      </c>
      <c r="BK187" s="252">
        <f>ROUND(I187*H187,2)</f>
        <v>0</v>
      </c>
      <c r="BL187" s="18" t="s">
        <v>166</v>
      </c>
      <c r="BM187" s="251" t="s">
        <v>700</v>
      </c>
    </row>
    <row r="188" s="13" customFormat="1">
      <c r="A188" s="13"/>
      <c r="B188" s="258"/>
      <c r="C188" s="259"/>
      <c r="D188" s="260" t="s">
        <v>190</v>
      </c>
      <c r="E188" s="261" t="s">
        <v>1</v>
      </c>
      <c r="F188" s="262" t="s">
        <v>701</v>
      </c>
      <c r="G188" s="259"/>
      <c r="H188" s="263">
        <v>12.962</v>
      </c>
      <c r="I188" s="264"/>
      <c r="J188" s="259"/>
      <c r="K188" s="259"/>
      <c r="L188" s="265"/>
      <c r="M188" s="266"/>
      <c r="N188" s="267"/>
      <c r="O188" s="267"/>
      <c r="P188" s="267"/>
      <c r="Q188" s="267"/>
      <c r="R188" s="267"/>
      <c r="S188" s="267"/>
      <c r="T188" s="26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9" t="s">
        <v>190</v>
      </c>
      <c r="AU188" s="269" t="s">
        <v>92</v>
      </c>
      <c r="AV188" s="13" t="s">
        <v>92</v>
      </c>
      <c r="AW188" s="13" t="s">
        <v>32</v>
      </c>
      <c r="AX188" s="13" t="s">
        <v>76</v>
      </c>
      <c r="AY188" s="269" t="s">
        <v>149</v>
      </c>
    </row>
    <row r="189" s="14" customFormat="1">
      <c r="A189" s="14"/>
      <c r="B189" s="270"/>
      <c r="C189" s="271"/>
      <c r="D189" s="260" t="s">
        <v>190</v>
      </c>
      <c r="E189" s="272" t="s">
        <v>1</v>
      </c>
      <c r="F189" s="273" t="s">
        <v>203</v>
      </c>
      <c r="G189" s="271"/>
      <c r="H189" s="274">
        <v>12.962</v>
      </c>
      <c r="I189" s="275"/>
      <c r="J189" s="271"/>
      <c r="K189" s="271"/>
      <c r="L189" s="276"/>
      <c r="M189" s="277"/>
      <c r="N189" s="278"/>
      <c r="O189" s="278"/>
      <c r="P189" s="278"/>
      <c r="Q189" s="278"/>
      <c r="R189" s="278"/>
      <c r="S189" s="278"/>
      <c r="T189" s="27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0" t="s">
        <v>190</v>
      </c>
      <c r="AU189" s="280" t="s">
        <v>92</v>
      </c>
      <c r="AV189" s="14" t="s">
        <v>166</v>
      </c>
      <c r="AW189" s="14" t="s">
        <v>32</v>
      </c>
      <c r="AX189" s="14" t="s">
        <v>84</v>
      </c>
      <c r="AY189" s="280" t="s">
        <v>149</v>
      </c>
    </row>
    <row r="190" s="2" customFormat="1" ht="23.4566" customHeight="1">
      <c r="A190" s="39"/>
      <c r="B190" s="40"/>
      <c r="C190" s="239" t="s">
        <v>300</v>
      </c>
      <c r="D190" s="239" t="s">
        <v>152</v>
      </c>
      <c r="E190" s="240" t="s">
        <v>531</v>
      </c>
      <c r="F190" s="241" t="s">
        <v>532</v>
      </c>
      <c r="G190" s="242" t="s">
        <v>188</v>
      </c>
      <c r="H190" s="243">
        <v>6.2400000000000002</v>
      </c>
      <c r="I190" s="244"/>
      <c r="J190" s="245">
        <f>ROUND(I190*H190,2)</f>
        <v>0</v>
      </c>
      <c r="K190" s="246"/>
      <c r="L190" s="45"/>
      <c r="M190" s="247" t="s">
        <v>1</v>
      </c>
      <c r="N190" s="248" t="s">
        <v>42</v>
      </c>
      <c r="O190" s="98"/>
      <c r="P190" s="249">
        <f>O190*H190</f>
        <v>0</v>
      </c>
      <c r="Q190" s="249">
        <v>0.00081999999999999998</v>
      </c>
      <c r="R190" s="249">
        <f>Q190*H190</f>
        <v>0.0051168000000000003</v>
      </c>
      <c r="S190" s="249">
        <v>0</v>
      </c>
      <c r="T190" s="25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1" t="s">
        <v>166</v>
      </c>
      <c r="AT190" s="251" t="s">
        <v>152</v>
      </c>
      <c r="AU190" s="251" t="s">
        <v>92</v>
      </c>
      <c r="AY190" s="18" t="s">
        <v>149</v>
      </c>
      <c r="BE190" s="252">
        <f>IF(N190="základná",J190,0)</f>
        <v>0</v>
      </c>
      <c r="BF190" s="252">
        <f>IF(N190="znížená",J190,0)</f>
        <v>0</v>
      </c>
      <c r="BG190" s="252">
        <f>IF(N190="zákl. prenesená",J190,0)</f>
        <v>0</v>
      </c>
      <c r="BH190" s="252">
        <f>IF(N190="zníž. prenesená",J190,0)</f>
        <v>0</v>
      </c>
      <c r="BI190" s="252">
        <f>IF(N190="nulová",J190,0)</f>
        <v>0</v>
      </c>
      <c r="BJ190" s="18" t="s">
        <v>92</v>
      </c>
      <c r="BK190" s="252">
        <f>ROUND(I190*H190,2)</f>
        <v>0</v>
      </c>
      <c r="BL190" s="18" t="s">
        <v>166</v>
      </c>
      <c r="BM190" s="251" t="s">
        <v>533</v>
      </c>
    </row>
    <row r="191" s="13" customFormat="1">
      <c r="A191" s="13"/>
      <c r="B191" s="258"/>
      <c r="C191" s="259"/>
      <c r="D191" s="260" t="s">
        <v>190</v>
      </c>
      <c r="E191" s="261" t="s">
        <v>1</v>
      </c>
      <c r="F191" s="262" t="s">
        <v>702</v>
      </c>
      <c r="G191" s="259"/>
      <c r="H191" s="263">
        <v>6.2400000000000002</v>
      </c>
      <c r="I191" s="264"/>
      <c r="J191" s="259"/>
      <c r="K191" s="259"/>
      <c r="L191" s="265"/>
      <c r="M191" s="266"/>
      <c r="N191" s="267"/>
      <c r="O191" s="267"/>
      <c r="P191" s="267"/>
      <c r="Q191" s="267"/>
      <c r="R191" s="267"/>
      <c r="S191" s="267"/>
      <c r="T191" s="26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9" t="s">
        <v>190</v>
      </c>
      <c r="AU191" s="269" t="s">
        <v>92</v>
      </c>
      <c r="AV191" s="13" t="s">
        <v>92</v>
      </c>
      <c r="AW191" s="13" t="s">
        <v>32</v>
      </c>
      <c r="AX191" s="13" t="s">
        <v>84</v>
      </c>
      <c r="AY191" s="269" t="s">
        <v>149</v>
      </c>
    </row>
    <row r="192" s="2" customFormat="1" ht="16.30189" customHeight="1">
      <c r="A192" s="39"/>
      <c r="B192" s="40"/>
      <c r="C192" s="239" t="s">
        <v>304</v>
      </c>
      <c r="D192" s="239" t="s">
        <v>152</v>
      </c>
      <c r="E192" s="240" t="s">
        <v>535</v>
      </c>
      <c r="F192" s="241" t="s">
        <v>536</v>
      </c>
      <c r="G192" s="242" t="s">
        <v>188</v>
      </c>
      <c r="H192" s="243">
        <v>21.952000000000002</v>
      </c>
      <c r="I192" s="244"/>
      <c r="J192" s="245">
        <f>ROUND(I192*H192,2)</f>
        <v>0</v>
      </c>
      <c r="K192" s="246"/>
      <c r="L192" s="45"/>
      <c r="M192" s="247" t="s">
        <v>1</v>
      </c>
      <c r="N192" s="248" t="s">
        <v>42</v>
      </c>
      <c r="O192" s="98"/>
      <c r="P192" s="249">
        <f>O192*H192</f>
        <v>0</v>
      </c>
      <c r="Q192" s="249">
        <v>0.00051000000000000004</v>
      </c>
      <c r="R192" s="249">
        <f>Q192*H192</f>
        <v>0.011195520000000002</v>
      </c>
      <c r="S192" s="249">
        <v>0</v>
      </c>
      <c r="T192" s="25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1" t="s">
        <v>166</v>
      </c>
      <c r="AT192" s="251" t="s">
        <v>152</v>
      </c>
      <c r="AU192" s="251" t="s">
        <v>92</v>
      </c>
      <c r="AY192" s="18" t="s">
        <v>149</v>
      </c>
      <c r="BE192" s="252">
        <f>IF(N192="základná",J192,0)</f>
        <v>0</v>
      </c>
      <c r="BF192" s="252">
        <f>IF(N192="znížená",J192,0)</f>
        <v>0</v>
      </c>
      <c r="BG192" s="252">
        <f>IF(N192="zákl. prenesená",J192,0)</f>
        <v>0</v>
      </c>
      <c r="BH192" s="252">
        <f>IF(N192="zníž. prenesená",J192,0)</f>
        <v>0</v>
      </c>
      <c r="BI192" s="252">
        <f>IF(N192="nulová",J192,0)</f>
        <v>0</v>
      </c>
      <c r="BJ192" s="18" t="s">
        <v>92</v>
      </c>
      <c r="BK192" s="252">
        <f>ROUND(I192*H192,2)</f>
        <v>0</v>
      </c>
      <c r="BL192" s="18" t="s">
        <v>166</v>
      </c>
      <c r="BM192" s="251" t="s">
        <v>537</v>
      </c>
    </row>
    <row r="193" s="13" customFormat="1">
      <c r="A193" s="13"/>
      <c r="B193" s="258"/>
      <c r="C193" s="259"/>
      <c r="D193" s="260" t="s">
        <v>190</v>
      </c>
      <c r="E193" s="261" t="s">
        <v>1</v>
      </c>
      <c r="F193" s="262" t="s">
        <v>703</v>
      </c>
      <c r="G193" s="259"/>
      <c r="H193" s="263">
        <v>5.2149999999999999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32</v>
      </c>
      <c r="AX193" s="13" t="s">
        <v>76</v>
      </c>
      <c r="AY193" s="269" t="s">
        <v>149</v>
      </c>
    </row>
    <row r="194" s="13" customFormat="1">
      <c r="A194" s="13"/>
      <c r="B194" s="258"/>
      <c r="C194" s="259"/>
      <c r="D194" s="260" t="s">
        <v>190</v>
      </c>
      <c r="E194" s="261" t="s">
        <v>1</v>
      </c>
      <c r="F194" s="262" t="s">
        <v>704</v>
      </c>
      <c r="G194" s="259"/>
      <c r="H194" s="263">
        <v>3.7749999999999999</v>
      </c>
      <c r="I194" s="264"/>
      <c r="J194" s="259"/>
      <c r="K194" s="259"/>
      <c r="L194" s="265"/>
      <c r="M194" s="266"/>
      <c r="N194" s="267"/>
      <c r="O194" s="267"/>
      <c r="P194" s="267"/>
      <c r="Q194" s="267"/>
      <c r="R194" s="267"/>
      <c r="S194" s="267"/>
      <c r="T194" s="26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9" t="s">
        <v>190</v>
      </c>
      <c r="AU194" s="269" t="s">
        <v>92</v>
      </c>
      <c r="AV194" s="13" t="s">
        <v>92</v>
      </c>
      <c r="AW194" s="13" t="s">
        <v>32</v>
      </c>
      <c r="AX194" s="13" t="s">
        <v>76</v>
      </c>
      <c r="AY194" s="269" t="s">
        <v>149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701</v>
      </c>
      <c r="G195" s="259"/>
      <c r="H195" s="263">
        <v>12.962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76</v>
      </c>
      <c r="AY195" s="269" t="s">
        <v>149</v>
      </c>
    </row>
    <row r="196" s="14" customFormat="1">
      <c r="A196" s="14"/>
      <c r="B196" s="270"/>
      <c r="C196" s="271"/>
      <c r="D196" s="260" t="s">
        <v>190</v>
      </c>
      <c r="E196" s="272" t="s">
        <v>1</v>
      </c>
      <c r="F196" s="273" t="s">
        <v>203</v>
      </c>
      <c r="G196" s="271"/>
      <c r="H196" s="274">
        <v>21.952000000000002</v>
      </c>
      <c r="I196" s="275"/>
      <c r="J196" s="271"/>
      <c r="K196" s="271"/>
      <c r="L196" s="276"/>
      <c r="M196" s="277"/>
      <c r="N196" s="278"/>
      <c r="O196" s="278"/>
      <c r="P196" s="278"/>
      <c r="Q196" s="278"/>
      <c r="R196" s="278"/>
      <c r="S196" s="278"/>
      <c r="T196" s="27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0" t="s">
        <v>190</v>
      </c>
      <c r="AU196" s="280" t="s">
        <v>92</v>
      </c>
      <c r="AV196" s="14" t="s">
        <v>166</v>
      </c>
      <c r="AW196" s="14" t="s">
        <v>32</v>
      </c>
      <c r="AX196" s="14" t="s">
        <v>84</v>
      </c>
      <c r="AY196" s="280" t="s">
        <v>149</v>
      </c>
    </row>
    <row r="197" s="2" customFormat="1" ht="21.0566" customHeight="1">
      <c r="A197" s="39"/>
      <c r="B197" s="40"/>
      <c r="C197" s="239" t="s">
        <v>309</v>
      </c>
      <c r="D197" s="239" t="s">
        <v>152</v>
      </c>
      <c r="E197" s="240" t="s">
        <v>540</v>
      </c>
      <c r="F197" s="241" t="s">
        <v>541</v>
      </c>
      <c r="G197" s="242" t="s">
        <v>188</v>
      </c>
      <c r="H197" s="243">
        <v>8.9900000000000002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0.041349999999999998</v>
      </c>
      <c r="R197" s="249">
        <f>Q197*H197</f>
        <v>0.37173649999999997</v>
      </c>
      <c r="S197" s="249">
        <v>0</v>
      </c>
      <c r="T197" s="25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542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705</v>
      </c>
      <c r="G198" s="259"/>
      <c r="H198" s="263">
        <v>8.9900000000000002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84</v>
      </c>
      <c r="AY198" s="269" t="s">
        <v>149</v>
      </c>
    </row>
    <row r="199" s="12" customFormat="1" ht="22.8" customHeight="1">
      <c r="A199" s="12"/>
      <c r="B199" s="223"/>
      <c r="C199" s="224"/>
      <c r="D199" s="225" t="s">
        <v>75</v>
      </c>
      <c r="E199" s="237" t="s">
        <v>230</v>
      </c>
      <c r="F199" s="237" t="s">
        <v>236</v>
      </c>
      <c r="G199" s="224"/>
      <c r="H199" s="224"/>
      <c r="I199" s="227"/>
      <c r="J199" s="238">
        <f>BK199</f>
        <v>0</v>
      </c>
      <c r="K199" s="224"/>
      <c r="L199" s="229"/>
      <c r="M199" s="230"/>
      <c r="N199" s="231"/>
      <c r="O199" s="231"/>
      <c r="P199" s="232">
        <f>SUM(P200:P237)</f>
        <v>0</v>
      </c>
      <c r="Q199" s="231"/>
      <c r="R199" s="232">
        <f>SUM(R200:R237)</f>
        <v>0.093394099999999994</v>
      </c>
      <c r="S199" s="231"/>
      <c r="T199" s="233">
        <f>SUM(T200:T237)</f>
        <v>4.7586459999999997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4" t="s">
        <v>84</v>
      </c>
      <c r="AT199" s="235" t="s">
        <v>75</v>
      </c>
      <c r="AU199" s="235" t="s">
        <v>84</v>
      </c>
      <c r="AY199" s="234" t="s">
        <v>149</v>
      </c>
      <c r="BK199" s="236">
        <f>SUM(BK200:BK237)</f>
        <v>0</v>
      </c>
    </row>
    <row r="200" s="2" customFormat="1" ht="23.4566" customHeight="1">
      <c r="A200" s="39"/>
      <c r="B200" s="40"/>
      <c r="C200" s="239" t="s">
        <v>313</v>
      </c>
      <c r="D200" s="239" t="s">
        <v>152</v>
      </c>
      <c r="E200" s="240" t="s">
        <v>257</v>
      </c>
      <c r="F200" s="241" t="s">
        <v>258</v>
      </c>
      <c r="G200" s="242" t="s">
        <v>250</v>
      </c>
      <c r="H200" s="243">
        <v>2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0.00025000000000000001</v>
      </c>
      <c r="R200" s="249">
        <f>Q200*H200</f>
        <v>0.00050000000000000001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544</v>
      </c>
    </row>
    <row r="201" s="2" customFormat="1" ht="31.92453" customHeight="1">
      <c r="A201" s="39"/>
      <c r="B201" s="40"/>
      <c r="C201" s="281" t="s">
        <v>317</v>
      </c>
      <c r="D201" s="281" t="s">
        <v>243</v>
      </c>
      <c r="E201" s="282" t="s">
        <v>261</v>
      </c>
      <c r="F201" s="283" t="s">
        <v>262</v>
      </c>
      <c r="G201" s="284" t="s">
        <v>250</v>
      </c>
      <c r="H201" s="285">
        <v>2</v>
      </c>
      <c r="I201" s="286"/>
      <c r="J201" s="287">
        <f>ROUND(I201*H201,2)</f>
        <v>0</v>
      </c>
      <c r="K201" s="288"/>
      <c r="L201" s="289"/>
      <c r="M201" s="290" t="s">
        <v>1</v>
      </c>
      <c r="N201" s="291" t="s">
        <v>42</v>
      </c>
      <c r="O201" s="98"/>
      <c r="P201" s="249">
        <f>O201*H201</f>
        <v>0</v>
      </c>
      <c r="Q201" s="249">
        <v>0.00084999999999999995</v>
      </c>
      <c r="R201" s="249">
        <f>Q201*H201</f>
        <v>0.0016999999999999999</v>
      </c>
      <c r="S201" s="249">
        <v>0</v>
      </c>
      <c r="T201" s="25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1" t="s">
        <v>224</v>
      </c>
      <c r="AT201" s="251" t="s">
        <v>243</v>
      </c>
      <c r="AU201" s="251" t="s">
        <v>92</v>
      </c>
      <c r="AY201" s="18" t="s">
        <v>149</v>
      </c>
      <c r="BE201" s="252">
        <f>IF(N201="základná",J201,0)</f>
        <v>0</v>
      </c>
      <c r="BF201" s="252">
        <f>IF(N201="znížená",J201,0)</f>
        <v>0</v>
      </c>
      <c r="BG201" s="252">
        <f>IF(N201="zákl. prenesená",J201,0)</f>
        <v>0</v>
      </c>
      <c r="BH201" s="252">
        <f>IF(N201="zníž. prenesená",J201,0)</f>
        <v>0</v>
      </c>
      <c r="BI201" s="252">
        <f>IF(N201="nulová",J201,0)</f>
        <v>0</v>
      </c>
      <c r="BJ201" s="18" t="s">
        <v>92</v>
      </c>
      <c r="BK201" s="252">
        <f>ROUND(I201*H201,2)</f>
        <v>0</v>
      </c>
      <c r="BL201" s="18" t="s">
        <v>166</v>
      </c>
      <c r="BM201" s="251" t="s">
        <v>545</v>
      </c>
    </row>
    <row r="202" s="2" customFormat="1" ht="16.30189" customHeight="1">
      <c r="A202" s="39"/>
      <c r="B202" s="40"/>
      <c r="C202" s="239" t="s">
        <v>322</v>
      </c>
      <c r="D202" s="239" t="s">
        <v>152</v>
      </c>
      <c r="E202" s="240" t="s">
        <v>546</v>
      </c>
      <c r="F202" s="241" t="s">
        <v>547</v>
      </c>
      <c r="G202" s="242" t="s">
        <v>250</v>
      </c>
      <c r="H202" s="243">
        <v>1</v>
      </c>
      <c r="I202" s="244"/>
      <c r="J202" s="245">
        <f>ROUND(I202*H202,2)</f>
        <v>0</v>
      </c>
      <c r="K202" s="246"/>
      <c r="L202" s="45"/>
      <c r="M202" s="247" t="s">
        <v>1</v>
      </c>
      <c r="N202" s="248" t="s">
        <v>42</v>
      </c>
      <c r="O202" s="98"/>
      <c r="P202" s="249">
        <f>O202*H202</f>
        <v>0</v>
      </c>
      <c r="Q202" s="249">
        <v>0.077670000000000003</v>
      </c>
      <c r="R202" s="249">
        <f>Q202*H202</f>
        <v>0.077670000000000003</v>
      </c>
      <c r="S202" s="249">
        <v>0</v>
      </c>
      <c r="T202" s="25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1" t="s">
        <v>166</v>
      </c>
      <c r="AT202" s="251" t="s">
        <v>152</v>
      </c>
      <c r="AU202" s="251" t="s">
        <v>92</v>
      </c>
      <c r="AY202" s="18" t="s">
        <v>149</v>
      </c>
      <c r="BE202" s="252">
        <f>IF(N202="základná",J202,0)</f>
        <v>0</v>
      </c>
      <c r="BF202" s="252">
        <f>IF(N202="znížená",J202,0)</f>
        <v>0</v>
      </c>
      <c r="BG202" s="252">
        <f>IF(N202="zákl. prenesená",J202,0)</f>
        <v>0</v>
      </c>
      <c r="BH202" s="252">
        <f>IF(N202="zníž. prenesená",J202,0)</f>
        <v>0</v>
      </c>
      <c r="BI202" s="252">
        <f>IF(N202="nulová",J202,0)</f>
        <v>0</v>
      </c>
      <c r="BJ202" s="18" t="s">
        <v>92</v>
      </c>
      <c r="BK202" s="252">
        <f>ROUND(I202*H202,2)</f>
        <v>0</v>
      </c>
      <c r="BL202" s="18" t="s">
        <v>166</v>
      </c>
      <c r="BM202" s="251" t="s">
        <v>548</v>
      </c>
    </row>
    <row r="203" s="2" customFormat="1" ht="16.30189" customHeight="1">
      <c r="A203" s="39"/>
      <c r="B203" s="40"/>
      <c r="C203" s="239" t="s">
        <v>327</v>
      </c>
      <c r="D203" s="239" t="s">
        <v>152</v>
      </c>
      <c r="E203" s="240" t="s">
        <v>549</v>
      </c>
      <c r="F203" s="241" t="s">
        <v>550</v>
      </c>
      <c r="G203" s="242" t="s">
        <v>250</v>
      </c>
      <c r="H203" s="243">
        <v>1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</v>
      </c>
      <c r="R203" s="249">
        <f>Q203*H203</f>
        <v>0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551</v>
      </c>
    </row>
    <row r="204" s="2" customFormat="1" ht="23.4566" customHeight="1">
      <c r="A204" s="39"/>
      <c r="B204" s="40"/>
      <c r="C204" s="281" t="s">
        <v>332</v>
      </c>
      <c r="D204" s="281" t="s">
        <v>243</v>
      </c>
      <c r="E204" s="282" t="s">
        <v>552</v>
      </c>
      <c r="F204" s="283" t="s">
        <v>553</v>
      </c>
      <c r="G204" s="284" t="s">
        <v>250</v>
      </c>
      <c r="H204" s="285">
        <v>1</v>
      </c>
      <c r="I204" s="286"/>
      <c r="J204" s="287">
        <f>ROUND(I204*H204,2)</f>
        <v>0</v>
      </c>
      <c r="K204" s="288"/>
      <c r="L204" s="289"/>
      <c r="M204" s="290" t="s">
        <v>1</v>
      </c>
      <c r="N204" s="291" t="s">
        <v>42</v>
      </c>
      <c r="O204" s="98"/>
      <c r="P204" s="249">
        <f>O204*H204</f>
        <v>0</v>
      </c>
      <c r="Q204" s="249">
        <v>0.00029999999999999997</v>
      </c>
      <c r="R204" s="249">
        <f>Q204*H204</f>
        <v>0.00029999999999999997</v>
      </c>
      <c r="S204" s="249">
        <v>0</v>
      </c>
      <c r="T204" s="25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224</v>
      </c>
      <c r="AT204" s="251" t="s">
        <v>243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554</v>
      </c>
    </row>
    <row r="205" s="13" customFormat="1">
      <c r="A205" s="13"/>
      <c r="B205" s="258"/>
      <c r="C205" s="259"/>
      <c r="D205" s="260" t="s">
        <v>190</v>
      </c>
      <c r="E205" s="259"/>
      <c r="F205" s="262" t="s">
        <v>706</v>
      </c>
      <c r="G205" s="259"/>
      <c r="H205" s="263">
        <v>1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4</v>
      </c>
      <c r="AX205" s="13" t="s">
        <v>84</v>
      </c>
      <c r="AY205" s="269" t="s">
        <v>149</v>
      </c>
    </row>
    <row r="206" s="2" customFormat="1" ht="21.0566" customHeight="1">
      <c r="A206" s="39"/>
      <c r="B206" s="40"/>
      <c r="C206" s="239" t="s">
        <v>337</v>
      </c>
      <c r="D206" s="239" t="s">
        <v>152</v>
      </c>
      <c r="E206" s="240" t="s">
        <v>556</v>
      </c>
      <c r="F206" s="241" t="s">
        <v>557</v>
      </c>
      <c r="G206" s="242" t="s">
        <v>188</v>
      </c>
      <c r="H206" s="243">
        <v>8.9900000000000002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0</v>
      </c>
      <c r="R206" s="249">
        <f>Q206*H206</f>
        <v>0</v>
      </c>
      <c r="S206" s="249">
        <v>0</v>
      </c>
      <c r="T206" s="25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558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703</v>
      </c>
      <c r="G207" s="259"/>
      <c r="H207" s="263">
        <v>5.2149999999999999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76</v>
      </c>
      <c r="AY207" s="269" t="s">
        <v>149</v>
      </c>
    </row>
    <row r="208" s="13" customFormat="1">
      <c r="A208" s="13"/>
      <c r="B208" s="258"/>
      <c r="C208" s="259"/>
      <c r="D208" s="260" t="s">
        <v>190</v>
      </c>
      <c r="E208" s="261" t="s">
        <v>1</v>
      </c>
      <c r="F208" s="262" t="s">
        <v>704</v>
      </c>
      <c r="G208" s="259"/>
      <c r="H208" s="263">
        <v>3.7749999999999999</v>
      </c>
      <c r="I208" s="264"/>
      <c r="J208" s="259"/>
      <c r="K208" s="259"/>
      <c r="L208" s="265"/>
      <c r="M208" s="266"/>
      <c r="N208" s="267"/>
      <c r="O208" s="267"/>
      <c r="P208" s="267"/>
      <c r="Q208" s="267"/>
      <c r="R208" s="267"/>
      <c r="S208" s="267"/>
      <c r="T208" s="26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9" t="s">
        <v>190</v>
      </c>
      <c r="AU208" s="269" t="s">
        <v>92</v>
      </c>
      <c r="AV208" s="13" t="s">
        <v>92</v>
      </c>
      <c r="AW208" s="13" t="s">
        <v>32</v>
      </c>
      <c r="AX208" s="13" t="s">
        <v>76</v>
      </c>
      <c r="AY208" s="269" t="s">
        <v>149</v>
      </c>
    </row>
    <row r="209" s="14" customFormat="1">
      <c r="A209" s="14"/>
      <c r="B209" s="270"/>
      <c r="C209" s="271"/>
      <c r="D209" s="260" t="s">
        <v>190</v>
      </c>
      <c r="E209" s="272" t="s">
        <v>1</v>
      </c>
      <c r="F209" s="273" t="s">
        <v>203</v>
      </c>
      <c r="G209" s="271"/>
      <c r="H209" s="274">
        <v>8.9900000000000002</v>
      </c>
      <c r="I209" s="275"/>
      <c r="J209" s="271"/>
      <c r="K209" s="271"/>
      <c r="L209" s="276"/>
      <c r="M209" s="277"/>
      <c r="N209" s="278"/>
      <c r="O209" s="278"/>
      <c r="P209" s="278"/>
      <c r="Q209" s="278"/>
      <c r="R209" s="278"/>
      <c r="S209" s="278"/>
      <c r="T209" s="27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80" t="s">
        <v>190</v>
      </c>
      <c r="AU209" s="280" t="s">
        <v>92</v>
      </c>
      <c r="AV209" s="14" t="s">
        <v>166</v>
      </c>
      <c r="AW209" s="14" t="s">
        <v>32</v>
      </c>
      <c r="AX209" s="14" t="s">
        <v>84</v>
      </c>
      <c r="AY209" s="280" t="s">
        <v>149</v>
      </c>
    </row>
    <row r="210" s="2" customFormat="1" ht="23.4566" customHeight="1">
      <c r="A210" s="39"/>
      <c r="B210" s="40"/>
      <c r="C210" s="239" t="s">
        <v>342</v>
      </c>
      <c r="D210" s="239" t="s">
        <v>152</v>
      </c>
      <c r="E210" s="240" t="s">
        <v>707</v>
      </c>
      <c r="F210" s="241" t="s">
        <v>708</v>
      </c>
      <c r="G210" s="242" t="s">
        <v>188</v>
      </c>
      <c r="H210" s="243">
        <v>12.962</v>
      </c>
      <c r="I210" s="244"/>
      <c r="J210" s="245">
        <f>ROUND(I210*H210,2)</f>
        <v>0</v>
      </c>
      <c r="K210" s="246"/>
      <c r="L210" s="45"/>
      <c r="M210" s="247" t="s">
        <v>1</v>
      </c>
      <c r="N210" s="248" t="s">
        <v>42</v>
      </c>
      <c r="O210" s="98"/>
      <c r="P210" s="249">
        <f>O210*H210</f>
        <v>0</v>
      </c>
      <c r="Q210" s="249">
        <v>0</v>
      </c>
      <c r="R210" s="249">
        <f>Q210*H210</f>
        <v>0</v>
      </c>
      <c r="S210" s="249">
        <v>0</v>
      </c>
      <c r="T210" s="25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1" t="s">
        <v>166</v>
      </c>
      <c r="AT210" s="251" t="s">
        <v>152</v>
      </c>
      <c r="AU210" s="251" t="s">
        <v>92</v>
      </c>
      <c r="AY210" s="18" t="s">
        <v>149</v>
      </c>
      <c r="BE210" s="252">
        <f>IF(N210="základná",J210,0)</f>
        <v>0</v>
      </c>
      <c r="BF210" s="252">
        <f>IF(N210="znížená",J210,0)</f>
        <v>0</v>
      </c>
      <c r="BG210" s="252">
        <f>IF(N210="zákl. prenesená",J210,0)</f>
        <v>0</v>
      </c>
      <c r="BH210" s="252">
        <f>IF(N210="zníž. prenesená",J210,0)</f>
        <v>0</v>
      </c>
      <c r="BI210" s="252">
        <f>IF(N210="nulová",J210,0)</f>
        <v>0</v>
      </c>
      <c r="BJ210" s="18" t="s">
        <v>92</v>
      </c>
      <c r="BK210" s="252">
        <f>ROUND(I210*H210,2)</f>
        <v>0</v>
      </c>
      <c r="BL210" s="18" t="s">
        <v>166</v>
      </c>
      <c r="BM210" s="251" t="s">
        <v>709</v>
      </c>
    </row>
    <row r="211" s="13" customFormat="1">
      <c r="A211" s="13"/>
      <c r="B211" s="258"/>
      <c r="C211" s="259"/>
      <c r="D211" s="260" t="s">
        <v>190</v>
      </c>
      <c r="E211" s="261" t="s">
        <v>1</v>
      </c>
      <c r="F211" s="262" t="s">
        <v>701</v>
      </c>
      <c r="G211" s="259"/>
      <c r="H211" s="263">
        <v>12.962</v>
      </c>
      <c r="I211" s="264"/>
      <c r="J211" s="259"/>
      <c r="K211" s="259"/>
      <c r="L211" s="265"/>
      <c r="M211" s="266"/>
      <c r="N211" s="267"/>
      <c r="O211" s="267"/>
      <c r="P211" s="267"/>
      <c r="Q211" s="267"/>
      <c r="R211" s="267"/>
      <c r="S211" s="267"/>
      <c r="T211" s="26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9" t="s">
        <v>190</v>
      </c>
      <c r="AU211" s="269" t="s">
        <v>92</v>
      </c>
      <c r="AV211" s="13" t="s">
        <v>92</v>
      </c>
      <c r="AW211" s="13" t="s">
        <v>32</v>
      </c>
      <c r="AX211" s="13" t="s">
        <v>76</v>
      </c>
      <c r="AY211" s="269" t="s">
        <v>149</v>
      </c>
    </row>
    <row r="212" s="14" customFormat="1">
      <c r="A212" s="14"/>
      <c r="B212" s="270"/>
      <c r="C212" s="271"/>
      <c r="D212" s="260" t="s">
        <v>190</v>
      </c>
      <c r="E212" s="272" t="s">
        <v>1</v>
      </c>
      <c r="F212" s="273" t="s">
        <v>203</v>
      </c>
      <c r="G212" s="271"/>
      <c r="H212" s="274">
        <v>12.962</v>
      </c>
      <c r="I212" s="275"/>
      <c r="J212" s="271"/>
      <c r="K212" s="271"/>
      <c r="L212" s="276"/>
      <c r="M212" s="277"/>
      <c r="N212" s="278"/>
      <c r="O212" s="278"/>
      <c r="P212" s="278"/>
      <c r="Q212" s="278"/>
      <c r="R212" s="278"/>
      <c r="S212" s="278"/>
      <c r="T212" s="27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80" t="s">
        <v>190</v>
      </c>
      <c r="AU212" s="280" t="s">
        <v>92</v>
      </c>
      <c r="AV212" s="14" t="s">
        <v>166</v>
      </c>
      <c r="AW212" s="14" t="s">
        <v>32</v>
      </c>
      <c r="AX212" s="14" t="s">
        <v>84</v>
      </c>
      <c r="AY212" s="280" t="s">
        <v>149</v>
      </c>
    </row>
    <row r="213" s="2" customFormat="1" ht="31.92453" customHeight="1">
      <c r="A213" s="39"/>
      <c r="B213" s="40"/>
      <c r="C213" s="239" t="s">
        <v>346</v>
      </c>
      <c r="D213" s="239" t="s">
        <v>152</v>
      </c>
      <c r="E213" s="240" t="s">
        <v>559</v>
      </c>
      <c r="F213" s="241" t="s">
        <v>560</v>
      </c>
      <c r="G213" s="242" t="s">
        <v>211</v>
      </c>
      <c r="H213" s="243">
        <v>15</v>
      </c>
      <c r="I213" s="244"/>
      <c r="J213" s="245">
        <f>ROUND(I213*H213,2)</f>
        <v>0</v>
      </c>
      <c r="K213" s="246"/>
      <c r="L213" s="45"/>
      <c r="M213" s="247" t="s">
        <v>1</v>
      </c>
      <c r="N213" s="248" t="s">
        <v>42</v>
      </c>
      <c r="O213" s="98"/>
      <c r="P213" s="249">
        <f>O213*H213</f>
        <v>0</v>
      </c>
      <c r="Q213" s="249">
        <v>0</v>
      </c>
      <c r="R213" s="249">
        <f>Q213*H213</f>
        <v>0</v>
      </c>
      <c r="S213" s="249">
        <v>0.097299999999999998</v>
      </c>
      <c r="T213" s="250">
        <f>S213*H213</f>
        <v>1.4595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1" t="s">
        <v>166</v>
      </c>
      <c r="AT213" s="251" t="s">
        <v>152</v>
      </c>
      <c r="AU213" s="251" t="s">
        <v>92</v>
      </c>
      <c r="AY213" s="18" t="s">
        <v>149</v>
      </c>
      <c r="BE213" s="252">
        <f>IF(N213="základná",J213,0)</f>
        <v>0</v>
      </c>
      <c r="BF213" s="252">
        <f>IF(N213="znížená",J213,0)</f>
        <v>0</v>
      </c>
      <c r="BG213" s="252">
        <f>IF(N213="zákl. prenesená",J213,0)</f>
        <v>0</v>
      </c>
      <c r="BH213" s="252">
        <f>IF(N213="zníž. prenesená",J213,0)</f>
        <v>0</v>
      </c>
      <c r="BI213" s="252">
        <f>IF(N213="nulová",J213,0)</f>
        <v>0</v>
      </c>
      <c r="BJ213" s="18" t="s">
        <v>92</v>
      </c>
      <c r="BK213" s="252">
        <f>ROUND(I213*H213,2)</f>
        <v>0</v>
      </c>
      <c r="BL213" s="18" t="s">
        <v>166</v>
      </c>
      <c r="BM213" s="251" t="s">
        <v>561</v>
      </c>
    </row>
    <row r="214" s="13" customFormat="1">
      <c r="A214" s="13"/>
      <c r="B214" s="258"/>
      <c r="C214" s="259"/>
      <c r="D214" s="260" t="s">
        <v>190</v>
      </c>
      <c r="E214" s="261" t="s">
        <v>1</v>
      </c>
      <c r="F214" s="262" t="s">
        <v>562</v>
      </c>
      <c r="G214" s="259"/>
      <c r="H214" s="263">
        <v>15</v>
      </c>
      <c r="I214" s="264"/>
      <c r="J214" s="259"/>
      <c r="K214" s="259"/>
      <c r="L214" s="265"/>
      <c r="M214" s="266"/>
      <c r="N214" s="267"/>
      <c r="O214" s="267"/>
      <c r="P214" s="267"/>
      <c r="Q214" s="267"/>
      <c r="R214" s="267"/>
      <c r="S214" s="267"/>
      <c r="T214" s="26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9" t="s">
        <v>190</v>
      </c>
      <c r="AU214" s="269" t="s">
        <v>92</v>
      </c>
      <c r="AV214" s="13" t="s">
        <v>92</v>
      </c>
      <c r="AW214" s="13" t="s">
        <v>32</v>
      </c>
      <c r="AX214" s="13" t="s">
        <v>84</v>
      </c>
      <c r="AY214" s="269" t="s">
        <v>149</v>
      </c>
    </row>
    <row r="215" s="2" customFormat="1" ht="23.4566" customHeight="1">
      <c r="A215" s="39"/>
      <c r="B215" s="40"/>
      <c r="C215" s="239" t="s">
        <v>351</v>
      </c>
      <c r="D215" s="239" t="s">
        <v>152</v>
      </c>
      <c r="E215" s="240" t="s">
        <v>379</v>
      </c>
      <c r="F215" s="241" t="s">
        <v>380</v>
      </c>
      <c r="G215" s="242" t="s">
        <v>211</v>
      </c>
      <c r="H215" s="243">
        <v>8.5999999999999996</v>
      </c>
      <c r="I215" s="244"/>
      <c r="J215" s="245">
        <f>ROUND(I215*H215,2)</f>
        <v>0</v>
      </c>
      <c r="K215" s="246"/>
      <c r="L215" s="45"/>
      <c r="M215" s="247" t="s">
        <v>1</v>
      </c>
      <c r="N215" s="248" t="s">
        <v>42</v>
      </c>
      <c r="O215" s="98"/>
      <c r="P215" s="249">
        <f>O215*H215</f>
        <v>0</v>
      </c>
      <c r="Q215" s="249">
        <v>0</v>
      </c>
      <c r="R215" s="249">
        <f>Q215*H215</f>
        <v>0</v>
      </c>
      <c r="S215" s="249">
        <v>0.057110000000000001</v>
      </c>
      <c r="T215" s="250">
        <f>S215*H215</f>
        <v>0.49114599999999997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1" t="s">
        <v>166</v>
      </c>
      <c r="AT215" s="251" t="s">
        <v>152</v>
      </c>
      <c r="AU215" s="251" t="s">
        <v>92</v>
      </c>
      <c r="AY215" s="18" t="s">
        <v>149</v>
      </c>
      <c r="BE215" s="252">
        <f>IF(N215="základná",J215,0)</f>
        <v>0</v>
      </c>
      <c r="BF215" s="252">
        <f>IF(N215="znížená",J215,0)</f>
        <v>0</v>
      </c>
      <c r="BG215" s="252">
        <f>IF(N215="zákl. prenesená",J215,0)</f>
        <v>0</v>
      </c>
      <c r="BH215" s="252">
        <f>IF(N215="zníž. prenesená",J215,0)</f>
        <v>0</v>
      </c>
      <c r="BI215" s="252">
        <f>IF(N215="nulová",J215,0)</f>
        <v>0</v>
      </c>
      <c r="BJ215" s="18" t="s">
        <v>92</v>
      </c>
      <c r="BK215" s="252">
        <f>ROUND(I215*H215,2)</f>
        <v>0</v>
      </c>
      <c r="BL215" s="18" t="s">
        <v>166</v>
      </c>
      <c r="BM215" s="251" t="s">
        <v>565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710</v>
      </c>
      <c r="G216" s="259"/>
      <c r="H216" s="263">
        <v>8.5999999999999996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84</v>
      </c>
      <c r="AY216" s="269" t="s">
        <v>149</v>
      </c>
    </row>
    <row r="217" s="2" customFormat="1" ht="36.72453" customHeight="1">
      <c r="A217" s="39"/>
      <c r="B217" s="40"/>
      <c r="C217" s="239" t="s">
        <v>355</v>
      </c>
      <c r="D217" s="239" t="s">
        <v>152</v>
      </c>
      <c r="E217" s="240" t="s">
        <v>567</v>
      </c>
      <c r="F217" s="241" t="s">
        <v>568</v>
      </c>
      <c r="G217" s="242" t="s">
        <v>250</v>
      </c>
      <c r="H217" s="243">
        <v>12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0.00016000000000000001</v>
      </c>
      <c r="R217" s="249">
        <f>Q217*H217</f>
        <v>0.0019200000000000003</v>
      </c>
      <c r="S217" s="249">
        <v>0</v>
      </c>
      <c r="T217" s="25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569</v>
      </c>
    </row>
    <row r="218" s="13" customFormat="1">
      <c r="A218" s="13"/>
      <c r="B218" s="258"/>
      <c r="C218" s="259"/>
      <c r="D218" s="260" t="s">
        <v>190</v>
      </c>
      <c r="E218" s="261" t="s">
        <v>1</v>
      </c>
      <c r="F218" s="262" t="s">
        <v>711</v>
      </c>
      <c r="G218" s="259"/>
      <c r="H218" s="263">
        <v>12</v>
      </c>
      <c r="I218" s="264"/>
      <c r="J218" s="259"/>
      <c r="K218" s="259"/>
      <c r="L218" s="265"/>
      <c r="M218" s="266"/>
      <c r="N218" s="267"/>
      <c r="O218" s="267"/>
      <c r="P218" s="267"/>
      <c r="Q218" s="267"/>
      <c r="R218" s="267"/>
      <c r="S218" s="267"/>
      <c r="T218" s="26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9" t="s">
        <v>190</v>
      </c>
      <c r="AU218" s="269" t="s">
        <v>92</v>
      </c>
      <c r="AV218" s="13" t="s">
        <v>92</v>
      </c>
      <c r="AW218" s="13" t="s">
        <v>32</v>
      </c>
      <c r="AX218" s="13" t="s">
        <v>76</v>
      </c>
      <c r="AY218" s="269" t="s">
        <v>149</v>
      </c>
    </row>
    <row r="219" s="14" customFormat="1">
      <c r="A219" s="14"/>
      <c r="B219" s="270"/>
      <c r="C219" s="271"/>
      <c r="D219" s="260" t="s">
        <v>190</v>
      </c>
      <c r="E219" s="272" t="s">
        <v>1</v>
      </c>
      <c r="F219" s="273" t="s">
        <v>203</v>
      </c>
      <c r="G219" s="271"/>
      <c r="H219" s="274">
        <v>12</v>
      </c>
      <c r="I219" s="275"/>
      <c r="J219" s="271"/>
      <c r="K219" s="271"/>
      <c r="L219" s="276"/>
      <c r="M219" s="277"/>
      <c r="N219" s="278"/>
      <c r="O219" s="278"/>
      <c r="P219" s="278"/>
      <c r="Q219" s="278"/>
      <c r="R219" s="278"/>
      <c r="S219" s="278"/>
      <c r="T219" s="27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0" t="s">
        <v>190</v>
      </c>
      <c r="AU219" s="280" t="s">
        <v>92</v>
      </c>
      <c r="AV219" s="14" t="s">
        <v>166</v>
      </c>
      <c r="AW219" s="14" t="s">
        <v>32</v>
      </c>
      <c r="AX219" s="14" t="s">
        <v>84</v>
      </c>
      <c r="AY219" s="280" t="s">
        <v>149</v>
      </c>
    </row>
    <row r="220" s="2" customFormat="1" ht="36.72453" customHeight="1">
      <c r="A220" s="39"/>
      <c r="B220" s="40"/>
      <c r="C220" s="239" t="s">
        <v>359</v>
      </c>
      <c r="D220" s="239" t="s">
        <v>152</v>
      </c>
      <c r="E220" s="240" t="s">
        <v>571</v>
      </c>
      <c r="F220" s="241" t="s">
        <v>572</v>
      </c>
      <c r="G220" s="242" t="s">
        <v>250</v>
      </c>
      <c r="H220" s="243">
        <v>8</v>
      </c>
      <c r="I220" s="244"/>
      <c r="J220" s="245">
        <f>ROUND(I220*H220,2)</f>
        <v>0</v>
      </c>
      <c r="K220" s="246"/>
      <c r="L220" s="45"/>
      <c r="M220" s="247" t="s">
        <v>1</v>
      </c>
      <c r="N220" s="248" t="s">
        <v>42</v>
      </c>
      <c r="O220" s="98"/>
      <c r="P220" s="249">
        <f>O220*H220</f>
        <v>0</v>
      </c>
      <c r="Q220" s="249">
        <v>0.00116</v>
      </c>
      <c r="R220" s="249">
        <f>Q220*H220</f>
        <v>0.0092800000000000001</v>
      </c>
      <c r="S220" s="249">
        <v>0</v>
      </c>
      <c r="T220" s="25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1" t="s">
        <v>166</v>
      </c>
      <c r="AT220" s="251" t="s">
        <v>152</v>
      </c>
      <c r="AU220" s="251" t="s">
        <v>92</v>
      </c>
      <c r="AY220" s="18" t="s">
        <v>149</v>
      </c>
      <c r="BE220" s="252">
        <f>IF(N220="základná",J220,0)</f>
        <v>0</v>
      </c>
      <c r="BF220" s="252">
        <f>IF(N220="znížená",J220,0)</f>
        <v>0</v>
      </c>
      <c r="BG220" s="252">
        <f>IF(N220="zákl. prenesená",J220,0)</f>
        <v>0</v>
      </c>
      <c r="BH220" s="252">
        <f>IF(N220="zníž. prenesená",J220,0)</f>
        <v>0</v>
      </c>
      <c r="BI220" s="252">
        <f>IF(N220="nulová",J220,0)</f>
        <v>0</v>
      </c>
      <c r="BJ220" s="18" t="s">
        <v>92</v>
      </c>
      <c r="BK220" s="252">
        <f>ROUND(I220*H220,2)</f>
        <v>0</v>
      </c>
      <c r="BL220" s="18" t="s">
        <v>166</v>
      </c>
      <c r="BM220" s="251" t="s">
        <v>573</v>
      </c>
    </row>
    <row r="221" s="13" customFormat="1">
      <c r="A221" s="13"/>
      <c r="B221" s="258"/>
      <c r="C221" s="259"/>
      <c r="D221" s="260" t="s">
        <v>190</v>
      </c>
      <c r="E221" s="261" t="s">
        <v>1</v>
      </c>
      <c r="F221" s="262" t="s">
        <v>647</v>
      </c>
      <c r="G221" s="259"/>
      <c r="H221" s="263">
        <v>8</v>
      </c>
      <c r="I221" s="264"/>
      <c r="J221" s="259"/>
      <c r="K221" s="259"/>
      <c r="L221" s="265"/>
      <c r="M221" s="266"/>
      <c r="N221" s="267"/>
      <c r="O221" s="267"/>
      <c r="P221" s="267"/>
      <c r="Q221" s="267"/>
      <c r="R221" s="267"/>
      <c r="S221" s="267"/>
      <c r="T221" s="26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9" t="s">
        <v>190</v>
      </c>
      <c r="AU221" s="269" t="s">
        <v>92</v>
      </c>
      <c r="AV221" s="13" t="s">
        <v>92</v>
      </c>
      <c r="AW221" s="13" t="s">
        <v>32</v>
      </c>
      <c r="AX221" s="13" t="s">
        <v>76</v>
      </c>
      <c r="AY221" s="269" t="s">
        <v>149</v>
      </c>
    </row>
    <row r="222" s="14" customFormat="1">
      <c r="A222" s="14"/>
      <c r="B222" s="270"/>
      <c r="C222" s="271"/>
      <c r="D222" s="260" t="s">
        <v>190</v>
      </c>
      <c r="E222" s="272" t="s">
        <v>1</v>
      </c>
      <c r="F222" s="273" t="s">
        <v>203</v>
      </c>
      <c r="G222" s="271"/>
      <c r="H222" s="274">
        <v>8</v>
      </c>
      <c r="I222" s="275"/>
      <c r="J222" s="271"/>
      <c r="K222" s="271"/>
      <c r="L222" s="276"/>
      <c r="M222" s="277"/>
      <c r="N222" s="278"/>
      <c r="O222" s="278"/>
      <c r="P222" s="278"/>
      <c r="Q222" s="278"/>
      <c r="R222" s="278"/>
      <c r="S222" s="278"/>
      <c r="T222" s="27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80" t="s">
        <v>190</v>
      </c>
      <c r="AU222" s="280" t="s">
        <v>92</v>
      </c>
      <c r="AV222" s="14" t="s">
        <v>166</v>
      </c>
      <c r="AW222" s="14" t="s">
        <v>32</v>
      </c>
      <c r="AX222" s="14" t="s">
        <v>84</v>
      </c>
      <c r="AY222" s="280" t="s">
        <v>149</v>
      </c>
    </row>
    <row r="223" s="2" customFormat="1" ht="31.92453" customHeight="1">
      <c r="A223" s="39"/>
      <c r="B223" s="40"/>
      <c r="C223" s="239" t="s">
        <v>364</v>
      </c>
      <c r="D223" s="239" t="s">
        <v>152</v>
      </c>
      <c r="E223" s="240" t="s">
        <v>575</v>
      </c>
      <c r="F223" s="241" t="s">
        <v>576</v>
      </c>
      <c r="G223" s="242" t="s">
        <v>438</v>
      </c>
      <c r="H223" s="243">
        <v>1.1699999999999999</v>
      </c>
      <c r="I223" s="244"/>
      <c r="J223" s="245">
        <f>ROUND(I223*H223,2)</f>
        <v>0</v>
      </c>
      <c r="K223" s="246"/>
      <c r="L223" s="45"/>
      <c r="M223" s="247" t="s">
        <v>1</v>
      </c>
      <c r="N223" s="248" t="s">
        <v>42</v>
      </c>
      <c r="O223" s="98"/>
      <c r="P223" s="249">
        <f>O223*H223</f>
        <v>0</v>
      </c>
      <c r="Q223" s="249">
        <v>0.00173</v>
      </c>
      <c r="R223" s="249">
        <f>Q223*H223</f>
        <v>0.0020241</v>
      </c>
      <c r="S223" s="249">
        <v>2.3999999999999999</v>
      </c>
      <c r="T223" s="250">
        <f>S223*H223</f>
        <v>2.8079999999999998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166</v>
      </c>
      <c r="AT223" s="251" t="s">
        <v>152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166</v>
      </c>
      <c r="BM223" s="251" t="s">
        <v>577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712</v>
      </c>
      <c r="G224" s="259"/>
      <c r="H224" s="263">
        <v>1.1699999999999999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14" customFormat="1">
      <c r="A225" s="14"/>
      <c r="B225" s="270"/>
      <c r="C225" s="271"/>
      <c r="D225" s="260" t="s">
        <v>190</v>
      </c>
      <c r="E225" s="272" t="s">
        <v>1</v>
      </c>
      <c r="F225" s="273" t="s">
        <v>203</v>
      </c>
      <c r="G225" s="271"/>
      <c r="H225" s="274">
        <v>1.1699999999999999</v>
      </c>
      <c r="I225" s="275"/>
      <c r="J225" s="271"/>
      <c r="K225" s="271"/>
      <c r="L225" s="276"/>
      <c r="M225" s="277"/>
      <c r="N225" s="278"/>
      <c r="O225" s="278"/>
      <c r="P225" s="278"/>
      <c r="Q225" s="278"/>
      <c r="R225" s="278"/>
      <c r="S225" s="278"/>
      <c r="T225" s="27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80" t="s">
        <v>190</v>
      </c>
      <c r="AU225" s="280" t="s">
        <v>92</v>
      </c>
      <c r="AV225" s="14" t="s">
        <v>166</v>
      </c>
      <c r="AW225" s="14" t="s">
        <v>32</v>
      </c>
      <c r="AX225" s="14" t="s">
        <v>84</v>
      </c>
      <c r="AY225" s="280" t="s">
        <v>149</v>
      </c>
    </row>
    <row r="226" s="2" customFormat="1" ht="23.4566" customHeight="1">
      <c r="A226" s="39"/>
      <c r="B226" s="40"/>
      <c r="C226" s="239" t="s">
        <v>369</v>
      </c>
      <c r="D226" s="239" t="s">
        <v>152</v>
      </c>
      <c r="E226" s="240" t="s">
        <v>579</v>
      </c>
      <c r="F226" s="241" t="s">
        <v>580</v>
      </c>
      <c r="G226" s="242" t="s">
        <v>198</v>
      </c>
      <c r="H226" s="243">
        <v>2.8079999999999998</v>
      </c>
      <c r="I226" s="244"/>
      <c r="J226" s="245">
        <f>ROUND(I226*H226,2)</f>
        <v>0</v>
      </c>
      <c r="K226" s="246"/>
      <c r="L226" s="45"/>
      <c r="M226" s="247" t="s">
        <v>1</v>
      </c>
      <c r="N226" s="248" t="s">
        <v>42</v>
      </c>
      <c r="O226" s="98"/>
      <c r="P226" s="249">
        <f>O226*H226</f>
        <v>0</v>
      </c>
      <c r="Q226" s="249">
        <v>0</v>
      </c>
      <c r="R226" s="249">
        <f>Q226*H226</f>
        <v>0</v>
      </c>
      <c r="S226" s="249">
        <v>0</v>
      </c>
      <c r="T226" s="25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51" t="s">
        <v>166</v>
      </c>
      <c r="AT226" s="251" t="s">
        <v>152</v>
      </c>
      <c r="AU226" s="251" t="s">
        <v>92</v>
      </c>
      <c r="AY226" s="18" t="s">
        <v>149</v>
      </c>
      <c r="BE226" s="252">
        <f>IF(N226="základná",J226,0)</f>
        <v>0</v>
      </c>
      <c r="BF226" s="252">
        <f>IF(N226="znížená",J226,0)</f>
        <v>0</v>
      </c>
      <c r="BG226" s="252">
        <f>IF(N226="zákl. prenesená",J226,0)</f>
        <v>0</v>
      </c>
      <c r="BH226" s="252">
        <f>IF(N226="zníž. prenesená",J226,0)</f>
        <v>0</v>
      </c>
      <c r="BI226" s="252">
        <f>IF(N226="nulová",J226,0)</f>
        <v>0</v>
      </c>
      <c r="BJ226" s="18" t="s">
        <v>92</v>
      </c>
      <c r="BK226" s="252">
        <f>ROUND(I226*H226,2)</f>
        <v>0</v>
      </c>
      <c r="BL226" s="18" t="s">
        <v>166</v>
      </c>
      <c r="BM226" s="251" t="s">
        <v>581</v>
      </c>
    </row>
    <row r="227" s="13" customFormat="1">
      <c r="A227" s="13"/>
      <c r="B227" s="258"/>
      <c r="C227" s="259"/>
      <c r="D227" s="260" t="s">
        <v>190</v>
      </c>
      <c r="E227" s="261" t="s">
        <v>1</v>
      </c>
      <c r="F227" s="262" t="s">
        <v>713</v>
      </c>
      <c r="G227" s="259"/>
      <c r="H227" s="263">
        <v>2.8079999999999998</v>
      </c>
      <c r="I227" s="264"/>
      <c r="J227" s="259"/>
      <c r="K227" s="259"/>
      <c r="L227" s="265"/>
      <c r="M227" s="266"/>
      <c r="N227" s="267"/>
      <c r="O227" s="267"/>
      <c r="P227" s="267"/>
      <c r="Q227" s="267"/>
      <c r="R227" s="267"/>
      <c r="S227" s="267"/>
      <c r="T227" s="26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9" t="s">
        <v>190</v>
      </c>
      <c r="AU227" s="269" t="s">
        <v>92</v>
      </c>
      <c r="AV227" s="13" t="s">
        <v>92</v>
      </c>
      <c r="AW227" s="13" t="s">
        <v>32</v>
      </c>
      <c r="AX227" s="13" t="s">
        <v>76</v>
      </c>
      <c r="AY227" s="269" t="s">
        <v>149</v>
      </c>
    </row>
    <row r="228" s="2" customFormat="1" ht="31.92453" customHeight="1">
      <c r="A228" s="39"/>
      <c r="B228" s="40"/>
      <c r="C228" s="239" t="s">
        <v>374</v>
      </c>
      <c r="D228" s="239" t="s">
        <v>152</v>
      </c>
      <c r="E228" s="240" t="s">
        <v>584</v>
      </c>
      <c r="F228" s="241" t="s">
        <v>585</v>
      </c>
      <c r="G228" s="242" t="s">
        <v>198</v>
      </c>
      <c r="H228" s="243">
        <v>53.351999999999997</v>
      </c>
      <c r="I228" s="244"/>
      <c r="J228" s="245">
        <f>ROUND(I228*H228,2)</f>
        <v>0</v>
      </c>
      <c r="K228" s="246"/>
      <c r="L228" s="45"/>
      <c r="M228" s="247" t="s">
        <v>1</v>
      </c>
      <c r="N228" s="248" t="s">
        <v>42</v>
      </c>
      <c r="O228" s="98"/>
      <c r="P228" s="249">
        <f>O228*H228</f>
        <v>0</v>
      </c>
      <c r="Q228" s="249">
        <v>0</v>
      </c>
      <c r="R228" s="249">
        <f>Q228*H228</f>
        <v>0</v>
      </c>
      <c r="S228" s="249">
        <v>0</v>
      </c>
      <c r="T228" s="25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1" t="s">
        <v>166</v>
      </c>
      <c r="AT228" s="251" t="s">
        <v>152</v>
      </c>
      <c r="AU228" s="251" t="s">
        <v>92</v>
      </c>
      <c r="AY228" s="18" t="s">
        <v>149</v>
      </c>
      <c r="BE228" s="252">
        <f>IF(N228="základná",J228,0)</f>
        <v>0</v>
      </c>
      <c r="BF228" s="252">
        <f>IF(N228="znížená",J228,0)</f>
        <v>0</v>
      </c>
      <c r="BG228" s="252">
        <f>IF(N228="zákl. prenesená",J228,0)</f>
        <v>0</v>
      </c>
      <c r="BH228" s="252">
        <f>IF(N228="zníž. prenesená",J228,0)</f>
        <v>0</v>
      </c>
      <c r="BI228" s="252">
        <f>IF(N228="nulová",J228,0)</f>
        <v>0</v>
      </c>
      <c r="BJ228" s="18" t="s">
        <v>92</v>
      </c>
      <c r="BK228" s="252">
        <f>ROUND(I228*H228,2)</f>
        <v>0</v>
      </c>
      <c r="BL228" s="18" t="s">
        <v>166</v>
      </c>
      <c r="BM228" s="251" t="s">
        <v>586</v>
      </c>
    </row>
    <row r="229" s="13" customFormat="1">
      <c r="A229" s="13"/>
      <c r="B229" s="258"/>
      <c r="C229" s="259"/>
      <c r="D229" s="260" t="s">
        <v>190</v>
      </c>
      <c r="E229" s="261" t="s">
        <v>1</v>
      </c>
      <c r="F229" s="262" t="s">
        <v>714</v>
      </c>
      <c r="G229" s="259"/>
      <c r="H229" s="263">
        <v>53.351999999999997</v>
      </c>
      <c r="I229" s="264"/>
      <c r="J229" s="259"/>
      <c r="K229" s="259"/>
      <c r="L229" s="265"/>
      <c r="M229" s="266"/>
      <c r="N229" s="267"/>
      <c r="O229" s="267"/>
      <c r="P229" s="267"/>
      <c r="Q229" s="267"/>
      <c r="R229" s="267"/>
      <c r="S229" s="267"/>
      <c r="T229" s="26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9" t="s">
        <v>190</v>
      </c>
      <c r="AU229" s="269" t="s">
        <v>92</v>
      </c>
      <c r="AV229" s="13" t="s">
        <v>92</v>
      </c>
      <c r="AW229" s="13" t="s">
        <v>32</v>
      </c>
      <c r="AX229" s="13" t="s">
        <v>76</v>
      </c>
      <c r="AY229" s="269" t="s">
        <v>149</v>
      </c>
    </row>
    <row r="230" s="2" customFormat="1" ht="23.4566" customHeight="1">
      <c r="A230" s="39"/>
      <c r="B230" s="40"/>
      <c r="C230" s="239" t="s">
        <v>378</v>
      </c>
      <c r="D230" s="239" t="s">
        <v>152</v>
      </c>
      <c r="E230" s="240" t="s">
        <v>406</v>
      </c>
      <c r="F230" s="241" t="s">
        <v>407</v>
      </c>
      <c r="G230" s="242" t="s">
        <v>198</v>
      </c>
      <c r="H230" s="243">
        <v>1.9450000000000001</v>
      </c>
      <c r="I230" s="244"/>
      <c r="J230" s="245">
        <f>ROUND(I230*H230,2)</f>
        <v>0</v>
      </c>
      <c r="K230" s="246"/>
      <c r="L230" s="45"/>
      <c r="M230" s="247" t="s">
        <v>1</v>
      </c>
      <c r="N230" s="248" t="s">
        <v>42</v>
      </c>
      <c r="O230" s="98"/>
      <c r="P230" s="249">
        <f>O230*H230</f>
        <v>0</v>
      </c>
      <c r="Q230" s="249">
        <v>0</v>
      </c>
      <c r="R230" s="249">
        <f>Q230*H230</f>
        <v>0</v>
      </c>
      <c r="S230" s="249">
        <v>0</v>
      </c>
      <c r="T230" s="25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1" t="s">
        <v>166</v>
      </c>
      <c r="AT230" s="251" t="s">
        <v>152</v>
      </c>
      <c r="AU230" s="251" t="s">
        <v>92</v>
      </c>
      <c r="AY230" s="18" t="s">
        <v>149</v>
      </c>
      <c r="BE230" s="252">
        <f>IF(N230="základná",J230,0)</f>
        <v>0</v>
      </c>
      <c r="BF230" s="252">
        <f>IF(N230="znížená",J230,0)</f>
        <v>0</v>
      </c>
      <c r="BG230" s="252">
        <f>IF(N230="zákl. prenesená",J230,0)</f>
        <v>0</v>
      </c>
      <c r="BH230" s="252">
        <f>IF(N230="zníž. prenesená",J230,0)</f>
        <v>0</v>
      </c>
      <c r="BI230" s="252">
        <f>IF(N230="nulová",J230,0)</f>
        <v>0</v>
      </c>
      <c r="BJ230" s="18" t="s">
        <v>92</v>
      </c>
      <c r="BK230" s="252">
        <f>ROUND(I230*H230,2)</f>
        <v>0</v>
      </c>
      <c r="BL230" s="18" t="s">
        <v>166</v>
      </c>
      <c r="BM230" s="251" t="s">
        <v>588</v>
      </c>
    </row>
    <row r="231" s="13" customFormat="1">
      <c r="A231" s="13"/>
      <c r="B231" s="258"/>
      <c r="C231" s="259"/>
      <c r="D231" s="260" t="s">
        <v>190</v>
      </c>
      <c r="E231" s="261" t="s">
        <v>1</v>
      </c>
      <c r="F231" s="262" t="s">
        <v>682</v>
      </c>
      <c r="G231" s="259"/>
      <c r="H231" s="263">
        <v>0.48999999999999999</v>
      </c>
      <c r="I231" s="264"/>
      <c r="J231" s="259"/>
      <c r="K231" s="259"/>
      <c r="L231" s="265"/>
      <c r="M231" s="266"/>
      <c r="N231" s="267"/>
      <c r="O231" s="267"/>
      <c r="P231" s="267"/>
      <c r="Q231" s="267"/>
      <c r="R231" s="267"/>
      <c r="S231" s="267"/>
      <c r="T231" s="26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9" t="s">
        <v>190</v>
      </c>
      <c r="AU231" s="269" t="s">
        <v>92</v>
      </c>
      <c r="AV231" s="13" t="s">
        <v>92</v>
      </c>
      <c r="AW231" s="13" t="s">
        <v>32</v>
      </c>
      <c r="AX231" s="13" t="s">
        <v>76</v>
      </c>
      <c r="AY231" s="269" t="s">
        <v>149</v>
      </c>
    </row>
    <row r="232" s="13" customFormat="1">
      <c r="A232" s="13"/>
      <c r="B232" s="258"/>
      <c r="C232" s="259"/>
      <c r="D232" s="260" t="s">
        <v>190</v>
      </c>
      <c r="E232" s="261" t="s">
        <v>1</v>
      </c>
      <c r="F232" s="262" t="s">
        <v>474</v>
      </c>
      <c r="G232" s="259"/>
      <c r="H232" s="263">
        <v>1.4550000000000001</v>
      </c>
      <c r="I232" s="264"/>
      <c r="J232" s="259"/>
      <c r="K232" s="259"/>
      <c r="L232" s="265"/>
      <c r="M232" s="266"/>
      <c r="N232" s="267"/>
      <c r="O232" s="267"/>
      <c r="P232" s="267"/>
      <c r="Q232" s="267"/>
      <c r="R232" s="267"/>
      <c r="S232" s="267"/>
      <c r="T232" s="26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9" t="s">
        <v>190</v>
      </c>
      <c r="AU232" s="269" t="s">
        <v>92</v>
      </c>
      <c r="AV232" s="13" t="s">
        <v>92</v>
      </c>
      <c r="AW232" s="13" t="s">
        <v>32</v>
      </c>
      <c r="AX232" s="13" t="s">
        <v>76</v>
      </c>
      <c r="AY232" s="269" t="s">
        <v>149</v>
      </c>
    </row>
    <row r="233" s="14" customFormat="1">
      <c r="A233" s="14"/>
      <c r="B233" s="270"/>
      <c r="C233" s="271"/>
      <c r="D233" s="260" t="s">
        <v>190</v>
      </c>
      <c r="E233" s="272" t="s">
        <v>1</v>
      </c>
      <c r="F233" s="273" t="s">
        <v>203</v>
      </c>
      <c r="G233" s="271"/>
      <c r="H233" s="274">
        <v>1.9450000000000001</v>
      </c>
      <c r="I233" s="275"/>
      <c r="J233" s="271"/>
      <c r="K233" s="271"/>
      <c r="L233" s="276"/>
      <c r="M233" s="277"/>
      <c r="N233" s="278"/>
      <c r="O233" s="278"/>
      <c r="P233" s="278"/>
      <c r="Q233" s="278"/>
      <c r="R233" s="278"/>
      <c r="S233" s="278"/>
      <c r="T233" s="27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80" t="s">
        <v>190</v>
      </c>
      <c r="AU233" s="280" t="s">
        <v>92</v>
      </c>
      <c r="AV233" s="14" t="s">
        <v>166</v>
      </c>
      <c r="AW233" s="14" t="s">
        <v>32</v>
      </c>
      <c r="AX233" s="14" t="s">
        <v>84</v>
      </c>
      <c r="AY233" s="280" t="s">
        <v>149</v>
      </c>
    </row>
    <row r="234" s="2" customFormat="1" ht="23.4566" customHeight="1">
      <c r="A234" s="39"/>
      <c r="B234" s="40"/>
      <c r="C234" s="239" t="s">
        <v>383</v>
      </c>
      <c r="D234" s="239" t="s">
        <v>152</v>
      </c>
      <c r="E234" s="240" t="s">
        <v>413</v>
      </c>
      <c r="F234" s="241" t="s">
        <v>414</v>
      </c>
      <c r="G234" s="242" t="s">
        <v>198</v>
      </c>
      <c r="H234" s="243">
        <v>17.504999999999999</v>
      </c>
      <c r="I234" s="244"/>
      <c r="J234" s="245">
        <f>ROUND(I234*H234,2)</f>
        <v>0</v>
      </c>
      <c r="K234" s="246"/>
      <c r="L234" s="45"/>
      <c r="M234" s="247" t="s">
        <v>1</v>
      </c>
      <c r="N234" s="248" t="s">
        <v>42</v>
      </c>
      <c r="O234" s="98"/>
      <c r="P234" s="249">
        <f>O234*H234</f>
        <v>0</v>
      </c>
      <c r="Q234" s="249">
        <v>0</v>
      </c>
      <c r="R234" s="249">
        <f>Q234*H234</f>
        <v>0</v>
      </c>
      <c r="S234" s="249">
        <v>0</v>
      </c>
      <c r="T234" s="25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1" t="s">
        <v>166</v>
      </c>
      <c r="AT234" s="251" t="s">
        <v>152</v>
      </c>
      <c r="AU234" s="251" t="s">
        <v>92</v>
      </c>
      <c r="AY234" s="18" t="s">
        <v>149</v>
      </c>
      <c r="BE234" s="252">
        <f>IF(N234="základná",J234,0)</f>
        <v>0</v>
      </c>
      <c r="BF234" s="252">
        <f>IF(N234="znížená",J234,0)</f>
        <v>0</v>
      </c>
      <c r="BG234" s="252">
        <f>IF(N234="zákl. prenesená",J234,0)</f>
        <v>0</v>
      </c>
      <c r="BH234" s="252">
        <f>IF(N234="zníž. prenesená",J234,0)</f>
        <v>0</v>
      </c>
      <c r="BI234" s="252">
        <f>IF(N234="nulová",J234,0)</f>
        <v>0</v>
      </c>
      <c r="BJ234" s="18" t="s">
        <v>92</v>
      </c>
      <c r="BK234" s="252">
        <f>ROUND(I234*H234,2)</f>
        <v>0</v>
      </c>
      <c r="BL234" s="18" t="s">
        <v>166</v>
      </c>
      <c r="BM234" s="251" t="s">
        <v>589</v>
      </c>
    </row>
    <row r="235" s="13" customFormat="1">
      <c r="A235" s="13"/>
      <c r="B235" s="258"/>
      <c r="C235" s="259"/>
      <c r="D235" s="260" t="s">
        <v>190</v>
      </c>
      <c r="E235" s="261" t="s">
        <v>1</v>
      </c>
      <c r="F235" s="262" t="s">
        <v>715</v>
      </c>
      <c r="G235" s="259"/>
      <c r="H235" s="263">
        <v>17.504999999999999</v>
      </c>
      <c r="I235" s="264"/>
      <c r="J235" s="259"/>
      <c r="K235" s="259"/>
      <c r="L235" s="265"/>
      <c r="M235" s="266"/>
      <c r="N235" s="267"/>
      <c r="O235" s="267"/>
      <c r="P235" s="267"/>
      <c r="Q235" s="267"/>
      <c r="R235" s="267"/>
      <c r="S235" s="267"/>
      <c r="T235" s="26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9" t="s">
        <v>190</v>
      </c>
      <c r="AU235" s="269" t="s">
        <v>92</v>
      </c>
      <c r="AV235" s="13" t="s">
        <v>92</v>
      </c>
      <c r="AW235" s="13" t="s">
        <v>32</v>
      </c>
      <c r="AX235" s="13" t="s">
        <v>84</v>
      </c>
      <c r="AY235" s="269" t="s">
        <v>149</v>
      </c>
    </row>
    <row r="236" s="2" customFormat="1" ht="23.4566" customHeight="1">
      <c r="A236" s="39"/>
      <c r="B236" s="40"/>
      <c r="C236" s="239" t="s">
        <v>388</v>
      </c>
      <c r="D236" s="239" t="s">
        <v>152</v>
      </c>
      <c r="E236" s="240" t="s">
        <v>591</v>
      </c>
      <c r="F236" s="241" t="s">
        <v>592</v>
      </c>
      <c r="G236" s="242" t="s">
        <v>198</v>
      </c>
      <c r="H236" s="243">
        <v>2.8079999999999998</v>
      </c>
      <c r="I236" s="244"/>
      <c r="J236" s="245">
        <f>ROUND(I236*H236,2)</f>
        <v>0</v>
      </c>
      <c r="K236" s="246"/>
      <c r="L236" s="45"/>
      <c r="M236" s="247" t="s">
        <v>1</v>
      </c>
      <c r="N236" s="248" t="s">
        <v>42</v>
      </c>
      <c r="O236" s="98"/>
      <c r="P236" s="249">
        <f>O236*H236</f>
        <v>0</v>
      </c>
      <c r="Q236" s="249">
        <v>0</v>
      </c>
      <c r="R236" s="249">
        <f>Q236*H236</f>
        <v>0</v>
      </c>
      <c r="S236" s="249">
        <v>0</v>
      </c>
      <c r="T236" s="25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51" t="s">
        <v>166</v>
      </c>
      <c r="AT236" s="251" t="s">
        <v>152</v>
      </c>
      <c r="AU236" s="251" t="s">
        <v>92</v>
      </c>
      <c r="AY236" s="18" t="s">
        <v>149</v>
      </c>
      <c r="BE236" s="252">
        <f>IF(N236="základná",J236,0)</f>
        <v>0</v>
      </c>
      <c r="BF236" s="252">
        <f>IF(N236="znížená",J236,0)</f>
        <v>0</v>
      </c>
      <c r="BG236" s="252">
        <f>IF(N236="zákl. prenesená",J236,0)</f>
        <v>0</v>
      </c>
      <c r="BH236" s="252">
        <f>IF(N236="zníž. prenesená",J236,0)</f>
        <v>0</v>
      </c>
      <c r="BI236" s="252">
        <f>IF(N236="nulová",J236,0)</f>
        <v>0</v>
      </c>
      <c r="BJ236" s="18" t="s">
        <v>92</v>
      </c>
      <c r="BK236" s="252">
        <f>ROUND(I236*H236,2)</f>
        <v>0</v>
      </c>
      <c r="BL236" s="18" t="s">
        <v>166</v>
      </c>
      <c r="BM236" s="251" t="s">
        <v>593</v>
      </c>
    </row>
    <row r="237" s="13" customFormat="1">
      <c r="A237" s="13"/>
      <c r="B237" s="258"/>
      <c r="C237" s="259"/>
      <c r="D237" s="260" t="s">
        <v>190</v>
      </c>
      <c r="E237" s="261" t="s">
        <v>1</v>
      </c>
      <c r="F237" s="262" t="s">
        <v>716</v>
      </c>
      <c r="G237" s="259"/>
      <c r="H237" s="263">
        <v>2.8079999999999998</v>
      </c>
      <c r="I237" s="264"/>
      <c r="J237" s="259"/>
      <c r="K237" s="259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190</v>
      </c>
      <c r="AU237" s="269" t="s">
        <v>92</v>
      </c>
      <c r="AV237" s="13" t="s">
        <v>92</v>
      </c>
      <c r="AW237" s="13" t="s">
        <v>32</v>
      </c>
      <c r="AX237" s="13" t="s">
        <v>84</v>
      </c>
      <c r="AY237" s="269" t="s">
        <v>149</v>
      </c>
    </row>
    <row r="238" s="12" customFormat="1" ht="22.8" customHeight="1">
      <c r="A238" s="12"/>
      <c r="B238" s="223"/>
      <c r="C238" s="224"/>
      <c r="D238" s="225" t="s">
        <v>75</v>
      </c>
      <c r="E238" s="237" t="s">
        <v>422</v>
      </c>
      <c r="F238" s="237" t="s">
        <v>423</v>
      </c>
      <c r="G238" s="224"/>
      <c r="H238" s="224"/>
      <c r="I238" s="227"/>
      <c r="J238" s="238">
        <f>BK238</f>
        <v>0</v>
      </c>
      <c r="K238" s="224"/>
      <c r="L238" s="229"/>
      <c r="M238" s="230"/>
      <c r="N238" s="231"/>
      <c r="O238" s="231"/>
      <c r="P238" s="232">
        <f>P239</f>
        <v>0</v>
      </c>
      <c r="Q238" s="231"/>
      <c r="R238" s="232">
        <f>R239</f>
        <v>0</v>
      </c>
      <c r="S238" s="231"/>
      <c r="T238" s="233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34" t="s">
        <v>84</v>
      </c>
      <c r="AT238" s="235" t="s">
        <v>75</v>
      </c>
      <c r="AU238" s="235" t="s">
        <v>84</v>
      </c>
      <c r="AY238" s="234" t="s">
        <v>149</v>
      </c>
      <c r="BK238" s="236">
        <f>BK239</f>
        <v>0</v>
      </c>
    </row>
    <row r="239" s="2" customFormat="1" ht="23.4566" customHeight="1">
      <c r="A239" s="39"/>
      <c r="B239" s="40"/>
      <c r="C239" s="239" t="s">
        <v>393</v>
      </c>
      <c r="D239" s="239" t="s">
        <v>152</v>
      </c>
      <c r="E239" s="240" t="s">
        <v>425</v>
      </c>
      <c r="F239" s="241" t="s">
        <v>426</v>
      </c>
      <c r="G239" s="242" t="s">
        <v>198</v>
      </c>
      <c r="H239" s="243">
        <v>38.231000000000002</v>
      </c>
      <c r="I239" s="244"/>
      <c r="J239" s="245">
        <f>ROUND(I239*H239,2)</f>
        <v>0</v>
      </c>
      <c r="K239" s="246"/>
      <c r="L239" s="45"/>
      <c r="M239" s="253" t="s">
        <v>1</v>
      </c>
      <c r="N239" s="254" t="s">
        <v>42</v>
      </c>
      <c r="O239" s="255"/>
      <c r="P239" s="256">
        <f>O239*H239</f>
        <v>0</v>
      </c>
      <c r="Q239" s="256">
        <v>0</v>
      </c>
      <c r="R239" s="256">
        <f>Q239*H239</f>
        <v>0</v>
      </c>
      <c r="S239" s="256">
        <v>0</v>
      </c>
      <c r="T239" s="25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1" t="s">
        <v>166</v>
      </c>
      <c r="AT239" s="251" t="s">
        <v>152</v>
      </c>
      <c r="AU239" s="251" t="s">
        <v>92</v>
      </c>
      <c r="AY239" s="18" t="s">
        <v>149</v>
      </c>
      <c r="BE239" s="252">
        <f>IF(N239="základná",J239,0)</f>
        <v>0</v>
      </c>
      <c r="BF239" s="252">
        <f>IF(N239="znížená",J239,0)</f>
        <v>0</v>
      </c>
      <c r="BG239" s="252">
        <f>IF(N239="zákl. prenesená",J239,0)</f>
        <v>0</v>
      </c>
      <c r="BH239" s="252">
        <f>IF(N239="zníž. prenesená",J239,0)</f>
        <v>0</v>
      </c>
      <c r="BI239" s="252">
        <f>IF(N239="nulová",J239,0)</f>
        <v>0</v>
      </c>
      <c r="BJ239" s="18" t="s">
        <v>92</v>
      </c>
      <c r="BK239" s="252">
        <f>ROUND(I239*H239,2)</f>
        <v>0</v>
      </c>
      <c r="BL239" s="18" t="s">
        <v>166</v>
      </c>
      <c r="BM239" s="251" t="s">
        <v>595</v>
      </c>
    </row>
    <row r="240" s="2" customFormat="1" ht="6.96" customHeight="1">
      <c r="A240" s="39"/>
      <c r="B240" s="73"/>
      <c r="C240" s="74"/>
      <c r="D240" s="74"/>
      <c r="E240" s="74"/>
      <c r="F240" s="74"/>
      <c r="G240" s="74"/>
      <c r="H240" s="74"/>
      <c r="I240" s="74"/>
      <c r="J240" s="74"/>
      <c r="K240" s="74"/>
      <c r="L240" s="45"/>
      <c r="M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</row>
  </sheetData>
  <sheetProtection sheet="1" autoFilter="0" formatColumns="0" formatRows="0" objects="1" scenarios="1" spinCount="100000" saltValue="XgUM0j9VwsSHDSKqbvqXW4oOXEmvKTAi11VQQw/kSmUUWFGQqMZxCcOAVqN6luRVW26Z7opK98RY4i4YdpP+xg==" hashValue="ub7gZp6u/7qGgao4BBJbCyWplb8+7piMCyym9YUqJ3hryBkBz+9uf28eh8crdOH0zDmJ4lryqQhMkYuIe7qMGA==" algorithmName="SHA-512" password="CC35"/>
  <autoFilter ref="C130:K23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717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30. 12. 2020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ROUND(J133,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ROUND((SUM(BE133:BE229)),  2)</f>
        <v>0</v>
      </c>
      <c r="G37" s="173"/>
      <c r="H37" s="173"/>
      <c r="I37" s="174">
        <v>0.20000000000000001</v>
      </c>
      <c r="J37" s="172">
        <f>ROUND(((SUM(BE133:BE229))*I37),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ROUND((SUM(BF133:BF229)),  2)</f>
        <v>0</v>
      </c>
      <c r="G38" s="173"/>
      <c r="H38" s="173"/>
      <c r="I38" s="174">
        <v>0.20000000000000001</v>
      </c>
      <c r="J38" s="172">
        <f>ROUND(((SUM(BF133:BF229))*I38),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ROUND((SUM(BG133:BG229)),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ROUND((SUM(BH133:BH229)),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ROUND((SUM(BI133:BI229)),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hidden="1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hidden="1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hidden="1" s="2" customFormat="1" ht="16.30189" customHeight="1">
      <c r="A89" s="39"/>
      <c r="B89" s="40"/>
      <c r="C89" s="41"/>
      <c r="D89" s="41"/>
      <c r="E89" s="292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6.30189" customHeight="1">
      <c r="A91" s="39"/>
      <c r="B91" s="40"/>
      <c r="C91" s="41"/>
      <c r="D91" s="41"/>
      <c r="E91" s="83" t="str">
        <f>E13</f>
        <v>06064 - Priepust č.4 v km 19,395 - P21780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30. 12. 2020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hidden="1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hidden="1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J133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hidden="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J134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J135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206"/>
      <c r="C103" s="140"/>
      <c r="D103" s="207" t="s">
        <v>432</v>
      </c>
      <c r="E103" s="208"/>
      <c r="F103" s="208"/>
      <c r="G103" s="208"/>
      <c r="H103" s="208"/>
      <c r="I103" s="208"/>
      <c r="J103" s="209">
        <f>J161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206"/>
      <c r="C104" s="140"/>
      <c r="D104" s="207" t="s">
        <v>180</v>
      </c>
      <c r="E104" s="208"/>
      <c r="F104" s="208"/>
      <c r="G104" s="208"/>
      <c r="H104" s="208"/>
      <c r="I104" s="208"/>
      <c r="J104" s="209">
        <f>J176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206"/>
      <c r="C105" s="140"/>
      <c r="D105" s="207" t="s">
        <v>718</v>
      </c>
      <c r="E105" s="208"/>
      <c r="F105" s="208"/>
      <c r="G105" s="208"/>
      <c r="H105" s="208"/>
      <c r="I105" s="208"/>
      <c r="J105" s="209">
        <f>J184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J190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J216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200"/>
      <c r="C108" s="201"/>
      <c r="D108" s="202" t="s">
        <v>719</v>
      </c>
      <c r="E108" s="203"/>
      <c r="F108" s="203"/>
      <c r="G108" s="203"/>
      <c r="H108" s="203"/>
      <c r="I108" s="203"/>
      <c r="J108" s="204">
        <f>J218</f>
        <v>0</v>
      </c>
      <c r="K108" s="201"/>
      <c r="L108" s="20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10" customFormat="1" ht="19.92" customHeight="1">
      <c r="A109" s="10"/>
      <c r="B109" s="206"/>
      <c r="C109" s="140"/>
      <c r="D109" s="207" t="s">
        <v>720</v>
      </c>
      <c r="E109" s="208"/>
      <c r="F109" s="208"/>
      <c r="G109" s="208"/>
      <c r="H109" s="208"/>
      <c r="I109" s="208"/>
      <c r="J109" s="209">
        <f>J219</f>
        <v>0</v>
      </c>
      <c r="K109" s="140"/>
      <c r="L109" s="2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/>
    <row r="113" hidden="1"/>
    <row r="114" hidden="1"/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134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7.84906" customHeight="1">
      <c r="A119" s="39"/>
      <c r="B119" s="40"/>
      <c r="C119" s="41"/>
      <c r="D119" s="41"/>
      <c r="E119" s="195" t="str">
        <f>E7</f>
        <v>Rekonštrukcia cesty a mostov II/591 Banská Bystrica - hr. okr. BB/ZV - Zvolenská Slatina , II. etapa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123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1" customFormat="1" ht="16.30189" customHeight="1">
      <c r="B121" s="22"/>
      <c r="C121" s="23"/>
      <c r="D121" s="23"/>
      <c r="E121" s="195" t="s">
        <v>173</v>
      </c>
      <c r="F121" s="23"/>
      <c r="G121" s="23"/>
      <c r="H121" s="23"/>
      <c r="I121" s="23"/>
      <c r="J121" s="23"/>
      <c r="K121" s="23"/>
      <c r="L121" s="21"/>
    </row>
    <row r="122" s="1" customFormat="1" ht="12" customHeight="1">
      <c r="B122" s="22"/>
      <c r="C122" s="33" t="s">
        <v>174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2" customFormat="1" ht="16.30189" customHeight="1">
      <c r="A123" s="39"/>
      <c r="B123" s="40"/>
      <c r="C123" s="41"/>
      <c r="D123" s="41"/>
      <c r="E123" s="292" t="s">
        <v>428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429</v>
      </c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30189" customHeight="1">
      <c r="A125" s="39"/>
      <c r="B125" s="40"/>
      <c r="C125" s="41"/>
      <c r="D125" s="41"/>
      <c r="E125" s="83" t="str">
        <f>E13</f>
        <v>06064 - Priepust č.4 v km 19,395 - P21780</v>
      </c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19</v>
      </c>
      <c r="D127" s="41"/>
      <c r="E127" s="41"/>
      <c r="F127" s="28" t="str">
        <f>F16</f>
        <v>k. ú. Banská Bystrica</v>
      </c>
      <c r="G127" s="41"/>
      <c r="H127" s="41"/>
      <c r="I127" s="33" t="s">
        <v>21</v>
      </c>
      <c r="J127" s="86" t="str">
        <f>IF(J16="","",J16)</f>
        <v>30. 12. 2020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4.81509" customHeight="1">
      <c r="A129" s="39"/>
      <c r="B129" s="40"/>
      <c r="C129" s="33" t="s">
        <v>23</v>
      </c>
      <c r="D129" s="41"/>
      <c r="E129" s="41"/>
      <c r="F129" s="28" t="str">
        <f>E19</f>
        <v xml:space="preserve">BANSKOBYSTRICKÝ SAMOSPRÁVNY KRAJ </v>
      </c>
      <c r="G129" s="41"/>
      <c r="H129" s="41"/>
      <c r="I129" s="33" t="s">
        <v>29</v>
      </c>
      <c r="J129" s="37" t="str">
        <f>E25</f>
        <v>ISPO spol.s r.o. , Prešov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30566" customHeight="1">
      <c r="A130" s="39"/>
      <c r="B130" s="40"/>
      <c r="C130" s="33" t="s">
        <v>27</v>
      </c>
      <c r="D130" s="41"/>
      <c r="E130" s="41"/>
      <c r="F130" s="28" t="str">
        <f>IF(E22="","",E22)</f>
        <v>Vyplň údaj</v>
      </c>
      <c r="G130" s="41"/>
      <c r="H130" s="41"/>
      <c r="I130" s="33" t="s">
        <v>33</v>
      </c>
      <c r="J130" s="37" t="str">
        <f>E28</f>
        <v>Macura M.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11"/>
      <c r="B132" s="212"/>
      <c r="C132" s="213" t="s">
        <v>135</v>
      </c>
      <c r="D132" s="214" t="s">
        <v>61</v>
      </c>
      <c r="E132" s="214" t="s">
        <v>57</v>
      </c>
      <c r="F132" s="214" t="s">
        <v>58</v>
      </c>
      <c r="G132" s="214" t="s">
        <v>136</v>
      </c>
      <c r="H132" s="214" t="s">
        <v>137</v>
      </c>
      <c r="I132" s="214" t="s">
        <v>138</v>
      </c>
      <c r="J132" s="215" t="s">
        <v>128</v>
      </c>
      <c r="K132" s="216" t="s">
        <v>139</v>
      </c>
      <c r="L132" s="217"/>
      <c r="M132" s="107" t="s">
        <v>1</v>
      </c>
      <c r="N132" s="108" t="s">
        <v>40</v>
      </c>
      <c r="O132" s="108" t="s">
        <v>140</v>
      </c>
      <c r="P132" s="108" t="s">
        <v>141</v>
      </c>
      <c r="Q132" s="108" t="s">
        <v>142</v>
      </c>
      <c r="R132" s="108" t="s">
        <v>143</v>
      </c>
      <c r="S132" s="108" t="s">
        <v>144</v>
      </c>
      <c r="T132" s="109" t="s">
        <v>145</v>
      </c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</row>
    <row r="133" s="2" customFormat="1" ht="22.8" customHeight="1">
      <c r="A133" s="39"/>
      <c r="B133" s="40"/>
      <c r="C133" s="114" t="s">
        <v>129</v>
      </c>
      <c r="D133" s="41"/>
      <c r="E133" s="41"/>
      <c r="F133" s="41"/>
      <c r="G133" s="41"/>
      <c r="H133" s="41"/>
      <c r="I133" s="41"/>
      <c r="J133" s="218">
        <f>BK133</f>
        <v>0</v>
      </c>
      <c r="K133" s="41"/>
      <c r="L133" s="45"/>
      <c r="M133" s="110"/>
      <c r="N133" s="219"/>
      <c r="O133" s="111"/>
      <c r="P133" s="220">
        <f>P134+P218</f>
        <v>0</v>
      </c>
      <c r="Q133" s="111"/>
      <c r="R133" s="220">
        <f>R134+R218</f>
        <v>38.386860079999998</v>
      </c>
      <c r="S133" s="111"/>
      <c r="T133" s="221">
        <f>T134+T218</f>
        <v>11.982433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130</v>
      </c>
      <c r="BK133" s="222">
        <f>BK134+BK218</f>
        <v>0</v>
      </c>
    </row>
    <row r="134" s="12" customFormat="1" ht="25.92" customHeight="1">
      <c r="A134" s="12"/>
      <c r="B134" s="223"/>
      <c r="C134" s="224"/>
      <c r="D134" s="225" t="s">
        <v>75</v>
      </c>
      <c r="E134" s="226" t="s">
        <v>183</v>
      </c>
      <c r="F134" s="226" t="s">
        <v>184</v>
      </c>
      <c r="G134" s="224"/>
      <c r="H134" s="224"/>
      <c r="I134" s="227"/>
      <c r="J134" s="228">
        <f>BK134</f>
        <v>0</v>
      </c>
      <c r="K134" s="224"/>
      <c r="L134" s="229"/>
      <c r="M134" s="230"/>
      <c r="N134" s="231"/>
      <c r="O134" s="231"/>
      <c r="P134" s="232">
        <f>P135+P161+P176+P184+P190+P216</f>
        <v>0</v>
      </c>
      <c r="Q134" s="231"/>
      <c r="R134" s="232">
        <f>R135+R161+R176+R184+R190+R216</f>
        <v>38.309132079999998</v>
      </c>
      <c r="S134" s="231"/>
      <c r="T134" s="233">
        <f>T135+T161+T176+T184+T190+T216</f>
        <v>11.982433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4" t="s">
        <v>84</v>
      </c>
      <c r="AT134" s="235" t="s">
        <v>75</v>
      </c>
      <c r="AU134" s="235" t="s">
        <v>76</v>
      </c>
      <c r="AY134" s="234" t="s">
        <v>149</v>
      </c>
      <c r="BK134" s="236">
        <f>BK135+BK161+BK176+BK184+BK190+BK216</f>
        <v>0</v>
      </c>
    </row>
    <row r="135" s="12" customFormat="1" ht="22.8" customHeight="1">
      <c r="A135" s="12"/>
      <c r="B135" s="223"/>
      <c r="C135" s="224"/>
      <c r="D135" s="225" t="s">
        <v>75</v>
      </c>
      <c r="E135" s="237" t="s">
        <v>84</v>
      </c>
      <c r="F135" s="237" t="s">
        <v>185</v>
      </c>
      <c r="G135" s="224"/>
      <c r="H135" s="224"/>
      <c r="I135" s="227"/>
      <c r="J135" s="238">
        <f>BK135</f>
        <v>0</v>
      </c>
      <c r="K135" s="224"/>
      <c r="L135" s="229"/>
      <c r="M135" s="230"/>
      <c r="N135" s="231"/>
      <c r="O135" s="231"/>
      <c r="P135" s="232">
        <f>SUM(P136:P160)</f>
        <v>0</v>
      </c>
      <c r="Q135" s="231"/>
      <c r="R135" s="232">
        <f>SUM(R136:R160)</f>
        <v>0</v>
      </c>
      <c r="S135" s="231"/>
      <c r="T135" s="233">
        <f>SUM(T136:T160)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4" t="s">
        <v>84</v>
      </c>
      <c r="AT135" s="235" t="s">
        <v>75</v>
      </c>
      <c r="AU135" s="235" t="s">
        <v>84</v>
      </c>
      <c r="AY135" s="234" t="s">
        <v>149</v>
      </c>
      <c r="BK135" s="236">
        <f>SUM(BK136:BK160)</f>
        <v>0</v>
      </c>
    </row>
    <row r="136" s="2" customFormat="1" ht="21.0566" customHeight="1">
      <c r="A136" s="39"/>
      <c r="B136" s="40"/>
      <c r="C136" s="239" t="s">
        <v>84</v>
      </c>
      <c r="D136" s="239" t="s">
        <v>152</v>
      </c>
      <c r="E136" s="240" t="s">
        <v>441</v>
      </c>
      <c r="F136" s="241" t="s">
        <v>442</v>
      </c>
      <c r="G136" s="242" t="s">
        <v>438</v>
      </c>
      <c r="H136" s="243">
        <v>1.26</v>
      </c>
      <c r="I136" s="244"/>
      <c r="J136" s="245">
        <f>ROUND(I136*H136,2)</f>
        <v>0</v>
      </c>
      <c r="K136" s="246"/>
      <c r="L136" s="45"/>
      <c r="M136" s="247" t="s">
        <v>1</v>
      </c>
      <c r="N136" s="248" t="s">
        <v>42</v>
      </c>
      <c r="O136" s="98"/>
      <c r="P136" s="249">
        <f>O136*H136</f>
        <v>0</v>
      </c>
      <c r="Q136" s="249">
        <v>0</v>
      </c>
      <c r="R136" s="249">
        <f>Q136*H136</f>
        <v>0</v>
      </c>
      <c r="S136" s="249">
        <v>0</v>
      </c>
      <c r="T136" s="25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1" t="s">
        <v>166</v>
      </c>
      <c r="AT136" s="251" t="s">
        <v>152</v>
      </c>
      <c r="AU136" s="251" t="s">
        <v>92</v>
      </c>
      <c r="AY136" s="18" t="s">
        <v>149</v>
      </c>
      <c r="BE136" s="252">
        <f>IF(N136="základná",J136,0)</f>
        <v>0</v>
      </c>
      <c r="BF136" s="252">
        <f>IF(N136="znížená",J136,0)</f>
        <v>0</v>
      </c>
      <c r="BG136" s="252">
        <f>IF(N136="zákl. prenesená",J136,0)</f>
        <v>0</v>
      </c>
      <c r="BH136" s="252">
        <f>IF(N136="zníž. prenesená",J136,0)</f>
        <v>0</v>
      </c>
      <c r="BI136" s="252">
        <f>IF(N136="nulová",J136,0)</f>
        <v>0</v>
      </c>
      <c r="BJ136" s="18" t="s">
        <v>92</v>
      </c>
      <c r="BK136" s="252">
        <f>ROUND(I136*H136,2)</f>
        <v>0</v>
      </c>
      <c r="BL136" s="18" t="s">
        <v>166</v>
      </c>
      <c r="BM136" s="251" t="s">
        <v>721</v>
      </c>
    </row>
    <row r="137" s="13" customFormat="1">
      <c r="A137" s="13"/>
      <c r="B137" s="258"/>
      <c r="C137" s="259"/>
      <c r="D137" s="260" t="s">
        <v>190</v>
      </c>
      <c r="E137" s="261" t="s">
        <v>1</v>
      </c>
      <c r="F137" s="262" t="s">
        <v>722</v>
      </c>
      <c r="G137" s="259"/>
      <c r="H137" s="263">
        <v>1.26</v>
      </c>
      <c r="I137" s="264"/>
      <c r="J137" s="259"/>
      <c r="K137" s="259"/>
      <c r="L137" s="265"/>
      <c r="M137" s="266"/>
      <c r="N137" s="267"/>
      <c r="O137" s="267"/>
      <c r="P137" s="267"/>
      <c r="Q137" s="267"/>
      <c r="R137" s="267"/>
      <c r="S137" s="267"/>
      <c r="T137" s="26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9" t="s">
        <v>190</v>
      </c>
      <c r="AU137" s="269" t="s">
        <v>92</v>
      </c>
      <c r="AV137" s="13" t="s">
        <v>92</v>
      </c>
      <c r="AW137" s="13" t="s">
        <v>32</v>
      </c>
      <c r="AX137" s="13" t="s">
        <v>84</v>
      </c>
      <c r="AY137" s="269" t="s">
        <v>149</v>
      </c>
    </row>
    <row r="138" s="2" customFormat="1" ht="36.72453" customHeight="1">
      <c r="A138" s="39"/>
      <c r="B138" s="40"/>
      <c r="C138" s="239" t="s">
        <v>92</v>
      </c>
      <c r="D138" s="239" t="s">
        <v>152</v>
      </c>
      <c r="E138" s="240" t="s">
        <v>445</v>
      </c>
      <c r="F138" s="241" t="s">
        <v>446</v>
      </c>
      <c r="G138" s="242" t="s">
        <v>438</v>
      </c>
      <c r="H138" s="243">
        <v>0.378</v>
      </c>
      <c r="I138" s="244"/>
      <c r="J138" s="245">
        <f>ROUND(I138*H138,2)</f>
        <v>0</v>
      </c>
      <c r="K138" s="246"/>
      <c r="L138" s="45"/>
      <c r="M138" s="247" t="s">
        <v>1</v>
      </c>
      <c r="N138" s="248" t="s">
        <v>42</v>
      </c>
      <c r="O138" s="98"/>
      <c r="P138" s="249">
        <f>O138*H138</f>
        <v>0</v>
      </c>
      <c r="Q138" s="249">
        <v>0</v>
      </c>
      <c r="R138" s="249">
        <f>Q138*H138</f>
        <v>0</v>
      </c>
      <c r="S138" s="249">
        <v>0</v>
      </c>
      <c r="T138" s="25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1" t="s">
        <v>166</v>
      </c>
      <c r="AT138" s="251" t="s">
        <v>152</v>
      </c>
      <c r="AU138" s="251" t="s">
        <v>92</v>
      </c>
      <c r="AY138" s="18" t="s">
        <v>149</v>
      </c>
      <c r="BE138" s="252">
        <f>IF(N138="základná",J138,0)</f>
        <v>0</v>
      </c>
      <c r="BF138" s="252">
        <f>IF(N138="znížená",J138,0)</f>
        <v>0</v>
      </c>
      <c r="BG138" s="252">
        <f>IF(N138="zákl. prenesená",J138,0)</f>
        <v>0</v>
      </c>
      <c r="BH138" s="252">
        <f>IF(N138="zníž. prenesená",J138,0)</f>
        <v>0</v>
      </c>
      <c r="BI138" s="252">
        <f>IF(N138="nulová",J138,0)</f>
        <v>0</v>
      </c>
      <c r="BJ138" s="18" t="s">
        <v>92</v>
      </c>
      <c r="BK138" s="252">
        <f>ROUND(I138*H138,2)</f>
        <v>0</v>
      </c>
      <c r="BL138" s="18" t="s">
        <v>166</v>
      </c>
      <c r="BM138" s="251" t="s">
        <v>723</v>
      </c>
    </row>
    <row r="139" s="13" customFormat="1">
      <c r="A139" s="13"/>
      <c r="B139" s="258"/>
      <c r="C139" s="259"/>
      <c r="D139" s="260" t="s">
        <v>190</v>
      </c>
      <c r="E139" s="261" t="s">
        <v>1</v>
      </c>
      <c r="F139" s="262" t="s">
        <v>724</v>
      </c>
      <c r="G139" s="259"/>
      <c r="H139" s="263">
        <v>1.26</v>
      </c>
      <c r="I139" s="264"/>
      <c r="J139" s="259"/>
      <c r="K139" s="259"/>
      <c r="L139" s="265"/>
      <c r="M139" s="266"/>
      <c r="N139" s="267"/>
      <c r="O139" s="267"/>
      <c r="P139" s="267"/>
      <c r="Q139" s="267"/>
      <c r="R139" s="267"/>
      <c r="S139" s="267"/>
      <c r="T139" s="26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9" t="s">
        <v>190</v>
      </c>
      <c r="AU139" s="269" t="s">
        <v>92</v>
      </c>
      <c r="AV139" s="13" t="s">
        <v>92</v>
      </c>
      <c r="AW139" s="13" t="s">
        <v>32</v>
      </c>
      <c r="AX139" s="13" t="s">
        <v>84</v>
      </c>
      <c r="AY139" s="269" t="s">
        <v>149</v>
      </c>
    </row>
    <row r="140" s="13" customFormat="1">
      <c r="A140" s="13"/>
      <c r="B140" s="258"/>
      <c r="C140" s="259"/>
      <c r="D140" s="260" t="s">
        <v>190</v>
      </c>
      <c r="E140" s="259"/>
      <c r="F140" s="262" t="s">
        <v>725</v>
      </c>
      <c r="G140" s="259"/>
      <c r="H140" s="263">
        <v>0.378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4</v>
      </c>
      <c r="AX140" s="13" t="s">
        <v>84</v>
      </c>
      <c r="AY140" s="269" t="s">
        <v>149</v>
      </c>
    </row>
    <row r="141" s="2" customFormat="1" ht="16.30189" customHeight="1">
      <c r="A141" s="39"/>
      <c r="B141" s="40"/>
      <c r="C141" s="239" t="s">
        <v>99</v>
      </c>
      <c r="D141" s="239" t="s">
        <v>152</v>
      </c>
      <c r="E141" s="240" t="s">
        <v>450</v>
      </c>
      <c r="F141" s="241" t="s">
        <v>451</v>
      </c>
      <c r="G141" s="242" t="s">
        <v>438</v>
      </c>
      <c r="H141" s="243">
        <v>47.962000000000003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</v>
      </c>
      <c r="R141" s="249">
        <f>Q141*H141</f>
        <v>0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452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726</v>
      </c>
      <c r="G142" s="259"/>
      <c r="H142" s="263">
        <v>30.52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76</v>
      </c>
      <c r="AY142" s="269" t="s">
        <v>149</v>
      </c>
    </row>
    <row r="143" s="13" customFormat="1">
      <c r="A143" s="13"/>
      <c r="B143" s="258"/>
      <c r="C143" s="259"/>
      <c r="D143" s="260" t="s">
        <v>190</v>
      </c>
      <c r="E143" s="261" t="s">
        <v>1</v>
      </c>
      <c r="F143" s="262" t="s">
        <v>727</v>
      </c>
      <c r="G143" s="259"/>
      <c r="H143" s="263">
        <v>17.442</v>
      </c>
      <c r="I143" s="264"/>
      <c r="J143" s="259"/>
      <c r="K143" s="259"/>
      <c r="L143" s="265"/>
      <c r="M143" s="266"/>
      <c r="N143" s="267"/>
      <c r="O143" s="267"/>
      <c r="P143" s="267"/>
      <c r="Q143" s="267"/>
      <c r="R143" s="267"/>
      <c r="S143" s="267"/>
      <c r="T143" s="26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9" t="s">
        <v>190</v>
      </c>
      <c r="AU143" s="269" t="s">
        <v>92</v>
      </c>
      <c r="AV143" s="13" t="s">
        <v>92</v>
      </c>
      <c r="AW143" s="13" t="s">
        <v>32</v>
      </c>
      <c r="AX143" s="13" t="s">
        <v>76</v>
      </c>
      <c r="AY143" s="269" t="s">
        <v>149</v>
      </c>
    </row>
    <row r="144" s="14" customFormat="1">
      <c r="A144" s="14"/>
      <c r="B144" s="270"/>
      <c r="C144" s="271"/>
      <c r="D144" s="260" t="s">
        <v>190</v>
      </c>
      <c r="E144" s="272" t="s">
        <v>1</v>
      </c>
      <c r="F144" s="273" t="s">
        <v>203</v>
      </c>
      <c r="G144" s="271"/>
      <c r="H144" s="274">
        <v>47.962000000000003</v>
      </c>
      <c r="I144" s="275"/>
      <c r="J144" s="271"/>
      <c r="K144" s="271"/>
      <c r="L144" s="276"/>
      <c r="M144" s="277"/>
      <c r="N144" s="278"/>
      <c r="O144" s="278"/>
      <c r="P144" s="278"/>
      <c r="Q144" s="278"/>
      <c r="R144" s="278"/>
      <c r="S144" s="278"/>
      <c r="T144" s="27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80" t="s">
        <v>190</v>
      </c>
      <c r="AU144" s="280" t="s">
        <v>92</v>
      </c>
      <c r="AV144" s="14" t="s">
        <v>166</v>
      </c>
      <c r="AW144" s="14" t="s">
        <v>32</v>
      </c>
      <c r="AX144" s="14" t="s">
        <v>84</v>
      </c>
      <c r="AY144" s="280" t="s">
        <v>149</v>
      </c>
    </row>
    <row r="145" s="2" customFormat="1" ht="36.72453" customHeight="1">
      <c r="A145" s="39"/>
      <c r="B145" s="40"/>
      <c r="C145" s="239" t="s">
        <v>166</v>
      </c>
      <c r="D145" s="239" t="s">
        <v>152</v>
      </c>
      <c r="E145" s="240" t="s">
        <v>454</v>
      </c>
      <c r="F145" s="241" t="s">
        <v>455</v>
      </c>
      <c r="G145" s="242" t="s">
        <v>438</v>
      </c>
      <c r="H145" s="243">
        <v>14.388999999999999</v>
      </c>
      <c r="I145" s="244"/>
      <c r="J145" s="245">
        <f>ROUND(I145*H145,2)</f>
        <v>0</v>
      </c>
      <c r="K145" s="246"/>
      <c r="L145" s="45"/>
      <c r="M145" s="247" t="s">
        <v>1</v>
      </c>
      <c r="N145" s="248" t="s">
        <v>42</v>
      </c>
      <c r="O145" s="98"/>
      <c r="P145" s="249">
        <f>O145*H145</f>
        <v>0</v>
      </c>
      <c r="Q145" s="249">
        <v>0</v>
      </c>
      <c r="R145" s="249">
        <f>Q145*H145</f>
        <v>0</v>
      </c>
      <c r="S145" s="249">
        <v>0</v>
      </c>
      <c r="T145" s="25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1" t="s">
        <v>166</v>
      </c>
      <c r="AT145" s="251" t="s">
        <v>152</v>
      </c>
      <c r="AU145" s="251" t="s">
        <v>92</v>
      </c>
      <c r="AY145" s="18" t="s">
        <v>149</v>
      </c>
      <c r="BE145" s="252">
        <f>IF(N145="základná",J145,0)</f>
        <v>0</v>
      </c>
      <c r="BF145" s="252">
        <f>IF(N145="znížená",J145,0)</f>
        <v>0</v>
      </c>
      <c r="BG145" s="252">
        <f>IF(N145="zákl. prenesená",J145,0)</f>
        <v>0</v>
      </c>
      <c r="BH145" s="252">
        <f>IF(N145="zníž. prenesená",J145,0)</f>
        <v>0</v>
      </c>
      <c r="BI145" s="252">
        <f>IF(N145="nulová",J145,0)</f>
        <v>0</v>
      </c>
      <c r="BJ145" s="18" t="s">
        <v>92</v>
      </c>
      <c r="BK145" s="252">
        <f>ROUND(I145*H145,2)</f>
        <v>0</v>
      </c>
      <c r="BL145" s="18" t="s">
        <v>166</v>
      </c>
      <c r="BM145" s="251" t="s">
        <v>456</v>
      </c>
    </row>
    <row r="146" s="13" customFormat="1">
      <c r="A146" s="13"/>
      <c r="B146" s="258"/>
      <c r="C146" s="259"/>
      <c r="D146" s="260" t="s">
        <v>190</v>
      </c>
      <c r="E146" s="261" t="s">
        <v>1</v>
      </c>
      <c r="F146" s="262" t="s">
        <v>728</v>
      </c>
      <c r="G146" s="259"/>
      <c r="H146" s="263">
        <v>47.962000000000003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32</v>
      </c>
      <c r="AX146" s="13" t="s">
        <v>84</v>
      </c>
      <c r="AY146" s="269" t="s">
        <v>149</v>
      </c>
    </row>
    <row r="147" s="13" customFormat="1">
      <c r="A147" s="13"/>
      <c r="B147" s="258"/>
      <c r="C147" s="259"/>
      <c r="D147" s="260" t="s">
        <v>190</v>
      </c>
      <c r="E147" s="259"/>
      <c r="F147" s="262" t="s">
        <v>729</v>
      </c>
      <c r="G147" s="259"/>
      <c r="H147" s="263">
        <v>14.388999999999999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4</v>
      </c>
      <c r="AX147" s="13" t="s">
        <v>84</v>
      </c>
      <c r="AY147" s="269" t="s">
        <v>149</v>
      </c>
    </row>
    <row r="148" s="2" customFormat="1" ht="31.92453" customHeight="1">
      <c r="A148" s="39"/>
      <c r="B148" s="40"/>
      <c r="C148" s="239" t="s">
        <v>148</v>
      </c>
      <c r="D148" s="239" t="s">
        <v>152</v>
      </c>
      <c r="E148" s="240" t="s">
        <v>459</v>
      </c>
      <c r="F148" s="241" t="s">
        <v>460</v>
      </c>
      <c r="G148" s="242" t="s">
        <v>438</v>
      </c>
      <c r="H148" s="243">
        <v>35.055999999999997</v>
      </c>
      <c r="I148" s="244"/>
      <c r="J148" s="245">
        <f>ROUND(I148*H148,2)</f>
        <v>0</v>
      </c>
      <c r="K148" s="246"/>
      <c r="L148" s="45"/>
      <c r="M148" s="247" t="s">
        <v>1</v>
      </c>
      <c r="N148" s="248" t="s">
        <v>42</v>
      </c>
      <c r="O148" s="98"/>
      <c r="P148" s="249">
        <f>O148*H148</f>
        <v>0</v>
      </c>
      <c r="Q148" s="249">
        <v>0</v>
      </c>
      <c r="R148" s="249">
        <f>Q148*H148</f>
        <v>0</v>
      </c>
      <c r="S148" s="249">
        <v>0</v>
      </c>
      <c r="T148" s="25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1" t="s">
        <v>166</v>
      </c>
      <c r="AT148" s="251" t="s">
        <v>152</v>
      </c>
      <c r="AU148" s="251" t="s">
        <v>92</v>
      </c>
      <c r="AY148" s="18" t="s">
        <v>149</v>
      </c>
      <c r="BE148" s="252">
        <f>IF(N148="základná",J148,0)</f>
        <v>0</v>
      </c>
      <c r="BF148" s="252">
        <f>IF(N148="znížená",J148,0)</f>
        <v>0</v>
      </c>
      <c r="BG148" s="252">
        <f>IF(N148="zákl. prenesená",J148,0)</f>
        <v>0</v>
      </c>
      <c r="BH148" s="252">
        <f>IF(N148="zníž. prenesená",J148,0)</f>
        <v>0</v>
      </c>
      <c r="BI148" s="252">
        <f>IF(N148="nulová",J148,0)</f>
        <v>0</v>
      </c>
      <c r="BJ148" s="18" t="s">
        <v>92</v>
      </c>
      <c r="BK148" s="252">
        <f>ROUND(I148*H148,2)</f>
        <v>0</v>
      </c>
      <c r="BL148" s="18" t="s">
        <v>166</v>
      </c>
      <c r="BM148" s="251" t="s">
        <v>461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730</v>
      </c>
      <c r="G149" s="259"/>
      <c r="H149" s="263">
        <v>35.055999999999997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84</v>
      </c>
      <c r="AY149" s="269" t="s">
        <v>149</v>
      </c>
    </row>
    <row r="150" s="2" customFormat="1" ht="36.72453" customHeight="1">
      <c r="A150" s="39"/>
      <c r="B150" s="40"/>
      <c r="C150" s="239" t="s">
        <v>214</v>
      </c>
      <c r="D150" s="239" t="s">
        <v>152</v>
      </c>
      <c r="E150" s="240" t="s">
        <v>463</v>
      </c>
      <c r="F150" s="241" t="s">
        <v>464</v>
      </c>
      <c r="G150" s="242" t="s">
        <v>438</v>
      </c>
      <c r="H150" s="243">
        <v>245.392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465</v>
      </c>
    </row>
    <row r="151" s="13" customFormat="1">
      <c r="A151" s="13"/>
      <c r="B151" s="258"/>
      <c r="C151" s="259"/>
      <c r="D151" s="260" t="s">
        <v>190</v>
      </c>
      <c r="E151" s="261" t="s">
        <v>1</v>
      </c>
      <c r="F151" s="262" t="s">
        <v>731</v>
      </c>
      <c r="G151" s="259"/>
      <c r="H151" s="263">
        <v>245.392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32</v>
      </c>
      <c r="AX151" s="13" t="s">
        <v>84</v>
      </c>
      <c r="AY151" s="269" t="s">
        <v>149</v>
      </c>
    </row>
    <row r="152" s="2" customFormat="1" ht="16.30189" customHeight="1">
      <c r="A152" s="39"/>
      <c r="B152" s="40"/>
      <c r="C152" s="239" t="s">
        <v>219</v>
      </c>
      <c r="D152" s="239" t="s">
        <v>152</v>
      </c>
      <c r="E152" s="240" t="s">
        <v>467</v>
      </c>
      <c r="F152" s="241" t="s">
        <v>468</v>
      </c>
      <c r="G152" s="242" t="s">
        <v>438</v>
      </c>
      <c r="H152" s="243">
        <v>35.055999999999997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469</v>
      </c>
    </row>
    <row r="153" s="2" customFormat="1" ht="23.4566" customHeight="1">
      <c r="A153" s="39"/>
      <c r="B153" s="40"/>
      <c r="C153" s="239" t="s">
        <v>224</v>
      </c>
      <c r="D153" s="239" t="s">
        <v>152</v>
      </c>
      <c r="E153" s="240" t="s">
        <v>470</v>
      </c>
      <c r="F153" s="241" t="s">
        <v>197</v>
      </c>
      <c r="G153" s="242" t="s">
        <v>198</v>
      </c>
      <c r="H153" s="243">
        <v>55.110999999999997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471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732</v>
      </c>
      <c r="G154" s="259"/>
      <c r="H154" s="263">
        <v>52.584000000000003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76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61" t="s">
        <v>1</v>
      </c>
      <c r="F155" s="262" t="s">
        <v>733</v>
      </c>
      <c r="G155" s="259"/>
      <c r="H155" s="263">
        <v>1.94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32</v>
      </c>
      <c r="AX155" s="13" t="s">
        <v>76</v>
      </c>
      <c r="AY155" s="269" t="s">
        <v>149</v>
      </c>
    </row>
    <row r="156" s="13" customFormat="1">
      <c r="A156" s="13"/>
      <c r="B156" s="258"/>
      <c r="C156" s="259"/>
      <c r="D156" s="260" t="s">
        <v>190</v>
      </c>
      <c r="E156" s="261" t="s">
        <v>1</v>
      </c>
      <c r="F156" s="262" t="s">
        <v>734</v>
      </c>
      <c r="G156" s="259"/>
      <c r="H156" s="263">
        <v>0.58699999999999997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190</v>
      </c>
      <c r="AU156" s="269" t="s">
        <v>92</v>
      </c>
      <c r="AV156" s="13" t="s">
        <v>92</v>
      </c>
      <c r="AW156" s="13" t="s">
        <v>32</v>
      </c>
      <c r="AX156" s="13" t="s">
        <v>76</v>
      </c>
      <c r="AY156" s="269" t="s">
        <v>149</v>
      </c>
    </row>
    <row r="157" s="14" customFormat="1">
      <c r="A157" s="14"/>
      <c r="B157" s="270"/>
      <c r="C157" s="271"/>
      <c r="D157" s="260" t="s">
        <v>190</v>
      </c>
      <c r="E157" s="272" t="s">
        <v>1</v>
      </c>
      <c r="F157" s="273" t="s">
        <v>203</v>
      </c>
      <c r="G157" s="271"/>
      <c r="H157" s="274">
        <v>55.110999999999997</v>
      </c>
      <c r="I157" s="275"/>
      <c r="J157" s="271"/>
      <c r="K157" s="271"/>
      <c r="L157" s="276"/>
      <c r="M157" s="277"/>
      <c r="N157" s="278"/>
      <c r="O157" s="278"/>
      <c r="P157" s="278"/>
      <c r="Q157" s="278"/>
      <c r="R157" s="278"/>
      <c r="S157" s="278"/>
      <c r="T157" s="27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0" t="s">
        <v>190</v>
      </c>
      <c r="AU157" s="280" t="s">
        <v>92</v>
      </c>
      <c r="AV157" s="14" t="s">
        <v>166</v>
      </c>
      <c r="AW157" s="14" t="s">
        <v>32</v>
      </c>
      <c r="AX157" s="14" t="s">
        <v>84</v>
      </c>
      <c r="AY157" s="280" t="s">
        <v>149</v>
      </c>
    </row>
    <row r="158" s="2" customFormat="1" ht="23.4566" customHeight="1">
      <c r="A158" s="39"/>
      <c r="B158" s="40"/>
      <c r="C158" s="239" t="s">
        <v>230</v>
      </c>
      <c r="D158" s="239" t="s">
        <v>152</v>
      </c>
      <c r="E158" s="240" t="s">
        <v>735</v>
      </c>
      <c r="F158" s="241" t="s">
        <v>736</v>
      </c>
      <c r="G158" s="242" t="s">
        <v>438</v>
      </c>
      <c r="H158" s="243">
        <v>14.166</v>
      </c>
      <c r="I158" s="244"/>
      <c r="J158" s="245">
        <f>ROUND(I158*H158,2)</f>
        <v>0</v>
      </c>
      <c r="K158" s="246"/>
      <c r="L158" s="45"/>
      <c r="M158" s="247" t="s">
        <v>1</v>
      </c>
      <c r="N158" s="248" t="s">
        <v>42</v>
      </c>
      <c r="O158" s="98"/>
      <c r="P158" s="249">
        <f>O158*H158</f>
        <v>0</v>
      </c>
      <c r="Q158" s="249">
        <v>0</v>
      </c>
      <c r="R158" s="249">
        <f>Q158*H158</f>
        <v>0</v>
      </c>
      <c r="S158" s="249">
        <v>0</v>
      </c>
      <c r="T158" s="25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1" t="s">
        <v>166</v>
      </c>
      <c r="AT158" s="251" t="s">
        <v>152</v>
      </c>
      <c r="AU158" s="251" t="s">
        <v>92</v>
      </c>
      <c r="AY158" s="18" t="s">
        <v>149</v>
      </c>
      <c r="BE158" s="252">
        <f>IF(N158="základná",J158,0)</f>
        <v>0</v>
      </c>
      <c r="BF158" s="252">
        <f>IF(N158="znížená",J158,0)</f>
        <v>0</v>
      </c>
      <c r="BG158" s="252">
        <f>IF(N158="zákl. prenesená",J158,0)</f>
        <v>0</v>
      </c>
      <c r="BH158" s="252">
        <f>IF(N158="zníž. prenesená",J158,0)</f>
        <v>0</v>
      </c>
      <c r="BI158" s="252">
        <f>IF(N158="nulová",J158,0)</f>
        <v>0</v>
      </c>
      <c r="BJ158" s="18" t="s">
        <v>92</v>
      </c>
      <c r="BK158" s="252">
        <f>ROUND(I158*H158,2)</f>
        <v>0</v>
      </c>
      <c r="BL158" s="18" t="s">
        <v>166</v>
      </c>
      <c r="BM158" s="251" t="s">
        <v>737</v>
      </c>
    </row>
    <row r="159" s="13" customFormat="1">
      <c r="A159" s="13"/>
      <c r="B159" s="258"/>
      <c r="C159" s="259"/>
      <c r="D159" s="260" t="s">
        <v>190</v>
      </c>
      <c r="E159" s="261" t="s">
        <v>1</v>
      </c>
      <c r="F159" s="262" t="s">
        <v>738</v>
      </c>
      <c r="G159" s="259"/>
      <c r="H159" s="263">
        <v>14.166</v>
      </c>
      <c r="I159" s="264"/>
      <c r="J159" s="259"/>
      <c r="K159" s="259"/>
      <c r="L159" s="265"/>
      <c r="M159" s="266"/>
      <c r="N159" s="267"/>
      <c r="O159" s="267"/>
      <c r="P159" s="267"/>
      <c r="Q159" s="267"/>
      <c r="R159" s="267"/>
      <c r="S159" s="267"/>
      <c r="T159" s="26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9" t="s">
        <v>190</v>
      </c>
      <c r="AU159" s="269" t="s">
        <v>92</v>
      </c>
      <c r="AV159" s="13" t="s">
        <v>92</v>
      </c>
      <c r="AW159" s="13" t="s">
        <v>32</v>
      </c>
      <c r="AX159" s="13" t="s">
        <v>76</v>
      </c>
      <c r="AY159" s="269" t="s">
        <v>149</v>
      </c>
    </row>
    <row r="160" s="14" customFormat="1">
      <c r="A160" s="14"/>
      <c r="B160" s="270"/>
      <c r="C160" s="271"/>
      <c r="D160" s="260" t="s">
        <v>190</v>
      </c>
      <c r="E160" s="272" t="s">
        <v>1</v>
      </c>
      <c r="F160" s="273" t="s">
        <v>203</v>
      </c>
      <c r="G160" s="271"/>
      <c r="H160" s="274">
        <v>14.166</v>
      </c>
      <c r="I160" s="275"/>
      <c r="J160" s="271"/>
      <c r="K160" s="271"/>
      <c r="L160" s="276"/>
      <c r="M160" s="277"/>
      <c r="N160" s="278"/>
      <c r="O160" s="278"/>
      <c r="P160" s="278"/>
      <c r="Q160" s="278"/>
      <c r="R160" s="278"/>
      <c r="S160" s="278"/>
      <c r="T160" s="27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0" t="s">
        <v>190</v>
      </c>
      <c r="AU160" s="280" t="s">
        <v>92</v>
      </c>
      <c r="AV160" s="14" t="s">
        <v>166</v>
      </c>
      <c r="AW160" s="14" t="s">
        <v>32</v>
      </c>
      <c r="AX160" s="14" t="s">
        <v>84</v>
      </c>
      <c r="AY160" s="280" t="s">
        <v>149</v>
      </c>
    </row>
    <row r="161" s="12" customFormat="1" ht="22.8" customHeight="1">
      <c r="A161" s="12"/>
      <c r="B161" s="223"/>
      <c r="C161" s="224"/>
      <c r="D161" s="225" t="s">
        <v>75</v>
      </c>
      <c r="E161" s="237" t="s">
        <v>166</v>
      </c>
      <c r="F161" s="237" t="s">
        <v>507</v>
      </c>
      <c r="G161" s="224"/>
      <c r="H161" s="224"/>
      <c r="I161" s="227"/>
      <c r="J161" s="238">
        <f>BK161</f>
        <v>0</v>
      </c>
      <c r="K161" s="224"/>
      <c r="L161" s="229"/>
      <c r="M161" s="230"/>
      <c r="N161" s="231"/>
      <c r="O161" s="231"/>
      <c r="P161" s="232">
        <f>SUM(P162:P175)</f>
        <v>0</v>
      </c>
      <c r="Q161" s="231"/>
      <c r="R161" s="232">
        <f>SUM(R162:R175)</f>
        <v>28.240324080000001</v>
      </c>
      <c r="S161" s="231"/>
      <c r="T161" s="233">
        <f>SUM(T162:T175)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4" t="s">
        <v>84</v>
      </c>
      <c r="AT161" s="235" t="s">
        <v>75</v>
      </c>
      <c r="AU161" s="235" t="s">
        <v>84</v>
      </c>
      <c r="AY161" s="234" t="s">
        <v>149</v>
      </c>
      <c r="BK161" s="236">
        <f>SUM(BK162:BK175)</f>
        <v>0</v>
      </c>
    </row>
    <row r="162" s="2" customFormat="1" ht="31.92453" customHeight="1">
      <c r="A162" s="39"/>
      <c r="B162" s="40"/>
      <c r="C162" s="239" t="s">
        <v>237</v>
      </c>
      <c r="D162" s="239" t="s">
        <v>152</v>
      </c>
      <c r="E162" s="240" t="s">
        <v>508</v>
      </c>
      <c r="F162" s="241" t="s">
        <v>509</v>
      </c>
      <c r="G162" s="242" t="s">
        <v>188</v>
      </c>
      <c r="H162" s="243">
        <v>19.5</v>
      </c>
      <c r="I162" s="244"/>
      <c r="J162" s="245">
        <f>ROUND(I162*H162,2)</f>
        <v>0</v>
      </c>
      <c r="K162" s="246"/>
      <c r="L162" s="45"/>
      <c r="M162" s="247" t="s">
        <v>1</v>
      </c>
      <c r="N162" s="248" t="s">
        <v>42</v>
      </c>
      <c r="O162" s="98"/>
      <c r="P162" s="249">
        <f>O162*H162</f>
        <v>0</v>
      </c>
      <c r="Q162" s="249">
        <v>0.23366999999999999</v>
      </c>
      <c r="R162" s="249">
        <f>Q162*H162</f>
        <v>4.556565</v>
      </c>
      <c r="S162" s="249">
        <v>0</v>
      </c>
      <c r="T162" s="25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1" t="s">
        <v>166</v>
      </c>
      <c r="AT162" s="251" t="s">
        <v>152</v>
      </c>
      <c r="AU162" s="251" t="s">
        <v>92</v>
      </c>
      <c r="AY162" s="18" t="s">
        <v>149</v>
      </c>
      <c r="BE162" s="252">
        <f>IF(N162="základná",J162,0)</f>
        <v>0</v>
      </c>
      <c r="BF162" s="252">
        <f>IF(N162="znížená",J162,0)</f>
        <v>0</v>
      </c>
      <c r="BG162" s="252">
        <f>IF(N162="zákl. prenesená",J162,0)</f>
        <v>0</v>
      </c>
      <c r="BH162" s="252">
        <f>IF(N162="zníž. prenesená",J162,0)</f>
        <v>0</v>
      </c>
      <c r="BI162" s="252">
        <f>IF(N162="nulová",J162,0)</f>
        <v>0</v>
      </c>
      <c r="BJ162" s="18" t="s">
        <v>92</v>
      </c>
      <c r="BK162" s="252">
        <f>ROUND(I162*H162,2)</f>
        <v>0</v>
      </c>
      <c r="BL162" s="18" t="s">
        <v>166</v>
      </c>
      <c r="BM162" s="251" t="s">
        <v>510</v>
      </c>
    </row>
    <row r="163" s="13" customFormat="1">
      <c r="A163" s="13"/>
      <c r="B163" s="258"/>
      <c r="C163" s="259"/>
      <c r="D163" s="260" t="s">
        <v>190</v>
      </c>
      <c r="E163" s="261" t="s">
        <v>1</v>
      </c>
      <c r="F163" s="262" t="s">
        <v>739</v>
      </c>
      <c r="G163" s="259"/>
      <c r="H163" s="263">
        <v>1.5</v>
      </c>
      <c r="I163" s="264"/>
      <c r="J163" s="259"/>
      <c r="K163" s="259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190</v>
      </c>
      <c r="AU163" s="269" t="s">
        <v>92</v>
      </c>
      <c r="AV163" s="13" t="s">
        <v>92</v>
      </c>
      <c r="AW163" s="13" t="s">
        <v>32</v>
      </c>
      <c r="AX163" s="13" t="s">
        <v>76</v>
      </c>
      <c r="AY163" s="269" t="s">
        <v>149</v>
      </c>
    </row>
    <row r="164" s="13" customFormat="1">
      <c r="A164" s="13"/>
      <c r="B164" s="258"/>
      <c r="C164" s="259"/>
      <c r="D164" s="260" t="s">
        <v>190</v>
      </c>
      <c r="E164" s="261" t="s">
        <v>1</v>
      </c>
      <c r="F164" s="262" t="s">
        <v>740</v>
      </c>
      <c r="G164" s="259"/>
      <c r="H164" s="263">
        <v>18</v>
      </c>
      <c r="I164" s="264"/>
      <c r="J164" s="259"/>
      <c r="K164" s="259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190</v>
      </c>
      <c r="AU164" s="269" t="s">
        <v>92</v>
      </c>
      <c r="AV164" s="13" t="s">
        <v>92</v>
      </c>
      <c r="AW164" s="13" t="s">
        <v>32</v>
      </c>
      <c r="AX164" s="13" t="s">
        <v>76</v>
      </c>
      <c r="AY164" s="269" t="s">
        <v>149</v>
      </c>
    </row>
    <row r="165" s="2" customFormat="1" ht="23.4566" customHeight="1">
      <c r="A165" s="39"/>
      <c r="B165" s="40"/>
      <c r="C165" s="239" t="s">
        <v>242</v>
      </c>
      <c r="D165" s="239" t="s">
        <v>152</v>
      </c>
      <c r="E165" s="240" t="s">
        <v>512</v>
      </c>
      <c r="F165" s="241" t="s">
        <v>513</v>
      </c>
      <c r="G165" s="242" t="s">
        <v>438</v>
      </c>
      <c r="H165" s="243">
        <v>0.252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1.7034</v>
      </c>
      <c r="R165" s="249">
        <f>Q165*H165</f>
        <v>0.42925679999999999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741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742</v>
      </c>
      <c r="G166" s="259"/>
      <c r="H166" s="263">
        <v>0.252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76</v>
      </c>
      <c r="AY166" s="269" t="s">
        <v>149</v>
      </c>
    </row>
    <row r="167" s="2" customFormat="1" ht="23.4566" customHeight="1">
      <c r="A167" s="39"/>
      <c r="B167" s="40"/>
      <c r="C167" s="239" t="s">
        <v>247</v>
      </c>
      <c r="D167" s="239" t="s">
        <v>152</v>
      </c>
      <c r="E167" s="240" t="s">
        <v>516</v>
      </c>
      <c r="F167" s="241" t="s">
        <v>517</v>
      </c>
      <c r="G167" s="242" t="s">
        <v>188</v>
      </c>
      <c r="H167" s="243">
        <v>18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0.30059999999999998</v>
      </c>
      <c r="R167" s="249">
        <f>Q167*H167</f>
        <v>5.4108000000000001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518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740</v>
      </c>
      <c r="G168" s="259"/>
      <c r="H168" s="263">
        <v>18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84</v>
      </c>
      <c r="AY168" s="269" t="s">
        <v>149</v>
      </c>
    </row>
    <row r="169" s="2" customFormat="1" ht="23.4566" customHeight="1">
      <c r="A169" s="39"/>
      <c r="B169" s="40"/>
      <c r="C169" s="239" t="s">
        <v>252</v>
      </c>
      <c r="D169" s="239" t="s">
        <v>152</v>
      </c>
      <c r="E169" s="240" t="s">
        <v>743</v>
      </c>
      <c r="F169" s="241" t="s">
        <v>744</v>
      </c>
      <c r="G169" s="242" t="s">
        <v>438</v>
      </c>
      <c r="H169" s="243">
        <v>0.437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2.1922799999999998</v>
      </c>
      <c r="R169" s="249">
        <f>Q169*H169</f>
        <v>0.95802635999999985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745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746</v>
      </c>
      <c r="G170" s="259"/>
      <c r="H170" s="263">
        <v>0.437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84</v>
      </c>
      <c r="AY170" s="269" t="s">
        <v>149</v>
      </c>
    </row>
    <row r="171" s="2" customFormat="1" ht="31.92453" customHeight="1">
      <c r="A171" s="39"/>
      <c r="B171" s="40"/>
      <c r="C171" s="239" t="s">
        <v>256</v>
      </c>
      <c r="D171" s="239" t="s">
        <v>152</v>
      </c>
      <c r="E171" s="240" t="s">
        <v>519</v>
      </c>
      <c r="F171" s="241" t="s">
        <v>520</v>
      </c>
      <c r="G171" s="242" t="s">
        <v>438</v>
      </c>
      <c r="H171" s="243">
        <v>1.008</v>
      </c>
      <c r="I171" s="244"/>
      <c r="J171" s="245">
        <f>ROUND(I171*H171,2)</f>
        <v>0</v>
      </c>
      <c r="K171" s="246"/>
      <c r="L171" s="45"/>
      <c r="M171" s="247" t="s">
        <v>1</v>
      </c>
      <c r="N171" s="248" t="s">
        <v>42</v>
      </c>
      <c r="O171" s="98"/>
      <c r="P171" s="249">
        <f>O171*H171</f>
        <v>0</v>
      </c>
      <c r="Q171" s="249">
        <v>2.2632400000000001</v>
      </c>
      <c r="R171" s="249">
        <f>Q171*H171</f>
        <v>2.2813459200000001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166</v>
      </c>
      <c r="AT171" s="251" t="s">
        <v>152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747</v>
      </c>
    </row>
    <row r="172" s="13" customFormat="1">
      <c r="A172" s="13"/>
      <c r="B172" s="258"/>
      <c r="C172" s="259"/>
      <c r="D172" s="260" t="s">
        <v>190</v>
      </c>
      <c r="E172" s="261" t="s">
        <v>1</v>
      </c>
      <c r="F172" s="262" t="s">
        <v>748</v>
      </c>
      <c r="G172" s="259"/>
      <c r="H172" s="263">
        <v>1.008</v>
      </c>
      <c r="I172" s="264"/>
      <c r="J172" s="259"/>
      <c r="K172" s="259"/>
      <c r="L172" s="265"/>
      <c r="M172" s="266"/>
      <c r="N172" s="267"/>
      <c r="O172" s="267"/>
      <c r="P172" s="267"/>
      <c r="Q172" s="267"/>
      <c r="R172" s="267"/>
      <c r="S172" s="267"/>
      <c r="T172" s="26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9" t="s">
        <v>190</v>
      </c>
      <c r="AU172" s="269" t="s">
        <v>92</v>
      </c>
      <c r="AV172" s="13" t="s">
        <v>92</v>
      </c>
      <c r="AW172" s="13" t="s">
        <v>32</v>
      </c>
      <c r="AX172" s="13" t="s">
        <v>84</v>
      </c>
      <c r="AY172" s="269" t="s">
        <v>149</v>
      </c>
    </row>
    <row r="173" s="2" customFormat="1" ht="31.92453" customHeight="1">
      <c r="A173" s="39"/>
      <c r="B173" s="40"/>
      <c r="C173" s="239" t="s">
        <v>260</v>
      </c>
      <c r="D173" s="239" t="s">
        <v>152</v>
      </c>
      <c r="E173" s="240" t="s">
        <v>527</v>
      </c>
      <c r="F173" s="241" t="s">
        <v>528</v>
      </c>
      <c r="G173" s="242" t="s">
        <v>188</v>
      </c>
      <c r="H173" s="243">
        <v>19.5</v>
      </c>
      <c r="I173" s="244"/>
      <c r="J173" s="245">
        <f>ROUND(I173*H173,2)</f>
        <v>0</v>
      </c>
      <c r="K173" s="246"/>
      <c r="L173" s="45"/>
      <c r="M173" s="247" t="s">
        <v>1</v>
      </c>
      <c r="N173" s="248" t="s">
        <v>42</v>
      </c>
      <c r="O173" s="98"/>
      <c r="P173" s="249">
        <f>O173*H173</f>
        <v>0</v>
      </c>
      <c r="Q173" s="249">
        <v>0.74894000000000005</v>
      </c>
      <c r="R173" s="249">
        <f>Q173*H173</f>
        <v>14.604330000000001</v>
      </c>
      <c r="S173" s="249">
        <v>0</v>
      </c>
      <c r="T173" s="25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1" t="s">
        <v>166</v>
      </c>
      <c r="AT173" s="251" t="s">
        <v>152</v>
      </c>
      <c r="AU173" s="251" t="s">
        <v>92</v>
      </c>
      <c r="AY173" s="18" t="s">
        <v>149</v>
      </c>
      <c r="BE173" s="252">
        <f>IF(N173="základná",J173,0)</f>
        <v>0</v>
      </c>
      <c r="BF173" s="252">
        <f>IF(N173="znížená",J173,0)</f>
        <v>0</v>
      </c>
      <c r="BG173" s="252">
        <f>IF(N173="zákl. prenesená",J173,0)</f>
        <v>0</v>
      </c>
      <c r="BH173" s="252">
        <f>IF(N173="zníž. prenesená",J173,0)</f>
        <v>0</v>
      </c>
      <c r="BI173" s="252">
        <f>IF(N173="nulová",J173,0)</f>
        <v>0</v>
      </c>
      <c r="BJ173" s="18" t="s">
        <v>92</v>
      </c>
      <c r="BK173" s="252">
        <f>ROUND(I173*H173,2)</f>
        <v>0</v>
      </c>
      <c r="BL173" s="18" t="s">
        <v>166</v>
      </c>
      <c r="BM173" s="251" t="s">
        <v>529</v>
      </c>
    </row>
    <row r="174" s="13" customFormat="1">
      <c r="A174" s="13"/>
      <c r="B174" s="258"/>
      <c r="C174" s="259"/>
      <c r="D174" s="260" t="s">
        <v>190</v>
      </c>
      <c r="E174" s="261" t="s">
        <v>1</v>
      </c>
      <c r="F174" s="262" t="s">
        <v>739</v>
      </c>
      <c r="G174" s="259"/>
      <c r="H174" s="263">
        <v>1.5</v>
      </c>
      <c r="I174" s="264"/>
      <c r="J174" s="259"/>
      <c r="K174" s="259"/>
      <c r="L174" s="265"/>
      <c r="M174" s="266"/>
      <c r="N174" s="267"/>
      <c r="O174" s="267"/>
      <c r="P174" s="267"/>
      <c r="Q174" s="267"/>
      <c r="R174" s="267"/>
      <c r="S174" s="267"/>
      <c r="T174" s="26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9" t="s">
        <v>190</v>
      </c>
      <c r="AU174" s="269" t="s">
        <v>92</v>
      </c>
      <c r="AV174" s="13" t="s">
        <v>92</v>
      </c>
      <c r="AW174" s="13" t="s">
        <v>32</v>
      </c>
      <c r="AX174" s="13" t="s">
        <v>76</v>
      </c>
      <c r="AY174" s="269" t="s">
        <v>149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740</v>
      </c>
      <c r="G175" s="259"/>
      <c r="H175" s="263">
        <v>18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76</v>
      </c>
      <c r="AY175" s="269" t="s">
        <v>149</v>
      </c>
    </row>
    <row r="176" s="12" customFormat="1" ht="22.8" customHeight="1">
      <c r="A176" s="12"/>
      <c r="B176" s="223"/>
      <c r="C176" s="224"/>
      <c r="D176" s="225" t="s">
        <v>75</v>
      </c>
      <c r="E176" s="237" t="s">
        <v>214</v>
      </c>
      <c r="F176" s="237" t="s">
        <v>229</v>
      </c>
      <c r="G176" s="224"/>
      <c r="H176" s="224"/>
      <c r="I176" s="227"/>
      <c r="J176" s="238">
        <f>BK176</f>
        <v>0</v>
      </c>
      <c r="K176" s="224"/>
      <c r="L176" s="229"/>
      <c r="M176" s="230"/>
      <c r="N176" s="231"/>
      <c r="O176" s="231"/>
      <c r="P176" s="232">
        <f>SUM(P177:P183)</f>
        <v>0</v>
      </c>
      <c r="Q176" s="231"/>
      <c r="R176" s="232">
        <f>SUM(R177:R183)</f>
        <v>0.25432347999999999</v>
      </c>
      <c r="S176" s="231"/>
      <c r="T176" s="233">
        <f>SUM(T177:T183)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34" t="s">
        <v>84</v>
      </c>
      <c r="AT176" s="235" t="s">
        <v>75</v>
      </c>
      <c r="AU176" s="235" t="s">
        <v>84</v>
      </c>
      <c r="AY176" s="234" t="s">
        <v>149</v>
      </c>
      <c r="BK176" s="236">
        <f>SUM(BK177:BK183)</f>
        <v>0</v>
      </c>
    </row>
    <row r="177" s="2" customFormat="1" ht="23.4566" customHeight="1">
      <c r="A177" s="39"/>
      <c r="B177" s="40"/>
      <c r="C177" s="239" t="s">
        <v>264</v>
      </c>
      <c r="D177" s="239" t="s">
        <v>152</v>
      </c>
      <c r="E177" s="240" t="s">
        <v>531</v>
      </c>
      <c r="F177" s="241" t="s">
        <v>532</v>
      </c>
      <c r="G177" s="242" t="s">
        <v>188</v>
      </c>
      <c r="H177" s="243">
        <v>3.96</v>
      </c>
      <c r="I177" s="244"/>
      <c r="J177" s="245">
        <f>ROUND(I177*H177,2)</f>
        <v>0</v>
      </c>
      <c r="K177" s="246"/>
      <c r="L177" s="45"/>
      <c r="M177" s="247" t="s">
        <v>1</v>
      </c>
      <c r="N177" s="248" t="s">
        <v>42</v>
      </c>
      <c r="O177" s="98"/>
      <c r="P177" s="249">
        <f>O177*H177</f>
        <v>0</v>
      </c>
      <c r="Q177" s="249">
        <v>0.00081999999999999998</v>
      </c>
      <c r="R177" s="249">
        <f>Q177*H177</f>
        <v>0.0032472</v>
      </c>
      <c r="S177" s="249">
        <v>0</v>
      </c>
      <c r="T177" s="25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1" t="s">
        <v>166</v>
      </c>
      <c r="AT177" s="251" t="s">
        <v>152</v>
      </c>
      <c r="AU177" s="251" t="s">
        <v>92</v>
      </c>
      <c r="AY177" s="18" t="s">
        <v>149</v>
      </c>
      <c r="BE177" s="252">
        <f>IF(N177="základná",J177,0)</f>
        <v>0</v>
      </c>
      <c r="BF177" s="252">
        <f>IF(N177="znížená",J177,0)</f>
        <v>0</v>
      </c>
      <c r="BG177" s="252">
        <f>IF(N177="zákl. prenesená",J177,0)</f>
        <v>0</v>
      </c>
      <c r="BH177" s="252">
        <f>IF(N177="zníž. prenesená",J177,0)</f>
        <v>0</v>
      </c>
      <c r="BI177" s="252">
        <f>IF(N177="nulová",J177,0)</f>
        <v>0</v>
      </c>
      <c r="BJ177" s="18" t="s">
        <v>92</v>
      </c>
      <c r="BK177" s="252">
        <f>ROUND(I177*H177,2)</f>
        <v>0</v>
      </c>
      <c r="BL177" s="18" t="s">
        <v>166</v>
      </c>
      <c r="BM177" s="251" t="s">
        <v>533</v>
      </c>
    </row>
    <row r="178" s="13" customFormat="1">
      <c r="A178" s="13"/>
      <c r="B178" s="258"/>
      <c r="C178" s="259"/>
      <c r="D178" s="260" t="s">
        <v>190</v>
      </c>
      <c r="E178" s="261" t="s">
        <v>1</v>
      </c>
      <c r="F178" s="262" t="s">
        <v>749</v>
      </c>
      <c r="G178" s="259"/>
      <c r="H178" s="263">
        <v>3.96</v>
      </c>
      <c r="I178" s="264"/>
      <c r="J178" s="259"/>
      <c r="K178" s="259"/>
      <c r="L178" s="265"/>
      <c r="M178" s="266"/>
      <c r="N178" s="267"/>
      <c r="O178" s="267"/>
      <c r="P178" s="267"/>
      <c r="Q178" s="267"/>
      <c r="R178" s="267"/>
      <c r="S178" s="267"/>
      <c r="T178" s="26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9" t="s">
        <v>190</v>
      </c>
      <c r="AU178" s="269" t="s">
        <v>92</v>
      </c>
      <c r="AV178" s="13" t="s">
        <v>92</v>
      </c>
      <c r="AW178" s="13" t="s">
        <v>32</v>
      </c>
      <c r="AX178" s="13" t="s">
        <v>84</v>
      </c>
      <c r="AY178" s="269" t="s">
        <v>149</v>
      </c>
    </row>
    <row r="179" s="2" customFormat="1" ht="16.30189" customHeight="1">
      <c r="A179" s="39"/>
      <c r="B179" s="40"/>
      <c r="C179" s="239" t="s">
        <v>269</v>
      </c>
      <c r="D179" s="239" t="s">
        <v>152</v>
      </c>
      <c r="E179" s="240" t="s">
        <v>535</v>
      </c>
      <c r="F179" s="241" t="s">
        <v>536</v>
      </c>
      <c r="G179" s="242" t="s">
        <v>188</v>
      </c>
      <c r="H179" s="243">
        <v>5.9980000000000002</v>
      </c>
      <c r="I179" s="244"/>
      <c r="J179" s="245">
        <f>ROUND(I179*H179,2)</f>
        <v>0</v>
      </c>
      <c r="K179" s="246"/>
      <c r="L179" s="45"/>
      <c r="M179" s="247" t="s">
        <v>1</v>
      </c>
      <c r="N179" s="248" t="s">
        <v>42</v>
      </c>
      <c r="O179" s="98"/>
      <c r="P179" s="249">
        <f>O179*H179</f>
        <v>0</v>
      </c>
      <c r="Q179" s="249">
        <v>0.00051000000000000004</v>
      </c>
      <c r="R179" s="249">
        <f>Q179*H179</f>
        <v>0.0030589800000000002</v>
      </c>
      <c r="S179" s="249">
        <v>0</v>
      </c>
      <c r="T179" s="25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1" t="s">
        <v>166</v>
      </c>
      <c r="AT179" s="251" t="s">
        <v>152</v>
      </c>
      <c r="AU179" s="251" t="s">
        <v>92</v>
      </c>
      <c r="AY179" s="18" t="s">
        <v>149</v>
      </c>
      <c r="BE179" s="252">
        <f>IF(N179="základná",J179,0)</f>
        <v>0</v>
      </c>
      <c r="BF179" s="252">
        <f>IF(N179="znížená",J179,0)</f>
        <v>0</v>
      </c>
      <c r="BG179" s="252">
        <f>IF(N179="zákl. prenesená",J179,0)</f>
        <v>0</v>
      </c>
      <c r="BH179" s="252">
        <f>IF(N179="zníž. prenesená",J179,0)</f>
        <v>0</v>
      </c>
      <c r="BI179" s="252">
        <f>IF(N179="nulová",J179,0)</f>
        <v>0</v>
      </c>
      <c r="BJ179" s="18" t="s">
        <v>92</v>
      </c>
      <c r="BK179" s="252">
        <f>ROUND(I179*H179,2)</f>
        <v>0</v>
      </c>
      <c r="BL179" s="18" t="s">
        <v>166</v>
      </c>
      <c r="BM179" s="251" t="s">
        <v>750</v>
      </c>
    </row>
    <row r="180" s="15" customFormat="1">
      <c r="A180" s="15"/>
      <c r="B180" s="293"/>
      <c r="C180" s="294"/>
      <c r="D180" s="260" t="s">
        <v>190</v>
      </c>
      <c r="E180" s="295" t="s">
        <v>1</v>
      </c>
      <c r="F180" s="296" t="s">
        <v>751</v>
      </c>
      <c r="G180" s="294"/>
      <c r="H180" s="295" t="s">
        <v>1</v>
      </c>
      <c r="I180" s="297"/>
      <c r="J180" s="294"/>
      <c r="K180" s="294"/>
      <c r="L180" s="298"/>
      <c r="M180" s="299"/>
      <c r="N180" s="300"/>
      <c r="O180" s="300"/>
      <c r="P180" s="300"/>
      <c r="Q180" s="300"/>
      <c r="R180" s="300"/>
      <c r="S180" s="300"/>
      <c r="T180" s="30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302" t="s">
        <v>190</v>
      </c>
      <c r="AU180" s="302" t="s">
        <v>92</v>
      </c>
      <c r="AV180" s="15" t="s">
        <v>84</v>
      </c>
      <c r="AW180" s="15" t="s">
        <v>32</v>
      </c>
      <c r="AX180" s="15" t="s">
        <v>76</v>
      </c>
      <c r="AY180" s="302" t="s">
        <v>149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752</v>
      </c>
      <c r="G181" s="259"/>
      <c r="H181" s="263">
        <v>5.9980000000000002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76</v>
      </c>
      <c r="AY181" s="269" t="s">
        <v>149</v>
      </c>
    </row>
    <row r="182" s="14" customFormat="1">
      <c r="A182" s="14"/>
      <c r="B182" s="270"/>
      <c r="C182" s="271"/>
      <c r="D182" s="260" t="s">
        <v>190</v>
      </c>
      <c r="E182" s="272" t="s">
        <v>1</v>
      </c>
      <c r="F182" s="273" t="s">
        <v>203</v>
      </c>
      <c r="G182" s="271"/>
      <c r="H182" s="274">
        <v>5.9980000000000002</v>
      </c>
      <c r="I182" s="275"/>
      <c r="J182" s="271"/>
      <c r="K182" s="271"/>
      <c r="L182" s="276"/>
      <c r="M182" s="277"/>
      <c r="N182" s="278"/>
      <c r="O182" s="278"/>
      <c r="P182" s="278"/>
      <c r="Q182" s="278"/>
      <c r="R182" s="278"/>
      <c r="S182" s="278"/>
      <c r="T182" s="27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80" t="s">
        <v>190</v>
      </c>
      <c r="AU182" s="280" t="s">
        <v>92</v>
      </c>
      <c r="AV182" s="14" t="s">
        <v>166</v>
      </c>
      <c r="AW182" s="14" t="s">
        <v>32</v>
      </c>
      <c r="AX182" s="14" t="s">
        <v>84</v>
      </c>
      <c r="AY182" s="280" t="s">
        <v>149</v>
      </c>
    </row>
    <row r="183" s="2" customFormat="1" ht="21.0566" customHeight="1">
      <c r="A183" s="39"/>
      <c r="B183" s="40"/>
      <c r="C183" s="239" t="s">
        <v>273</v>
      </c>
      <c r="D183" s="239" t="s">
        <v>152</v>
      </c>
      <c r="E183" s="240" t="s">
        <v>540</v>
      </c>
      <c r="F183" s="241" t="s">
        <v>541</v>
      </c>
      <c r="G183" s="242" t="s">
        <v>188</v>
      </c>
      <c r="H183" s="243">
        <v>5.9980000000000002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0.041349999999999998</v>
      </c>
      <c r="R183" s="249">
        <f>Q183*H183</f>
        <v>0.2480173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753</v>
      </c>
    </row>
    <row r="184" s="12" customFormat="1" ht="22.8" customHeight="1">
      <c r="A184" s="12"/>
      <c r="B184" s="223"/>
      <c r="C184" s="224"/>
      <c r="D184" s="225" t="s">
        <v>75</v>
      </c>
      <c r="E184" s="237" t="s">
        <v>224</v>
      </c>
      <c r="F184" s="237" t="s">
        <v>754</v>
      </c>
      <c r="G184" s="224"/>
      <c r="H184" s="224"/>
      <c r="I184" s="227"/>
      <c r="J184" s="238">
        <f>BK184</f>
        <v>0</v>
      </c>
      <c r="K184" s="224"/>
      <c r="L184" s="229"/>
      <c r="M184" s="230"/>
      <c r="N184" s="231"/>
      <c r="O184" s="231"/>
      <c r="P184" s="232">
        <f>SUM(P185:P189)</f>
        <v>0</v>
      </c>
      <c r="Q184" s="231"/>
      <c r="R184" s="232">
        <f>SUM(R185:R189)</f>
        <v>0.031399999999999997</v>
      </c>
      <c r="S184" s="231"/>
      <c r="T184" s="233">
        <f>SUM(T185:T189)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34" t="s">
        <v>84</v>
      </c>
      <c r="AT184" s="235" t="s">
        <v>75</v>
      </c>
      <c r="AU184" s="235" t="s">
        <v>84</v>
      </c>
      <c r="AY184" s="234" t="s">
        <v>149</v>
      </c>
      <c r="BK184" s="236">
        <f>SUM(BK185:BK189)</f>
        <v>0</v>
      </c>
    </row>
    <row r="185" s="2" customFormat="1" ht="31.92453" customHeight="1">
      <c r="A185" s="39"/>
      <c r="B185" s="40"/>
      <c r="C185" s="239" t="s">
        <v>277</v>
      </c>
      <c r="D185" s="239" t="s">
        <v>152</v>
      </c>
      <c r="E185" s="240" t="s">
        <v>755</v>
      </c>
      <c r="F185" s="241" t="s">
        <v>756</v>
      </c>
      <c r="G185" s="242" t="s">
        <v>250</v>
      </c>
      <c r="H185" s="243">
        <v>1</v>
      </c>
      <c r="I185" s="244"/>
      <c r="J185" s="245">
        <f>ROUND(I185*H185,2)</f>
        <v>0</v>
      </c>
      <c r="K185" s="246"/>
      <c r="L185" s="45"/>
      <c r="M185" s="247" t="s">
        <v>1</v>
      </c>
      <c r="N185" s="248" t="s">
        <v>42</v>
      </c>
      <c r="O185" s="98"/>
      <c r="P185" s="249">
        <f>O185*H185</f>
        <v>0</v>
      </c>
      <c r="Q185" s="249">
        <v>0.0083999999999999995</v>
      </c>
      <c r="R185" s="249">
        <f>Q185*H185</f>
        <v>0.0083999999999999995</v>
      </c>
      <c r="S185" s="249">
        <v>0</v>
      </c>
      <c r="T185" s="25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1" t="s">
        <v>166</v>
      </c>
      <c r="AT185" s="251" t="s">
        <v>152</v>
      </c>
      <c r="AU185" s="251" t="s">
        <v>92</v>
      </c>
      <c r="AY185" s="18" t="s">
        <v>149</v>
      </c>
      <c r="BE185" s="252">
        <f>IF(N185="základná",J185,0)</f>
        <v>0</v>
      </c>
      <c r="BF185" s="252">
        <f>IF(N185="znížená",J185,0)</f>
        <v>0</v>
      </c>
      <c r="BG185" s="252">
        <f>IF(N185="zákl. prenesená",J185,0)</f>
        <v>0</v>
      </c>
      <c r="BH185" s="252">
        <f>IF(N185="zníž. prenesená",J185,0)</f>
        <v>0</v>
      </c>
      <c r="BI185" s="252">
        <f>IF(N185="nulová",J185,0)</f>
        <v>0</v>
      </c>
      <c r="BJ185" s="18" t="s">
        <v>92</v>
      </c>
      <c r="BK185" s="252">
        <f>ROUND(I185*H185,2)</f>
        <v>0</v>
      </c>
      <c r="BL185" s="18" t="s">
        <v>166</v>
      </c>
      <c r="BM185" s="251" t="s">
        <v>757</v>
      </c>
    </row>
    <row r="186" s="13" customFormat="1">
      <c r="A186" s="13"/>
      <c r="B186" s="258"/>
      <c r="C186" s="259"/>
      <c r="D186" s="260" t="s">
        <v>190</v>
      </c>
      <c r="E186" s="261" t="s">
        <v>1</v>
      </c>
      <c r="F186" s="262" t="s">
        <v>758</v>
      </c>
      <c r="G186" s="259"/>
      <c r="H186" s="263">
        <v>1</v>
      </c>
      <c r="I186" s="264"/>
      <c r="J186" s="259"/>
      <c r="K186" s="259"/>
      <c r="L186" s="265"/>
      <c r="M186" s="266"/>
      <c r="N186" s="267"/>
      <c r="O186" s="267"/>
      <c r="P186" s="267"/>
      <c r="Q186" s="267"/>
      <c r="R186" s="267"/>
      <c r="S186" s="267"/>
      <c r="T186" s="26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9" t="s">
        <v>190</v>
      </c>
      <c r="AU186" s="269" t="s">
        <v>92</v>
      </c>
      <c r="AV186" s="13" t="s">
        <v>92</v>
      </c>
      <c r="AW186" s="13" t="s">
        <v>32</v>
      </c>
      <c r="AX186" s="13" t="s">
        <v>76</v>
      </c>
      <c r="AY186" s="269" t="s">
        <v>149</v>
      </c>
    </row>
    <row r="187" s="2" customFormat="1" ht="16.30189" customHeight="1">
      <c r="A187" s="39"/>
      <c r="B187" s="40"/>
      <c r="C187" s="281" t="s">
        <v>7</v>
      </c>
      <c r="D187" s="281" t="s">
        <v>243</v>
      </c>
      <c r="E187" s="282" t="s">
        <v>759</v>
      </c>
      <c r="F187" s="283" t="s">
        <v>760</v>
      </c>
      <c r="G187" s="284" t="s">
        <v>250</v>
      </c>
      <c r="H187" s="285">
        <v>1</v>
      </c>
      <c r="I187" s="286"/>
      <c r="J187" s="287">
        <f>ROUND(I187*H187,2)</f>
        <v>0</v>
      </c>
      <c r="K187" s="288"/>
      <c r="L187" s="289"/>
      <c r="M187" s="290" t="s">
        <v>1</v>
      </c>
      <c r="N187" s="291" t="s">
        <v>42</v>
      </c>
      <c r="O187" s="98"/>
      <c r="P187" s="249">
        <f>O187*H187</f>
        <v>0</v>
      </c>
      <c r="Q187" s="249">
        <v>0.012999999999999999</v>
      </c>
      <c r="R187" s="249">
        <f>Q187*H187</f>
        <v>0.012999999999999999</v>
      </c>
      <c r="S187" s="249">
        <v>0</v>
      </c>
      <c r="T187" s="25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1" t="s">
        <v>224</v>
      </c>
      <c r="AT187" s="251" t="s">
        <v>243</v>
      </c>
      <c r="AU187" s="251" t="s">
        <v>92</v>
      </c>
      <c r="AY187" s="18" t="s">
        <v>149</v>
      </c>
      <c r="BE187" s="252">
        <f>IF(N187="základná",J187,0)</f>
        <v>0</v>
      </c>
      <c r="BF187" s="252">
        <f>IF(N187="znížená",J187,0)</f>
        <v>0</v>
      </c>
      <c r="BG187" s="252">
        <f>IF(N187="zákl. prenesená",J187,0)</f>
        <v>0</v>
      </c>
      <c r="BH187" s="252">
        <f>IF(N187="zníž. prenesená",J187,0)</f>
        <v>0</v>
      </c>
      <c r="BI187" s="252">
        <f>IF(N187="nulová",J187,0)</f>
        <v>0</v>
      </c>
      <c r="BJ187" s="18" t="s">
        <v>92</v>
      </c>
      <c r="BK187" s="252">
        <f>ROUND(I187*H187,2)</f>
        <v>0</v>
      </c>
      <c r="BL187" s="18" t="s">
        <v>166</v>
      </c>
      <c r="BM187" s="251" t="s">
        <v>761</v>
      </c>
    </row>
    <row r="188" s="2" customFormat="1" ht="23.4566" customHeight="1">
      <c r="A188" s="39"/>
      <c r="B188" s="40"/>
      <c r="C188" s="239" t="s">
        <v>284</v>
      </c>
      <c r="D188" s="239" t="s">
        <v>152</v>
      </c>
      <c r="E188" s="240" t="s">
        <v>762</v>
      </c>
      <c r="F188" s="241" t="s">
        <v>763</v>
      </c>
      <c r="G188" s="242" t="s">
        <v>250</v>
      </c>
      <c r="H188" s="243">
        <v>5</v>
      </c>
      <c r="I188" s="244"/>
      <c r="J188" s="245">
        <f>ROUND(I188*H188,2)</f>
        <v>0</v>
      </c>
      <c r="K188" s="246"/>
      <c r="L188" s="45"/>
      <c r="M188" s="247" t="s">
        <v>1</v>
      </c>
      <c r="N188" s="248" t="s">
        <v>42</v>
      </c>
      <c r="O188" s="98"/>
      <c r="P188" s="249">
        <f>O188*H188</f>
        <v>0</v>
      </c>
      <c r="Q188" s="249">
        <v>0.002</v>
      </c>
      <c r="R188" s="249">
        <f>Q188*H188</f>
        <v>0.01</v>
      </c>
      <c r="S188" s="249">
        <v>0</v>
      </c>
      <c r="T188" s="25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1" t="s">
        <v>166</v>
      </c>
      <c r="AT188" s="251" t="s">
        <v>152</v>
      </c>
      <c r="AU188" s="251" t="s">
        <v>92</v>
      </c>
      <c r="AY188" s="18" t="s">
        <v>149</v>
      </c>
      <c r="BE188" s="252">
        <f>IF(N188="základná",J188,0)</f>
        <v>0</v>
      </c>
      <c r="BF188" s="252">
        <f>IF(N188="znížená",J188,0)</f>
        <v>0</v>
      </c>
      <c r="BG188" s="252">
        <f>IF(N188="zákl. prenesená",J188,0)</f>
        <v>0</v>
      </c>
      <c r="BH188" s="252">
        <f>IF(N188="zníž. prenesená",J188,0)</f>
        <v>0</v>
      </c>
      <c r="BI188" s="252">
        <f>IF(N188="nulová",J188,0)</f>
        <v>0</v>
      </c>
      <c r="BJ188" s="18" t="s">
        <v>92</v>
      </c>
      <c r="BK188" s="252">
        <f>ROUND(I188*H188,2)</f>
        <v>0</v>
      </c>
      <c r="BL188" s="18" t="s">
        <v>166</v>
      </c>
      <c r="BM188" s="251" t="s">
        <v>764</v>
      </c>
    </row>
    <row r="189" s="13" customFormat="1">
      <c r="A189" s="13"/>
      <c r="B189" s="258"/>
      <c r="C189" s="259"/>
      <c r="D189" s="260" t="s">
        <v>190</v>
      </c>
      <c r="E189" s="261" t="s">
        <v>1</v>
      </c>
      <c r="F189" s="262" t="s">
        <v>765</v>
      </c>
      <c r="G189" s="259"/>
      <c r="H189" s="263">
        <v>5</v>
      </c>
      <c r="I189" s="264"/>
      <c r="J189" s="259"/>
      <c r="K189" s="259"/>
      <c r="L189" s="265"/>
      <c r="M189" s="266"/>
      <c r="N189" s="267"/>
      <c r="O189" s="267"/>
      <c r="P189" s="267"/>
      <c r="Q189" s="267"/>
      <c r="R189" s="267"/>
      <c r="S189" s="267"/>
      <c r="T189" s="26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9" t="s">
        <v>190</v>
      </c>
      <c r="AU189" s="269" t="s">
        <v>92</v>
      </c>
      <c r="AV189" s="13" t="s">
        <v>92</v>
      </c>
      <c r="AW189" s="13" t="s">
        <v>32</v>
      </c>
      <c r="AX189" s="13" t="s">
        <v>76</v>
      </c>
      <c r="AY189" s="269" t="s">
        <v>149</v>
      </c>
    </row>
    <row r="190" s="12" customFormat="1" ht="22.8" customHeight="1">
      <c r="A190" s="12"/>
      <c r="B190" s="223"/>
      <c r="C190" s="224"/>
      <c r="D190" s="225" t="s">
        <v>75</v>
      </c>
      <c r="E190" s="237" t="s">
        <v>230</v>
      </c>
      <c r="F190" s="237" t="s">
        <v>236</v>
      </c>
      <c r="G190" s="224"/>
      <c r="H190" s="224"/>
      <c r="I190" s="227"/>
      <c r="J190" s="238">
        <f>BK190</f>
        <v>0</v>
      </c>
      <c r="K190" s="224"/>
      <c r="L190" s="229"/>
      <c r="M190" s="230"/>
      <c r="N190" s="231"/>
      <c r="O190" s="231"/>
      <c r="P190" s="232">
        <f>SUM(P191:P215)</f>
        <v>0</v>
      </c>
      <c r="Q190" s="231"/>
      <c r="R190" s="232">
        <f>SUM(R191:R215)</f>
        <v>9.7830845199999992</v>
      </c>
      <c r="S190" s="231"/>
      <c r="T190" s="233">
        <f>SUM(T191:T215)</f>
        <v>11.982433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34" t="s">
        <v>84</v>
      </c>
      <c r="AT190" s="235" t="s">
        <v>75</v>
      </c>
      <c r="AU190" s="235" t="s">
        <v>84</v>
      </c>
      <c r="AY190" s="234" t="s">
        <v>149</v>
      </c>
      <c r="BK190" s="236">
        <f>SUM(BK191:BK215)</f>
        <v>0</v>
      </c>
    </row>
    <row r="191" s="2" customFormat="1" ht="16.30189" customHeight="1">
      <c r="A191" s="39"/>
      <c r="B191" s="40"/>
      <c r="C191" s="239" t="s">
        <v>288</v>
      </c>
      <c r="D191" s="239" t="s">
        <v>152</v>
      </c>
      <c r="E191" s="240" t="s">
        <v>546</v>
      </c>
      <c r="F191" s="241" t="s">
        <v>547</v>
      </c>
      <c r="G191" s="242" t="s">
        <v>250</v>
      </c>
      <c r="H191" s="243">
        <v>1</v>
      </c>
      <c r="I191" s="244"/>
      <c r="J191" s="245">
        <f>ROUND(I191*H191,2)</f>
        <v>0</v>
      </c>
      <c r="K191" s="246"/>
      <c r="L191" s="45"/>
      <c r="M191" s="247" t="s">
        <v>1</v>
      </c>
      <c r="N191" s="248" t="s">
        <v>42</v>
      </c>
      <c r="O191" s="98"/>
      <c r="P191" s="249">
        <f>O191*H191</f>
        <v>0</v>
      </c>
      <c r="Q191" s="249">
        <v>0.077670000000000003</v>
      </c>
      <c r="R191" s="249">
        <f>Q191*H191</f>
        <v>0.077670000000000003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166</v>
      </c>
      <c r="AT191" s="251" t="s">
        <v>152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548</v>
      </c>
    </row>
    <row r="192" s="2" customFormat="1" ht="23.4566" customHeight="1">
      <c r="A192" s="39"/>
      <c r="B192" s="40"/>
      <c r="C192" s="239" t="s">
        <v>292</v>
      </c>
      <c r="D192" s="239" t="s">
        <v>152</v>
      </c>
      <c r="E192" s="240" t="s">
        <v>766</v>
      </c>
      <c r="F192" s="241" t="s">
        <v>767</v>
      </c>
      <c r="G192" s="242" t="s">
        <v>250</v>
      </c>
      <c r="H192" s="243">
        <v>1</v>
      </c>
      <c r="I192" s="244"/>
      <c r="J192" s="245">
        <f>ROUND(I192*H192,2)</f>
        <v>0</v>
      </c>
      <c r="K192" s="246"/>
      <c r="L192" s="45"/>
      <c r="M192" s="247" t="s">
        <v>1</v>
      </c>
      <c r="N192" s="248" t="s">
        <v>42</v>
      </c>
      <c r="O192" s="98"/>
      <c r="P192" s="249">
        <f>O192*H192</f>
        <v>0</v>
      </c>
      <c r="Q192" s="249">
        <v>9.6984899999999996</v>
      </c>
      <c r="R192" s="249">
        <f>Q192*H192</f>
        <v>9.6984899999999996</v>
      </c>
      <c r="S192" s="249">
        <v>0</v>
      </c>
      <c r="T192" s="25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1" t="s">
        <v>166</v>
      </c>
      <c r="AT192" s="251" t="s">
        <v>152</v>
      </c>
      <c r="AU192" s="251" t="s">
        <v>92</v>
      </c>
      <c r="AY192" s="18" t="s">
        <v>149</v>
      </c>
      <c r="BE192" s="252">
        <f>IF(N192="základná",J192,0)</f>
        <v>0</v>
      </c>
      <c r="BF192" s="252">
        <f>IF(N192="znížená",J192,0)</f>
        <v>0</v>
      </c>
      <c r="BG192" s="252">
        <f>IF(N192="zákl. prenesená",J192,0)</f>
        <v>0</v>
      </c>
      <c r="BH192" s="252">
        <f>IF(N192="zníž. prenesená",J192,0)</f>
        <v>0</v>
      </c>
      <c r="BI192" s="252">
        <f>IF(N192="nulová",J192,0)</f>
        <v>0</v>
      </c>
      <c r="BJ192" s="18" t="s">
        <v>92</v>
      </c>
      <c r="BK192" s="252">
        <f>ROUND(I192*H192,2)</f>
        <v>0</v>
      </c>
      <c r="BL192" s="18" t="s">
        <v>166</v>
      </c>
      <c r="BM192" s="251" t="s">
        <v>768</v>
      </c>
    </row>
    <row r="193" s="2" customFormat="1" ht="21.0566" customHeight="1">
      <c r="A193" s="39"/>
      <c r="B193" s="40"/>
      <c r="C193" s="239" t="s">
        <v>296</v>
      </c>
      <c r="D193" s="239" t="s">
        <v>152</v>
      </c>
      <c r="E193" s="240" t="s">
        <v>556</v>
      </c>
      <c r="F193" s="241" t="s">
        <v>557</v>
      </c>
      <c r="G193" s="242" t="s">
        <v>188</v>
      </c>
      <c r="H193" s="243">
        <v>5.9980000000000002</v>
      </c>
      <c r="I193" s="244"/>
      <c r="J193" s="245">
        <f>ROUND(I193*H193,2)</f>
        <v>0</v>
      </c>
      <c r="K193" s="246"/>
      <c r="L193" s="45"/>
      <c r="M193" s="247" t="s">
        <v>1</v>
      </c>
      <c r="N193" s="248" t="s">
        <v>42</v>
      </c>
      <c r="O193" s="98"/>
      <c r="P193" s="249">
        <f>O193*H193</f>
        <v>0</v>
      </c>
      <c r="Q193" s="249">
        <v>0</v>
      </c>
      <c r="R193" s="249">
        <f>Q193*H193</f>
        <v>0</v>
      </c>
      <c r="S193" s="249">
        <v>0</v>
      </c>
      <c r="T193" s="25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1" t="s">
        <v>166</v>
      </c>
      <c r="AT193" s="251" t="s">
        <v>152</v>
      </c>
      <c r="AU193" s="251" t="s">
        <v>92</v>
      </c>
      <c r="AY193" s="18" t="s">
        <v>149</v>
      </c>
      <c r="BE193" s="252">
        <f>IF(N193="základná",J193,0)</f>
        <v>0</v>
      </c>
      <c r="BF193" s="252">
        <f>IF(N193="znížená",J193,0)</f>
        <v>0</v>
      </c>
      <c r="BG193" s="252">
        <f>IF(N193="zákl. prenesená",J193,0)</f>
        <v>0</v>
      </c>
      <c r="BH193" s="252">
        <f>IF(N193="zníž. prenesená",J193,0)</f>
        <v>0</v>
      </c>
      <c r="BI193" s="252">
        <f>IF(N193="nulová",J193,0)</f>
        <v>0</v>
      </c>
      <c r="BJ193" s="18" t="s">
        <v>92</v>
      </c>
      <c r="BK193" s="252">
        <f>ROUND(I193*H193,2)</f>
        <v>0</v>
      </c>
      <c r="BL193" s="18" t="s">
        <v>166</v>
      </c>
      <c r="BM193" s="251" t="s">
        <v>769</v>
      </c>
    </row>
    <row r="194" s="15" customFormat="1">
      <c r="A194" s="15"/>
      <c r="B194" s="293"/>
      <c r="C194" s="294"/>
      <c r="D194" s="260" t="s">
        <v>190</v>
      </c>
      <c r="E194" s="295" t="s">
        <v>1</v>
      </c>
      <c r="F194" s="296" t="s">
        <v>751</v>
      </c>
      <c r="G194" s="294"/>
      <c r="H194" s="295" t="s">
        <v>1</v>
      </c>
      <c r="I194" s="297"/>
      <c r="J194" s="294"/>
      <c r="K194" s="294"/>
      <c r="L194" s="298"/>
      <c r="M194" s="299"/>
      <c r="N194" s="300"/>
      <c r="O194" s="300"/>
      <c r="P194" s="300"/>
      <c r="Q194" s="300"/>
      <c r="R194" s="300"/>
      <c r="S194" s="300"/>
      <c r="T194" s="30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302" t="s">
        <v>190</v>
      </c>
      <c r="AU194" s="302" t="s">
        <v>92</v>
      </c>
      <c r="AV194" s="15" t="s">
        <v>84</v>
      </c>
      <c r="AW194" s="15" t="s">
        <v>32</v>
      </c>
      <c r="AX194" s="15" t="s">
        <v>76</v>
      </c>
      <c r="AY194" s="302" t="s">
        <v>149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752</v>
      </c>
      <c r="G195" s="259"/>
      <c r="H195" s="263">
        <v>5.9980000000000002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76</v>
      </c>
      <c r="AY195" s="269" t="s">
        <v>149</v>
      </c>
    </row>
    <row r="196" s="14" customFormat="1">
      <c r="A196" s="14"/>
      <c r="B196" s="270"/>
      <c r="C196" s="271"/>
      <c r="D196" s="260" t="s">
        <v>190</v>
      </c>
      <c r="E196" s="272" t="s">
        <v>1</v>
      </c>
      <c r="F196" s="273" t="s">
        <v>203</v>
      </c>
      <c r="G196" s="271"/>
      <c r="H196" s="274">
        <v>5.9980000000000002</v>
      </c>
      <c r="I196" s="275"/>
      <c r="J196" s="271"/>
      <c r="K196" s="271"/>
      <c r="L196" s="276"/>
      <c r="M196" s="277"/>
      <c r="N196" s="278"/>
      <c r="O196" s="278"/>
      <c r="P196" s="278"/>
      <c r="Q196" s="278"/>
      <c r="R196" s="278"/>
      <c r="S196" s="278"/>
      <c r="T196" s="27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0" t="s">
        <v>190</v>
      </c>
      <c r="AU196" s="280" t="s">
        <v>92</v>
      </c>
      <c r="AV196" s="14" t="s">
        <v>166</v>
      </c>
      <c r="AW196" s="14" t="s">
        <v>32</v>
      </c>
      <c r="AX196" s="14" t="s">
        <v>84</v>
      </c>
      <c r="AY196" s="280" t="s">
        <v>149</v>
      </c>
    </row>
    <row r="197" s="2" customFormat="1" ht="31.92453" customHeight="1">
      <c r="A197" s="39"/>
      <c r="B197" s="40"/>
      <c r="C197" s="239" t="s">
        <v>300</v>
      </c>
      <c r="D197" s="239" t="s">
        <v>152</v>
      </c>
      <c r="E197" s="240" t="s">
        <v>559</v>
      </c>
      <c r="F197" s="241" t="s">
        <v>560</v>
      </c>
      <c r="G197" s="242" t="s">
        <v>211</v>
      </c>
      <c r="H197" s="243">
        <v>20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</v>
      </c>
      <c r="R197" s="249">
        <f>Q197*H197</f>
        <v>0</v>
      </c>
      <c r="S197" s="249">
        <v>0.097299999999999998</v>
      </c>
      <c r="T197" s="250">
        <f>S197*H197</f>
        <v>1.946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770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771</v>
      </c>
      <c r="G198" s="259"/>
      <c r="H198" s="263">
        <v>20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84</v>
      </c>
      <c r="AY198" s="269" t="s">
        <v>149</v>
      </c>
    </row>
    <row r="199" s="2" customFormat="1" ht="23.4566" customHeight="1">
      <c r="A199" s="39"/>
      <c r="B199" s="40"/>
      <c r="C199" s="239" t="s">
        <v>304</v>
      </c>
      <c r="D199" s="239" t="s">
        <v>152</v>
      </c>
      <c r="E199" s="240" t="s">
        <v>379</v>
      </c>
      <c r="F199" s="241" t="s">
        <v>380</v>
      </c>
      <c r="G199" s="242" t="s">
        <v>211</v>
      </c>
      <c r="H199" s="243">
        <v>10.300000000000001</v>
      </c>
      <c r="I199" s="244"/>
      <c r="J199" s="245">
        <f>ROUND(I199*H199,2)</f>
        <v>0</v>
      </c>
      <c r="K199" s="246"/>
      <c r="L199" s="45"/>
      <c r="M199" s="247" t="s">
        <v>1</v>
      </c>
      <c r="N199" s="248" t="s">
        <v>42</v>
      </c>
      <c r="O199" s="98"/>
      <c r="P199" s="249">
        <f>O199*H199</f>
        <v>0</v>
      </c>
      <c r="Q199" s="249">
        <v>0</v>
      </c>
      <c r="R199" s="249">
        <f>Q199*H199</f>
        <v>0</v>
      </c>
      <c r="S199" s="249">
        <v>0.057110000000000001</v>
      </c>
      <c r="T199" s="250">
        <f>S199*H199</f>
        <v>0.58823300000000001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1" t="s">
        <v>166</v>
      </c>
      <c r="AT199" s="251" t="s">
        <v>152</v>
      </c>
      <c r="AU199" s="251" t="s">
        <v>92</v>
      </c>
      <c r="AY199" s="18" t="s">
        <v>149</v>
      </c>
      <c r="BE199" s="252">
        <f>IF(N199="základná",J199,0)</f>
        <v>0</v>
      </c>
      <c r="BF199" s="252">
        <f>IF(N199="znížená",J199,0)</f>
        <v>0</v>
      </c>
      <c r="BG199" s="252">
        <f>IF(N199="zákl. prenesená",J199,0)</f>
        <v>0</v>
      </c>
      <c r="BH199" s="252">
        <f>IF(N199="zníž. prenesená",J199,0)</f>
        <v>0</v>
      </c>
      <c r="BI199" s="252">
        <f>IF(N199="nulová",J199,0)</f>
        <v>0</v>
      </c>
      <c r="BJ199" s="18" t="s">
        <v>92</v>
      </c>
      <c r="BK199" s="252">
        <f>ROUND(I199*H199,2)</f>
        <v>0</v>
      </c>
      <c r="BL199" s="18" t="s">
        <v>166</v>
      </c>
      <c r="BM199" s="251" t="s">
        <v>772</v>
      </c>
    </row>
    <row r="200" s="2" customFormat="1" ht="31.92453" customHeight="1">
      <c r="A200" s="39"/>
      <c r="B200" s="40"/>
      <c r="C200" s="239" t="s">
        <v>309</v>
      </c>
      <c r="D200" s="239" t="s">
        <v>152</v>
      </c>
      <c r="E200" s="240" t="s">
        <v>575</v>
      </c>
      <c r="F200" s="241" t="s">
        <v>576</v>
      </c>
      <c r="G200" s="242" t="s">
        <v>438</v>
      </c>
      <c r="H200" s="243">
        <v>3.9239999999999999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0.00173</v>
      </c>
      <c r="R200" s="249">
        <f>Q200*H200</f>
        <v>0.0067885200000000001</v>
      </c>
      <c r="S200" s="249">
        <v>2.3999999999999999</v>
      </c>
      <c r="T200" s="250">
        <f>S200*H200</f>
        <v>9.4176000000000002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577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773</v>
      </c>
      <c r="G201" s="259"/>
      <c r="H201" s="263">
        <v>3.9239999999999999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76</v>
      </c>
      <c r="AY201" s="269" t="s">
        <v>149</v>
      </c>
    </row>
    <row r="202" s="14" customFormat="1">
      <c r="A202" s="14"/>
      <c r="B202" s="270"/>
      <c r="C202" s="271"/>
      <c r="D202" s="260" t="s">
        <v>190</v>
      </c>
      <c r="E202" s="272" t="s">
        <v>1</v>
      </c>
      <c r="F202" s="273" t="s">
        <v>203</v>
      </c>
      <c r="G202" s="271"/>
      <c r="H202" s="274">
        <v>3.9239999999999999</v>
      </c>
      <c r="I202" s="275"/>
      <c r="J202" s="271"/>
      <c r="K202" s="271"/>
      <c r="L202" s="276"/>
      <c r="M202" s="277"/>
      <c r="N202" s="278"/>
      <c r="O202" s="278"/>
      <c r="P202" s="278"/>
      <c r="Q202" s="278"/>
      <c r="R202" s="278"/>
      <c r="S202" s="278"/>
      <c r="T202" s="27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80" t="s">
        <v>190</v>
      </c>
      <c r="AU202" s="280" t="s">
        <v>92</v>
      </c>
      <c r="AV202" s="14" t="s">
        <v>166</v>
      </c>
      <c r="AW202" s="14" t="s">
        <v>32</v>
      </c>
      <c r="AX202" s="14" t="s">
        <v>84</v>
      </c>
      <c r="AY202" s="280" t="s">
        <v>149</v>
      </c>
    </row>
    <row r="203" s="2" customFormat="1" ht="31.92453" customHeight="1">
      <c r="A203" s="39"/>
      <c r="B203" s="40"/>
      <c r="C203" s="239" t="s">
        <v>313</v>
      </c>
      <c r="D203" s="239" t="s">
        <v>152</v>
      </c>
      <c r="E203" s="240" t="s">
        <v>774</v>
      </c>
      <c r="F203" s="241" t="s">
        <v>775</v>
      </c>
      <c r="G203" s="242" t="s">
        <v>211</v>
      </c>
      <c r="H203" s="243">
        <v>1.7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8.0000000000000007E-05</v>
      </c>
      <c r="R203" s="249">
        <f>Q203*H203</f>
        <v>0.000136</v>
      </c>
      <c r="S203" s="249">
        <v>0.017999999999999999</v>
      </c>
      <c r="T203" s="250">
        <f>S203*H203</f>
        <v>0.030599999999999995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776</v>
      </c>
    </row>
    <row r="204" s="2" customFormat="1" ht="23.4566" customHeight="1">
      <c r="A204" s="39"/>
      <c r="B204" s="40"/>
      <c r="C204" s="239" t="s">
        <v>317</v>
      </c>
      <c r="D204" s="239" t="s">
        <v>152</v>
      </c>
      <c r="E204" s="240" t="s">
        <v>579</v>
      </c>
      <c r="F204" s="241" t="s">
        <v>580</v>
      </c>
      <c r="G204" s="242" t="s">
        <v>198</v>
      </c>
      <c r="H204" s="243">
        <v>9.4179999999999993</v>
      </c>
      <c r="I204" s="244"/>
      <c r="J204" s="245">
        <f>ROUND(I204*H204,2)</f>
        <v>0</v>
      </c>
      <c r="K204" s="246"/>
      <c r="L204" s="45"/>
      <c r="M204" s="247" t="s">
        <v>1</v>
      </c>
      <c r="N204" s="248" t="s">
        <v>42</v>
      </c>
      <c r="O204" s="98"/>
      <c r="P204" s="249">
        <f>O204*H204</f>
        <v>0</v>
      </c>
      <c r="Q204" s="249">
        <v>0</v>
      </c>
      <c r="R204" s="249">
        <f>Q204*H204</f>
        <v>0</v>
      </c>
      <c r="S204" s="249">
        <v>0</v>
      </c>
      <c r="T204" s="25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166</v>
      </c>
      <c r="AT204" s="251" t="s">
        <v>152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581</v>
      </c>
    </row>
    <row r="205" s="13" customFormat="1">
      <c r="A205" s="13"/>
      <c r="B205" s="258"/>
      <c r="C205" s="259"/>
      <c r="D205" s="260" t="s">
        <v>190</v>
      </c>
      <c r="E205" s="261" t="s">
        <v>1</v>
      </c>
      <c r="F205" s="262" t="s">
        <v>777</v>
      </c>
      <c r="G205" s="259"/>
      <c r="H205" s="263">
        <v>9.4179999999999993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32</v>
      </c>
      <c r="AX205" s="13" t="s">
        <v>76</v>
      </c>
      <c r="AY205" s="269" t="s">
        <v>149</v>
      </c>
    </row>
    <row r="206" s="2" customFormat="1" ht="31.92453" customHeight="1">
      <c r="A206" s="39"/>
      <c r="B206" s="40"/>
      <c r="C206" s="239" t="s">
        <v>322</v>
      </c>
      <c r="D206" s="239" t="s">
        <v>152</v>
      </c>
      <c r="E206" s="240" t="s">
        <v>584</v>
      </c>
      <c r="F206" s="241" t="s">
        <v>585</v>
      </c>
      <c r="G206" s="242" t="s">
        <v>198</v>
      </c>
      <c r="H206" s="243">
        <v>178.94200000000001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0</v>
      </c>
      <c r="R206" s="249">
        <f>Q206*H206</f>
        <v>0</v>
      </c>
      <c r="S206" s="249">
        <v>0</v>
      </c>
      <c r="T206" s="25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586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778</v>
      </c>
      <c r="G207" s="259"/>
      <c r="H207" s="263">
        <v>178.94200000000001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76</v>
      </c>
      <c r="AY207" s="269" t="s">
        <v>149</v>
      </c>
    </row>
    <row r="208" s="2" customFormat="1" ht="23.4566" customHeight="1">
      <c r="A208" s="39"/>
      <c r="B208" s="40"/>
      <c r="C208" s="239" t="s">
        <v>327</v>
      </c>
      <c r="D208" s="239" t="s">
        <v>152</v>
      </c>
      <c r="E208" s="240" t="s">
        <v>406</v>
      </c>
      <c r="F208" s="241" t="s">
        <v>407</v>
      </c>
      <c r="G208" s="242" t="s">
        <v>198</v>
      </c>
      <c r="H208" s="243">
        <v>2.5270000000000001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</v>
      </c>
      <c r="R208" s="249">
        <f>Q208*H208</f>
        <v>0</v>
      </c>
      <c r="S208" s="249">
        <v>0</v>
      </c>
      <c r="T208" s="25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779</v>
      </c>
    </row>
    <row r="209" s="13" customFormat="1">
      <c r="A209" s="13"/>
      <c r="B209" s="258"/>
      <c r="C209" s="259"/>
      <c r="D209" s="260" t="s">
        <v>190</v>
      </c>
      <c r="E209" s="261" t="s">
        <v>1</v>
      </c>
      <c r="F209" s="262" t="s">
        <v>780</v>
      </c>
      <c r="G209" s="259"/>
      <c r="H209" s="263">
        <v>1.94</v>
      </c>
      <c r="I209" s="264"/>
      <c r="J209" s="259"/>
      <c r="K209" s="259"/>
      <c r="L209" s="265"/>
      <c r="M209" s="266"/>
      <c r="N209" s="267"/>
      <c r="O209" s="267"/>
      <c r="P209" s="267"/>
      <c r="Q209" s="267"/>
      <c r="R209" s="267"/>
      <c r="S209" s="267"/>
      <c r="T209" s="26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9" t="s">
        <v>190</v>
      </c>
      <c r="AU209" s="269" t="s">
        <v>92</v>
      </c>
      <c r="AV209" s="13" t="s">
        <v>92</v>
      </c>
      <c r="AW209" s="13" t="s">
        <v>32</v>
      </c>
      <c r="AX209" s="13" t="s">
        <v>76</v>
      </c>
      <c r="AY209" s="269" t="s">
        <v>149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781</v>
      </c>
      <c r="G210" s="259"/>
      <c r="H210" s="263">
        <v>0.58699999999999997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76</v>
      </c>
      <c r="AY210" s="269" t="s">
        <v>149</v>
      </c>
    </row>
    <row r="211" s="14" customFormat="1">
      <c r="A211" s="14"/>
      <c r="B211" s="270"/>
      <c r="C211" s="271"/>
      <c r="D211" s="260" t="s">
        <v>190</v>
      </c>
      <c r="E211" s="272" t="s">
        <v>1</v>
      </c>
      <c r="F211" s="273" t="s">
        <v>203</v>
      </c>
      <c r="G211" s="271"/>
      <c r="H211" s="274">
        <v>2.5270000000000001</v>
      </c>
      <c r="I211" s="275"/>
      <c r="J211" s="271"/>
      <c r="K211" s="271"/>
      <c r="L211" s="276"/>
      <c r="M211" s="277"/>
      <c r="N211" s="278"/>
      <c r="O211" s="278"/>
      <c r="P211" s="278"/>
      <c r="Q211" s="278"/>
      <c r="R211" s="278"/>
      <c r="S211" s="278"/>
      <c r="T211" s="27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0" t="s">
        <v>190</v>
      </c>
      <c r="AU211" s="280" t="s">
        <v>92</v>
      </c>
      <c r="AV211" s="14" t="s">
        <v>166</v>
      </c>
      <c r="AW211" s="14" t="s">
        <v>32</v>
      </c>
      <c r="AX211" s="14" t="s">
        <v>84</v>
      </c>
      <c r="AY211" s="280" t="s">
        <v>149</v>
      </c>
    </row>
    <row r="212" s="2" customFormat="1" ht="23.4566" customHeight="1">
      <c r="A212" s="39"/>
      <c r="B212" s="40"/>
      <c r="C212" s="239" t="s">
        <v>332</v>
      </c>
      <c r="D212" s="239" t="s">
        <v>152</v>
      </c>
      <c r="E212" s="240" t="s">
        <v>413</v>
      </c>
      <c r="F212" s="241" t="s">
        <v>414</v>
      </c>
      <c r="G212" s="242" t="s">
        <v>198</v>
      </c>
      <c r="H212" s="243">
        <v>22.742999999999999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</v>
      </c>
      <c r="R212" s="249">
        <f>Q212*H212</f>
        <v>0</v>
      </c>
      <c r="S212" s="249">
        <v>0</v>
      </c>
      <c r="T212" s="25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782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783</v>
      </c>
      <c r="G213" s="259"/>
      <c r="H213" s="263">
        <v>22.742999999999999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84</v>
      </c>
      <c r="AY213" s="269" t="s">
        <v>149</v>
      </c>
    </row>
    <row r="214" s="2" customFormat="1" ht="23.4566" customHeight="1">
      <c r="A214" s="39"/>
      <c r="B214" s="40"/>
      <c r="C214" s="239" t="s">
        <v>337</v>
      </c>
      <c r="D214" s="239" t="s">
        <v>152</v>
      </c>
      <c r="E214" s="240" t="s">
        <v>591</v>
      </c>
      <c r="F214" s="241" t="s">
        <v>592</v>
      </c>
      <c r="G214" s="242" t="s">
        <v>198</v>
      </c>
      <c r="H214" s="243">
        <v>9.4179999999999993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0</v>
      </c>
      <c r="R214" s="249">
        <f>Q214*H214</f>
        <v>0</v>
      </c>
      <c r="S214" s="249">
        <v>0</v>
      </c>
      <c r="T214" s="25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593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784</v>
      </c>
      <c r="G215" s="259"/>
      <c r="H215" s="263">
        <v>9.4179999999999993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84</v>
      </c>
      <c r="AY215" s="269" t="s">
        <v>149</v>
      </c>
    </row>
    <row r="216" s="12" customFormat="1" ht="22.8" customHeight="1">
      <c r="A216" s="12"/>
      <c r="B216" s="223"/>
      <c r="C216" s="224"/>
      <c r="D216" s="225" t="s">
        <v>75</v>
      </c>
      <c r="E216" s="237" t="s">
        <v>422</v>
      </c>
      <c r="F216" s="237" t="s">
        <v>423</v>
      </c>
      <c r="G216" s="224"/>
      <c r="H216" s="224"/>
      <c r="I216" s="227"/>
      <c r="J216" s="238">
        <f>BK216</f>
        <v>0</v>
      </c>
      <c r="K216" s="224"/>
      <c r="L216" s="229"/>
      <c r="M216" s="230"/>
      <c r="N216" s="231"/>
      <c r="O216" s="231"/>
      <c r="P216" s="232">
        <f>P217</f>
        <v>0</v>
      </c>
      <c r="Q216" s="231"/>
      <c r="R216" s="232">
        <f>R217</f>
        <v>0</v>
      </c>
      <c r="S216" s="231"/>
      <c r="T216" s="233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34" t="s">
        <v>84</v>
      </c>
      <c r="AT216" s="235" t="s">
        <v>75</v>
      </c>
      <c r="AU216" s="235" t="s">
        <v>84</v>
      </c>
      <c r="AY216" s="234" t="s">
        <v>149</v>
      </c>
      <c r="BK216" s="236">
        <f>BK217</f>
        <v>0</v>
      </c>
    </row>
    <row r="217" s="2" customFormat="1" ht="23.4566" customHeight="1">
      <c r="A217" s="39"/>
      <c r="B217" s="40"/>
      <c r="C217" s="239" t="s">
        <v>342</v>
      </c>
      <c r="D217" s="239" t="s">
        <v>152</v>
      </c>
      <c r="E217" s="240" t="s">
        <v>425</v>
      </c>
      <c r="F217" s="241" t="s">
        <v>426</v>
      </c>
      <c r="G217" s="242" t="s">
        <v>198</v>
      </c>
      <c r="H217" s="243">
        <v>38.308999999999998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</v>
      </c>
      <c r="R217" s="249">
        <f>Q217*H217</f>
        <v>0</v>
      </c>
      <c r="S217" s="249">
        <v>0</v>
      </c>
      <c r="T217" s="25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595</v>
      </c>
    </row>
    <row r="218" s="12" customFormat="1" ht="25.92" customHeight="1">
      <c r="A218" s="12"/>
      <c r="B218" s="223"/>
      <c r="C218" s="224"/>
      <c r="D218" s="225" t="s">
        <v>75</v>
      </c>
      <c r="E218" s="226" t="s">
        <v>785</v>
      </c>
      <c r="F218" s="226" t="s">
        <v>786</v>
      </c>
      <c r="G218" s="224"/>
      <c r="H218" s="224"/>
      <c r="I218" s="227"/>
      <c r="J218" s="228">
        <f>BK218</f>
        <v>0</v>
      </c>
      <c r="K218" s="224"/>
      <c r="L218" s="229"/>
      <c r="M218" s="230"/>
      <c r="N218" s="231"/>
      <c r="O218" s="231"/>
      <c r="P218" s="232">
        <f>P219</f>
        <v>0</v>
      </c>
      <c r="Q218" s="231"/>
      <c r="R218" s="232">
        <f>R219</f>
        <v>0.077728000000000005</v>
      </c>
      <c r="S218" s="231"/>
      <c r="T218" s="233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34" t="s">
        <v>92</v>
      </c>
      <c r="AT218" s="235" t="s">
        <v>75</v>
      </c>
      <c r="AU218" s="235" t="s">
        <v>76</v>
      </c>
      <c r="AY218" s="234" t="s">
        <v>149</v>
      </c>
      <c r="BK218" s="236">
        <f>BK219</f>
        <v>0</v>
      </c>
    </row>
    <row r="219" s="12" customFormat="1" ht="22.8" customHeight="1">
      <c r="A219" s="12"/>
      <c r="B219" s="223"/>
      <c r="C219" s="224"/>
      <c r="D219" s="225" t="s">
        <v>75</v>
      </c>
      <c r="E219" s="237" t="s">
        <v>787</v>
      </c>
      <c r="F219" s="237" t="s">
        <v>788</v>
      </c>
      <c r="G219" s="224"/>
      <c r="H219" s="224"/>
      <c r="I219" s="227"/>
      <c r="J219" s="238">
        <f>BK219</f>
        <v>0</v>
      </c>
      <c r="K219" s="224"/>
      <c r="L219" s="229"/>
      <c r="M219" s="230"/>
      <c r="N219" s="231"/>
      <c r="O219" s="231"/>
      <c r="P219" s="232">
        <f>SUM(P220:P229)</f>
        <v>0</v>
      </c>
      <c r="Q219" s="231"/>
      <c r="R219" s="232">
        <f>SUM(R220:R229)</f>
        <v>0.077728000000000005</v>
      </c>
      <c r="S219" s="231"/>
      <c r="T219" s="233">
        <f>SUM(T220:T229)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34" t="s">
        <v>92</v>
      </c>
      <c r="AT219" s="235" t="s">
        <v>75</v>
      </c>
      <c r="AU219" s="235" t="s">
        <v>84</v>
      </c>
      <c r="AY219" s="234" t="s">
        <v>149</v>
      </c>
      <c r="BK219" s="236">
        <f>SUM(BK220:BK229)</f>
        <v>0</v>
      </c>
    </row>
    <row r="220" s="2" customFormat="1" ht="23.4566" customHeight="1">
      <c r="A220" s="39"/>
      <c r="B220" s="40"/>
      <c r="C220" s="239" t="s">
        <v>346</v>
      </c>
      <c r="D220" s="239" t="s">
        <v>152</v>
      </c>
      <c r="E220" s="240" t="s">
        <v>789</v>
      </c>
      <c r="F220" s="241" t="s">
        <v>790</v>
      </c>
      <c r="G220" s="242" t="s">
        <v>188</v>
      </c>
      <c r="H220" s="243">
        <v>16.800000000000001</v>
      </c>
      <c r="I220" s="244"/>
      <c r="J220" s="245">
        <f>ROUND(I220*H220,2)</f>
        <v>0</v>
      </c>
      <c r="K220" s="246"/>
      <c r="L220" s="45"/>
      <c r="M220" s="247" t="s">
        <v>1</v>
      </c>
      <c r="N220" s="248" t="s">
        <v>42</v>
      </c>
      <c r="O220" s="98"/>
      <c r="P220" s="249">
        <f>O220*H220</f>
        <v>0</v>
      </c>
      <c r="Q220" s="249">
        <v>0</v>
      </c>
      <c r="R220" s="249">
        <f>Q220*H220</f>
        <v>0</v>
      </c>
      <c r="S220" s="249">
        <v>0</v>
      </c>
      <c r="T220" s="25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1" t="s">
        <v>264</v>
      </c>
      <c r="AT220" s="251" t="s">
        <v>152</v>
      </c>
      <c r="AU220" s="251" t="s">
        <v>92</v>
      </c>
      <c r="AY220" s="18" t="s">
        <v>149</v>
      </c>
      <c r="BE220" s="252">
        <f>IF(N220="základná",J220,0)</f>
        <v>0</v>
      </c>
      <c r="BF220" s="252">
        <f>IF(N220="znížená",J220,0)</f>
        <v>0</v>
      </c>
      <c r="BG220" s="252">
        <f>IF(N220="zákl. prenesená",J220,0)</f>
        <v>0</v>
      </c>
      <c r="BH220" s="252">
        <f>IF(N220="zníž. prenesená",J220,0)</f>
        <v>0</v>
      </c>
      <c r="BI220" s="252">
        <f>IF(N220="nulová",J220,0)</f>
        <v>0</v>
      </c>
      <c r="BJ220" s="18" t="s">
        <v>92</v>
      </c>
      <c r="BK220" s="252">
        <f>ROUND(I220*H220,2)</f>
        <v>0</v>
      </c>
      <c r="BL220" s="18" t="s">
        <v>264</v>
      </c>
      <c r="BM220" s="251" t="s">
        <v>791</v>
      </c>
    </row>
    <row r="221" s="13" customFormat="1">
      <c r="A221" s="13"/>
      <c r="B221" s="258"/>
      <c r="C221" s="259"/>
      <c r="D221" s="260" t="s">
        <v>190</v>
      </c>
      <c r="E221" s="261" t="s">
        <v>1</v>
      </c>
      <c r="F221" s="262" t="s">
        <v>792</v>
      </c>
      <c r="G221" s="259"/>
      <c r="H221" s="263">
        <v>16.800000000000001</v>
      </c>
      <c r="I221" s="264"/>
      <c r="J221" s="259"/>
      <c r="K221" s="259"/>
      <c r="L221" s="265"/>
      <c r="M221" s="266"/>
      <c r="N221" s="267"/>
      <c r="O221" s="267"/>
      <c r="P221" s="267"/>
      <c r="Q221" s="267"/>
      <c r="R221" s="267"/>
      <c r="S221" s="267"/>
      <c r="T221" s="26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9" t="s">
        <v>190</v>
      </c>
      <c r="AU221" s="269" t="s">
        <v>92</v>
      </c>
      <c r="AV221" s="13" t="s">
        <v>92</v>
      </c>
      <c r="AW221" s="13" t="s">
        <v>32</v>
      </c>
      <c r="AX221" s="13" t="s">
        <v>76</v>
      </c>
      <c r="AY221" s="269" t="s">
        <v>149</v>
      </c>
    </row>
    <row r="222" s="14" customFormat="1">
      <c r="A222" s="14"/>
      <c r="B222" s="270"/>
      <c r="C222" s="271"/>
      <c r="D222" s="260" t="s">
        <v>190</v>
      </c>
      <c r="E222" s="272" t="s">
        <v>1</v>
      </c>
      <c r="F222" s="273" t="s">
        <v>203</v>
      </c>
      <c r="G222" s="271"/>
      <c r="H222" s="274">
        <v>16.800000000000001</v>
      </c>
      <c r="I222" s="275"/>
      <c r="J222" s="271"/>
      <c r="K222" s="271"/>
      <c r="L222" s="276"/>
      <c r="M222" s="277"/>
      <c r="N222" s="278"/>
      <c r="O222" s="278"/>
      <c r="P222" s="278"/>
      <c r="Q222" s="278"/>
      <c r="R222" s="278"/>
      <c r="S222" s="278"/>
      <c r="T222" s="27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80" t="s">
        <v>190</v>
      </c>
      <c r="AU222" s="280" t="s">
        <v>92</v>
      </c>
      <c r="AV222" s="14" t="s">
        <v>166</v>
      </c>
      <c r="AW222" s="14" t="s">
        <v>32</v>
      </c>
      <c r="AX222" s="14" t="s">
        <v>84</v>
      </c>
      <c r="AY222" s="280" t="s">
        <v>149</v>
      </c>
    </row>
    <row r="223" s="2" customFormat="1" ht="16.30189" customHeight="1">
      <c r="A223" s="39"/>
      <c r="B223" s="40"/>
      <c r="C223" s="281" t="s">
        <v>351</v>
      </c>
      <c r="D223" s="281" t="s">
        <v>243</v>
      </c>
      <c r="E223" s="282" t="s">
        <v>793</v>
      </c>
      <c r="F223" s="283" t="s">
        <v>794</v>
      </c>
      <c r="G223" s="284" t="s">
        <v>198</v>
      </c>
      <c r="H223" s="285">
        <v>0.0060000000000000001</v>
      </c>
      <c r="I223" s="286"/>
      <c r="J223" s="287">
        <f>ROUND(I223*H223,2)</f>
        <v>0</v>
      </c>
      <c r="K223" s="288"/>
      <c r="L223" s="289"/>
      <c r="M223" s="290" t="s">
        <v>1</v>
      </c>
      <c r="N223" s="291" t="s">
        <v>42</v>
      </c>
      <c r="O223" s="98"/>
      <c r="P223" s="249">
        <f>O223*H223</f>
        <v>0</v>
      </c>
      <c r="Q223" s="249">
        <v>1</v>
      </c>
      <c r="R223" s="249">
        <f>Q223*H223</f>
        <v>0.0060000000000000001</v>
      </c>
      <c r="S223" s="249">
        <v>0</v>
      </c>
      <c r="T223" s="25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332</v>
      </c>
      <c r="AT223" s="251" t="s">
        <v>243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264</v>
      </c>
      <c r="BM223" s="251" t="s">
        <v>795</v>
      </c>
    </row>
    <row r="224" s="13" customFormat="1">
      <c r="A224" s="13"/>
      <c r="B224" s="258"/>
      <c r="C224" s="259"/>
      <c r="D224" s="260" t="s">
        <v>190</v>
      </c>
      <c r="E224" s="259"/>
      <c r="F224" s="262" t="s">
        <v>796</v>
      </c>
      <c r="G224" s="259"/>
      <c r="H224" s="263">
        <v>0.0060000000000000001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4</v>
      </c>
      <c r="AX224" s="13" t="s">
        <v>84</v>
      </c>
      <c r="AY224" s="269" t="s">
        <v>149</v>
      </c>
    </row>
    <row r="225" s="2" customFormat="1" ht="23.4566" customHeight="1">
      <c r="A225" s="39"/>
      <c r="B225" s="40"/>
      <c r="C225" s="239" t="s">
        <v>355</v>
      </c>
      <c r="D225" s="239" t="s">
        <v>152</v>
      </c>
      <c r="E225" s="240" t="s">
        <v>797</v>
      </c>
      <c r="F225" s="241" t="s">
        <v>798</v>
      </c>
      <c r="G225" s="242" t="s">
        <v>188</v>
      </c>
      <c r="H225" s="243">
        <v>33.600000000000001</v>
      </c>
      <c r="I225" s="244"/>
      <c r="J225" s="245">
        <f>ROUND(I225*H225,2)</f>
        <v>0</v>
      </c>
      <c r="K225" s="246"/>
      <c r="L225" s="45"/>
      <c r="M225" s="247" t="s">
        <v>1</v>
      </c>
      <c r="N225" s="248" t="s">
        <v>42</v>
      </c>
      <c r="O225" s="98"/>
      <c r="P225" s="249">
        <f>O225*H225</f>
        <v>0</v>
      </c>
      <c r="Q225" s="249">
        <v>0.00023000000000000001</v>
      </c>
      <c r="R225" s="249">
        <f>Q225*H225</f>
        <v>0.0077280000000000005</v>
      </c>
      <c r="S225" s="249">
        <v>0</v>
      </c>
      <c r="T225" s="25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1" t="s">
        <v>264</v>
      </c>
      <c r="AT225" s="251" t="s">
        <v>152</v>
      </c>
      <c r="AU225" s="251" t="s">
        <v>92</v>
      </c>
      <c r="AY225" s="18" t="s">
        <v>149</v>
      </c>
      <c r="BE225" s="252">
        <f>IF(N225="základná",J225,0)</f>
        <v>0</v>
      </c>
      <c r="BF225" s="252">
        <f>IF(N225="znížená",J225,0)</f>
        <v>0</v>
      </c>
      <c r="BG225" s="252">
        <f>IF(N225="zákl. prenesená",J225,0)</f>
        <v>0</v>
      </c>
      <c r="BH225" s="252">
        <f>IF(N225="zníž. prenesená",J225,0)</f>
        <v>0</v>
      </c>
      <c r="BI225" s="252">
        <f>IF(N225="nulová",J225,0)</f>
        <v>0</v>
      </c>
      <c r="BJ225" s="18" t="s">
        <v>92</v>
      </c>
      <c r="BK225" s="252">
        <f>ROUND(I225*H225,2)</f>
        <v>0</v>
      </c>
      <c r="BL225" s="18" t="s">
        <v>264</v>
      </c>
      <c r="BM225" s="251" t="s">
        <v>799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800</v>
      </c>
      <c r="G226" s="259"/>
      <c r="H226" s="263">
        <v>33.600000000000001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84</v>
      </c>
      <c r="AY226" s="269" t="s">
        <v>149</v>
      </c>
    </row>
    <row r="227" s="2" customFormat="1" ht="16.30189" customHeight="1">
      <c r="A227" s="39"/>
      <c r="B227" s="40"/>
      <c r="C227" s="281" t="s">
        <v>359</v>
      </c>
      <c r="D227" s="281" t="s">
        <v>243</v>
      </c>
      <c r="E227" s="282" t="s">
        <v>801</v>
      </c>
      <c r="F227" s="283" t="s">
        <v>802</v>
      </c>
      <c r="G227" s="284" t="s">
        <v>198</v>
      </c>
      <c r="H227" s="285">
        <v>0.064000000000000001</v>
      </c>
      <c r="I227" s="286"/>
      <c r="J227" s="287">
        <f>ROUND(I227*H227,2)</f>
        <v>0</v>
      </c>
      <c r="K227" s="288"/>
      <c r="L227" s="289"/>
      <c r="M227" s="290" t="s">
        <v>1</v>
      </c>
      <c r="N227" s="291" t="s">
        <v>42</v>
      </c>
      <c r="O227" s="98"/>
      <c r="P227" s="249">
        <f>O227*H227</f>
        <v>0</v>
      </c>
      <c r="Q227" s="249">
        <v>1</v>
      </c>
      <c r="R227" s="249">
        <f>Q227*H227</f>
        <v>0.064000000000000001</v>
      </c>
      <c r="S227" s="249">
        <v>0</v>
      </c>
      <c r="T227" s="25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1" t="s">
        <v>332</v>
      </c>
      <c r="AT227" s="251" t="s">
        <v>243</v>
      </c>
      <c r="AU227" s="251" t="s">
        <v>92</v>
      </c>
      <c r="AY227" s="18" t="s">
        <v>149</v>
      </c>
      <c r="BE227" s="252">
        <f>IF(N227="základná",J227,0)</f>
        <v>0</v>
      </c>
      <c r="BF227" s="252">
        <f>IF(N227="znížená",J227,0)</f>
        <v>0</v>
      </c>
      <c r="BG227" s="252">
        <f>IF(N227="zákl. prenesená",J227,0)</f>
        <v>0</v>
      </c>
      <c r="BH227" s="252">
        <f>IF(N227="zníž. prenesená",J227,0)</f>
        <v>0</v>
      </c>
      <c r="BI227" s="252">
        <f>IF(N227="nulová",J227,0)</f>
        <v>0</v>
      </c>
      <c r="BJ227" s="18" t="s">
        <v>92</v>
      </c>
      <c r="BK227" s="252">
        <f>ROUND(I227*H227,2)</f>
        <v>0</v>
      </c>
      <c r="BL227" s="18" t="s">
        <v>264</v>
      </c>
      <c r="BM227" s="251" t="s">
        <v>803</v>
      </c>
    </row>
    <row r="228" s="13" customFormat="1">
      <c r="A228" s="13"/>
      <c r="B228" s="258"/>
      <c r="C228" s="259"/>
      <c r="D228" s="260" t="s">
        <v>190</v>
      </c>
      <c r="E228" s="259"/>
      <c r="F228" s="262" t="s">
        <v>804</v>
      </c>
      <c r="G228" s="259"/>
      <c r="H228" s="263">
        <v>0.064000000000000001</v>
      </c>
      <c r="I228" s="264"/>
      <c r="J228" s="259"/>
      <c r="K228" s="259"/>
      <c r="L228" s="265"/>
      <c r="M228" s="266"/>
      <c r="N228" s="267"/>
      <c r="O228" s="267"/>
      <c r="P228" s="267"/>
      <c r="Q228" s="267"/>
      <c r="R228" s="267"/>
      <c r="S228" s="267"/>
      <c r="T228" s="26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9" t="s">
        <v>190</v>
      </c>
      <c r="AU228" s="269" t="s">
        <v>92</v>
      </c>
      <c r="AV228" s="13" t="s">
        <v>92</v>
      </c>
      <c r="AW228" s="13" t="s">
        <v>4</v>
      </c>
      <c r="AX228" s="13" t="s">
        <v>84</v>
      </c>
      <c r="AY228" s="269" t="s">
        <v>149</v>
      </c>
    </row>
    <row r="229" s="2" customFormat="1" ht="23.4566" customHeight="1">
      <c r="A229" s="39"/>
      <c r="B229" s="40"/>
      <c r="C229" s="239" t="s">
        <v>364</v>
      </c>
      <c r="D229" s="239" t="s">
        <v>152</v>
      </c>
      <c r="E229" s="240" t="s">
        <v>805</v>
      </c>
      <c r="F229" s="241" t="s">
        <v>806</v>
      </c>
      <c r="G229" s="242" t="s">
        <v>198</v>
      </c>
      <c r="H229" s="243">
        <v>0.078</v>
      </c>
      <c r="I229" s="244"/>
      <c r="J229" s="245">
        <f>ROUND(I229*H229,2)</f>
        <v>0</v>
      </c>
      <c r="K229" s="246"/>
      <c r="L229" s="45"/>
      <c r="M229" s="253" t="s">
        <v>1</v>
      </c>
      <c r="N229" s="254" t="s">
        <v>42</v>
      </c>
      <c r="O229" s="255"/>
      <c r="P229" s="256">
        <f>O229*H229</f>
        <v>0</v>
      </c>
      <c r="Q229" s="256">
        <v>0</v>
      </c>
      <c r="R229" s="256">
        <f>Q229*H229</f>
        <v>0</v>
      </c>
      <c r="S229" s="256">
        <v>0</v>
      </c>
      <c r="T229" s="25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51" t="s">
        <v>264</v>
      </c>
      <c r="AT229" s="251" t="s">
        <v>152</v>
      </c>
      <c r="AU229" s="251" t="s">
        <v>92</v>
      </c>
      <c r="AY229" s="18" t="s">
        <v>149</v>
      </c>
      <c r="BE229" s="252">
        <f>IF(N229="základná",J229,0)</f>
        <v>0</v>
      </c>
      <c r="BF229" s="252">
        <f>IF(N229="znížená",J229,0)</f>
        <v>0</v>
      </c>
      <c r="BG229" s="252">
        <f>IF(N229="zákl. prenesená",J229,0)</f>
        <v>0</v>
      </c>
      <c r="BH229" s="252">
        <f>IF(N229="zníž. prenesená",J229,0)</f>
        <v>0</v>
      </c>
      <c r="BI229" s="252">
        <f>IF(N229="nulová",J229,0)</f>
        <v>0</v>
      </c>
      <c r="BJ229" s="18" t="s">
        <v>92</v>
      </c>
      <c r="BK229" s="252">
        <f>ROUND(I229*H229,2)</f>
        <v>0</v>
      </c>
      <c r="BL229" s="18" t="s">
        <v>264</v>
      </c>
      <c r="BM229" s="251" t="s">
        <v>807</v>
      </c>
    </row>
    <row r="230" s="2" customFormat="1" ht="6.96" customHeight="1">
      <c r="A230" s="39"/>
      <c r="B230" s="73"/>
      <c r="C230" s="74"/>
      <c r="D230" s="74"/>
      <c r="E230" s="74"/>
      <c r="F230" s="74"/>
      <c r="G230" s="74"/>
      <c r="H230" s="74"/>
      <c r="I230" s="74"/>
      <c r="J230" s="74"/>
      <c r="K230" s="74"/>
      <c r="L230" s="45"/>
      <c r="M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</row>
  </sheetData>
  <sheetProtection sheet="1" autoFilter="0" formatColumns="0" formatRows="0" objects="1" scenarios="1" spinCount="100000" saltValue="rwSwmiDSNsmRJuXo0YsvnloXf45EIREMqmSlLVQISHB+3NyVvj2VW+RTNQKqV26ZoWKbKgK3/qFv+3xe7RXVLg==" hashValue="LjA1FZy9d292B5veS/rz16FQ8/4CuuD/TbWUB8x1WH+mVjMBvhW+6cpUGzmXR519V6W5d4FNI8WCj+FdT06Q+w==" algorithmName="SHA-512" password="CC35"/>
  <autoFilter ref="C132:K22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9:H119"/>
    <mergeCell ref="E123:H123"/>
    <mergeCell ref="E121:H121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808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30. 12. 2020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ROUND(J133,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ROUND((SUM(BE133:BE254)),  2)</f>
        <v>0</v>
      </c>
      <c r="G37" s="173"/>
      <c r="H37" s="173"/>
      <c r="I37" s="174">
        <v>0.20000000000000001</v>
      </c>
      <c r="J37" s="172">
        <f>ROUND(((SUM(BE133:BE254))*I37),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ROUND((SUM(BF133:BF254)),  2)</f>
        <v>0</v>
      </c>
      <c r="G38" s="173"/>
      <c r="H38" s="173"/>
      <c r="I38" s="174">
        <v>0.20000000000000001</v>
      </c>
      <c r="J38" s="172">
        <f>ROUND(((SUM(BF133:BF254))*I38),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ROUND((SUM(BG133:BG254)),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ROUND((SUM(BH133:BH254)),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ROUND((SUM(BI133:BI254)),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hidden="1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hidden="1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hidden="1" s="2" customFormat="1" ht="16.30189" customHeight="1">
      <c r="A89" s="39"/>
      <c r="B89" s="40"/>
      <c r="C89" s="41"/>
      <c r="D89" s="41"/>
      <c r="E89" s="292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6.30189" customHeight="1">
      <c r="A91" s="39"/>
      <c r="B91" s="40"/>
      <c r="C91" s="41"/>
      <c r="D91" s="41"/>
      <c r="E91" s="83" t="str">
        <f>E13</f>
        <v>06065 - Priepust č.5 v km 19,534 - P21781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30. 12. 2020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hidden="1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hidden="1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J133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hidden="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J134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J135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206"/>
      <c r="C103" s="140"/>
      <c r="D103" s="207" t="s">
        <v>432</v>
      </c>
      <c r="E103" s="208"/>
      <c r="F103" s="208"/>
      <c r="G103" s="208"/>
      <c r="H103" s="208"/>
      <c r="I103" s="208"/>
      <c r="J103" s="209">
        <f>J173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206"/>
      <c r="C104" s="140"/>
      <c r="D104" s="207" t="s">
        <v>179</v>
      </c>
      <c r="E104" s="208"/>
      <c r="F104" s="208"/>
      <c r="G104" s="208"/>
      <c r="H104" s="208"/>
      <c r="I104" s="208"/>
      <c r="J104" s="209">
        <f>J192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206"/>
      <c r="C105" s="140"/>
      <c r="D105" s="207" t="s">
        <v>718</v>
      </c>
      <c r="E105" s="208"/>
      <c r="F105" s="208"/>
      <c r="G105" s="208"/>
      <c r="H105" s="208"/>
      <c r="I105" s="208"/>
      <c r="J105" s="209">
        <f>J199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J205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J241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200"/>
      <c r="C108" s="201"/>
      <c r="D108" s="202" t="s">
        <v>719</v>
      </c>
      <c r="E108" s="203"/>
      <c r="F108" s="203"/>
      <c r="G108" s="203"/>
      <c r="H108" s="203"/>
      <c r="I108" s="203"/>
      <c r="J108" s="204">
        <f>J243</f>
        <v>0</v>
      </c>
      <c r="K108" s="201"/>
      <c r="L108" s="20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10" customFormat="1" ht="19.92" customHeight="1">
      <c r="A109" s="10"/>
      <c r="B109" s="206"/>
      <c r="C109" s="140"/>
      <c r="D109" s="207" t="s">
        <v>720</v>
      </c>
      <c r="E109" s="208"/>
      <c r="F109" s="208"/>
      <c r="G109" s="208"/>
      <c r="H109" s="208"/>
      <c r="I109" s="208"/>
      <c r="J109" s="209">
        <f>J244</f>
        <v>0</v>
      </c>
      <c r="K109" s="140"/>
      <c r="L109" s="2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/>
    <row r="113" hidden="1"/>
    <row r="114" hidden="1"/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134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7.84906" customHeight="1">
      <c r="A119" s="39"/>
      <c r="B119" s="40"/>
      <c r="C119" s="41"/>
      <c r="D119" s="41"/>
      <c r="E119" s="195" t="str">
        <f>E7</f>
        <v>Rekonštrukcia cesty a mostov II/591 Banská Bystrica - hr. okr. BB/ZV - Zvolenská Slatina , II. etapa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123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1" customFormat="1" ht="16.30189" customHeight="1">
      <c r="B121" s="22"/>
      <c r="C121" s="23"/>
      <c r="D121" s="23"/>
      <c r="E121" s="195" t="s">
        <v>173</v>
      </c>
      <c r="F121" s="23"/>
      <c r="G121" s="23"/>
      <c r="H121" s="23"/>
      <c r="I121" s="23"/>
      <c r="J121" s="23"/>
      <c r="K121" s="23"/>
      <c r="L121" s="21"/>
    </row>
    <row r="122" s="1" customFormat="1" ht="12" customHeight="1">
      <c r="B122" s="22"/>
      <c r="C122" s="33" t="s">
        <v>174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2" customFormat="1" ht="16.30189" customHeight="1">
      <c r="A123" s="39"/>
      <c r="B123" s="40"/>
      <c r="C123" s="41"/>
      <c r="D123" s="41"/>
      <c r="E123" s="292" t="s">
        <v>428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429</v>
      </c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30189" customHeight="1">
      <c r="A125" s="39"/>
      <c r="B125" s="40"/>
      <c r="C125" s="41"/>
      <c r="D125" s="41"/>
      <c r="E125" s="83" t="str">
        <f>E13</f>
        <v>06065 - Priepust č.5 v km 19,534 - P21781</v>
      </c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19</v>
      </c>
      <c r="D127" s="41"/>
      <c r="E127" s="41"/>
      <c r="F127" s="28" t="str">
        <f>F16</f>
        <v>k. ú. Banská Bystrica</v>
      </c>
      <c r="G127" s="41"/>
      <c r="H127" s="41"/>
      <c r="I127" s="33" t="s">
        <v>21</v>
      </c>
      <c r="J127" s="86" t="str">
        <f>IF(J16="","",J16)</f>
        <v>30. 12. 2020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4.81509" customHeight="1">
      <c r="A129" s="39"/>
      <c r="B129" s="40"/>
      <c r="C129" s="33" t="s">
        <v>23</v>
      </c>
      <c r="D129" s="41"/>
      <c r="E129" s="41"/>
      <c r="F129" s="28" t="str">
        <f>E19</f>
        <v xml:space="preserve">BANSKOBYSTRICKÝ SAMOSPRÁVNY KRAJ </v>
      </c>
      <c r="G129" s="41"/>
      <c r="H129" s="41"/>
      <c r="I129" s="33" t="s">
        <v>29</v>
      </c>
      <c r="J129" s="37" t="str">
        <f>E25</f>
        <v>ISPO spol.s r.o. , Prešov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30566" customHeight="1">
      <c r="A130" s="39"/>
      <c r="B130" s="40"/>
      <c r="C130" s="33" t="s">
        <v>27</v>
      </c>
      <c r="D130" s="41"/>
      <c r="E130" s="41"/>
      <c r="F130" s="28" t="str">
        <f>IF(E22="","",E22)</f>
        <v>Vyplň údaj</v>
      </c>
      <c r="G130" s="41"/>
      <c r="H130" s="41"/>
      <c r="I130" s="33" t="s">
        <v>33</v>
      </c>
      <c r="J130" s="37" t="str">
        <f>E28</f>
        <v>Macura M.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11"/>
      <c r="B132" s="212"/>
      <c r="C132" s="213" t="s">
        <v>135</v>
      </c>
      <c r="D132" s="214" t="s">
        <v>61</v>
      </c>
      <c r="E132" s="214" t="s">
        <v>57</v>
      </c>
      <c r="F132" s="214" t="s">
        <v>58</v>
      </c>
      <c r="G132" s="214" t="s">
        <v>136</v>
      </c>
      <c r="H132" s="214" t="s">
        <v>137</v>
      </c>
      <c r="I132" s="214" t="s">
        <v>138</v>
      </c>
      <c r="J132" s="215" t="s">
        <v>128</v>
      </c>
      <c r="K132" s="216" t="s">
        <v>139</v>
      </c>
      <c r="L132" s="217"/>
      <c r="M132" s="107" t="s">
        <v>1</v>
      </c>
      <c r="N132" s="108" t="s">
        <v>40</v>
      </c>
      <c r="O132" s="108" t="s">
        <v>140</v>
      </c>
      <c r="P132" s="108" t="s">
        <v>141</v>
      </c>
      <c r="Q132" s="108" t="s">
        <v>142</v>
      </c>
      <c r="R132" s="108" t="s">
        <v>143</v>
      </c>
      <c r="S132" s="108" t="s">
        <v>144</v>
      </c>
      <c r="T132" s="109" t="s">
        <v>145</v>
      </c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</row>
    <row r="133" s="2" customFormat="1" ht="22.8" customHeight="1">
      <c r="A133" s="39"/>
      <c r="B133" s="40"/>
      <c r="C133" s="114" t="s">
        <v>129</v>
      </c>
      <c r="D133" s="41"/>
      <c r="E133" s="41"/>
      <c r="F133" s="41"/>
      <c r="G133" s="41"/>
      <c r="H133" s="41"/>
      <c r="I133" s="41"/>
      <c r="J133" s="218">
        <f>BK133</f>
        <v>0</v>
      </c>
      <c r="K133" s="41"/>
      <c r="L133" s="45"/>
      <c r="M133" s="110"/>
      <c r="N133" s="219"/>
      <c r="O133" s="111"/>
      <c r="P133" s="220">
        <f>P134+P243</f>
        <v>0</v>
      </c>
      <c r="Q133" s="111"/>
      <c r="R133" s="220">
        <f>R134+R243</f>
        <v>124.26641060000002</v>
      </c>
      <c r="S133" s="111"/>
      <c r="T133" s="221">
        <f>T134+T243</f>
        <v>65.728049999999996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130</v>
      </c>
      <c r="BK133" s="222">
        <f>BK134+BK243</f>
        <v>0</v>
      </c>
    </row>
    <row r="134" s="12" customFormat="1" ht="25.92" customHeight="1">
      <c r="A134" s="12"/>
      <c r="B134" s="223"/>
      <c r="C134" s="224"/>
      <c r="D134" s="225" t="s">
        <v>75</v>
      </c>
      <c r="E134" s="226" t="s">
        <v>183</v>
      </c>
      <c r="F134" s="226" t="s">
        <v>184</v>
      </c>
      <c r="G134" s="224"/>
      <c r="H134" s="224"/>
      <c r="I134" s="227"/>
      <c r="J134" s="228">
        <f>BK134</f>
        <v>0</v>
      </c>
      <c r="K134" s="224"/>
      <c r="L134" s="229"/>
      <c r="M134" s="230"/>
      <c r="N134" s="231"/>
      <c r="O134" s="231"/>
      <c r="P134" s="232">
        <f>P135+P173+P192+P199+P205+P241</f>
        <v>0</v>
      </c>
      <c r="Q134" s="231"/>
      <c r="R134" s="232">
        <f>R135+R173+R192+R199+R205+R241</f>
        <v>124.18751700000001</v>
      </c>
      <c r="S134" s="231"/>
      <c r="T134" s="233">
        <f>T135+T173+T192+T199+T205+T241</f>
        <v>65.728049999999996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4" t="s">
        <v>84</v>
      </c>
      <c r="AT134" s="235" t="s">
        <v>75</v>
      </c>
      <c r="AU134" s="235" t="s">
        <v>76</v>
      </c>
      <c r="AY134" s="234" t="s">
        <v>149</v>
      </c>
      <c r="BK134" s="236">
        <f>BK135+BK173+BK192+BK199+BK205+BK241</f>
        <v>0</v>
      </c>
    </row>
    <row r="135" s="12" customFormat="1" ht="22.8" customHeight="1">
      <c r="A135" s="12"/>
      <c r="B135" s="223"/>
      <c r="C135" s="224"/>
      <c r="D135" s="225" t="s">
        <v>75</v>
      </c>
      <c r="E135" s="237" t="s">
        <v>84</v>
      </c>
      <c r="F135" s="237" t="s">
        <v>185</v>
      </c>
      <c r="G135" s="224"/>
      <c r="H135" s="224"/>
      <c r="I135" s="227"/>
      <c r="J135" s="238">
        <f>BK135</f>
        <v>0</v>
      </c>
      <c r="K135" s="224"/>
      <c r="L135" s="229"/>
      <c r="M135" s="230"/>
      <c r="N135" s="231"/>
      <c r="O135" s="231"/>
      <c r="P135" s="232">
        <f>SUM(P136:P172)</f>
        <v>0</v>
      </c>
      <c r="Q135" s="231"/>
      <c r="R135" s="232">
        <f>SUM(R136:R172)</f>
        <v>46.706000000000003</v>
      </c>
      <c r="S135" s="231"/>
      <c r="T135" s="233">
        <f>SUM(T136:T172)</f>
        <v>21.210000000000001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4" t="s">
        <v>84</v>
      </c>
      <c r="AT135" s="235" t="s">
        <v>75</v>
      </c>
      <c r="AU135" s="235" t="s">
        <v>84</v>
      </c>
      <c r="AY135" s="234" t="s">
        <v>149</v>
      </c>
      <c r="BK135" s="236">
        <f>SUM(BK136:BK172)</f>
        <v>0</v>
      </c>
    </row>
    <row r="136" s="2" customFormat="1" ht="23.4566" customHeight="1">
      <c r="A136" s="39"/>
      <c r="B136" s="40"/>
      <c r="C136" s="239" t="s">
        <v>84</v>
      </c>
      <c r="D136" s="239" t="s">
        <v>152</v>
      </c>
      <c r="E136" s="240" t="s">
        <v>433</v>
      </c>
      <c r="F136" s="241" t="s">
        <v>434</v>
      </c>
      <c r="G136" s="242" t="s">
        <v>188</v>
      </c>
      <c r="H136" s="243">
        <v>40</v>
      </c>
      <c r="I136" s="244"/>
      <c r="J136" s="245">
        <f>ROUND(I136*H136,2)</f>
        <v>0</v>
      </c>
      <c r="K136" s="246"/>
      <c r="L136" s="45"/>
      <c r="M136" s="247" t="s">
        <v>1</v>
      </c>
      <c r="N136" s="248" t="s">
        <v>42</v>
      </c>
      <c r="O136" s="98"/>
      <c r="P136" s="249">
        <f>O136*H136</f>
        <v>0</v>
      </c>
      <c r="Q136" s="249">
        <v>0</v>
      </c>
      <c r="R136" s="249">
        <f>Q136*H136</f>
        <v>0</v>
      </c>
      <c r="S136" s="249">
        <v>0</v>
      </c>
      <c r="T136" s="25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1" t="s">
        <v>166</v>
      </c>
      <c r="AT136" s="251" t="s">
        <v>152</v>
      </c>
      <c r="AU136" s="251" t="s">
        <v>92</v>
      </c>
      <c r="AY136" s="18" t="s">
        <v>149</v>
      </c>
      <c r="BE136" s="252">
        <f>IF(N136="základná",J136,0)</f>
        <v>0</v>
      </c>
      <c r="BF136" s="252">
        <f>IF(N136="znížená",J136,0)</f>
        <v>0</v>
      </c>
      <c r="BG136" s="252">
        <f>IF(N136="zákl. prenesená",J136,0)</f>
        <v>0</v>
      </c>
      <c r="BH136" s="252">
        <f>IF(N136="zníž. prenesená",J136,0)</f>
        <v>0</v>
      </c>
      <c r="BI136" s="252">
        <f>IF(N136="nulová",J136,0)</f>
        <v>0</v>
      </c>
      <c r="BJ136" s="18" t="s">
        <v>92</v>
      </c>
      <c r="BK136" s="252">
        <f>ROUND(I136*H136,2)</f>
        <v>0</v>
      </c>
      <c r="BL136" s="18" t="s">
        <v>166</v>
      </c>
      <c r="BM136" s="251" t="s">
        <v>809</v>
      </c>
    </row>
    <row r="137" s="13" customFormat="1">
      <c r="A137" s="13"/>
      <c r="B137" s="258"/>
      <c r="C137" s="259"/>
      <c r="D137" s="260" t="s">
        <v>190</v>
      </c>
      <c r="E137" s="261" t="s">
        <v>1</v>
      </c>
      <c r="F137" s="262" t="s">
        <v>810</v>
      </c>
      <c r="G137" s="259"/>
      <c r="H137" s="263">
        <v>40</v>
      </c>
      <c r="I137" s="264"/>
      <c r="J137" s="259"/>
      <c r="K137" s="259"/>
      <c r="L137" s="265"/>
      <c r="M137" s="266"/>
      <c r="N137" s="267"/>
      <c r="O137" s="267"/>
      <c r="P137" s="267"/>
      <c r="Q137" s="267"/>
      <c r="R137" s="267"/>
      <c r="S137" s="267"/>
      <c r="T137" s="26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9" t="s">
        <v>190</v>
      </c>
      <c r="AU137" s="269" t="s">
        <v>92</v>
      </c>
      <c r="AV137" s="13" t="s">
        <v>92</v>
      </c>
      <c r="AW137" s="13" t="s">
        <v>32</v>
      </c>
      <c r="AX137" s="13" t="s">
        <v>84</v>
      </c>
      <c r="AY137" s="269" t="s">
        <v>149</v>
      </c>
    </row>
    <row r="138" s="2" customFormat="1" ht="23.4566" customHeight="1">
      <c r="A138" s="39"/>
      <c r="B138" s="40"/>
      <c r="C138" s="239" t="s">
        <v>92</v>
      </c>
      <c r="D138" s="239" t="s">
        <v>152</v>
      </c>
      <c r="E138" s="240" t="s">
        <v>811</v>
      </c>
      <c r="F138" s="241" t="s">
        <v>812</v>
      </c>
      <c r="G138" s="242" t="s">
        <v>188</v>
      </c>
      <c r="H138" s="243">
        <v>21</v>
      </c>
      <c r="I138" s="244"/>
      <c r="J138" s="245">
        <f>ROUND(I138*H138,2)</f>
        <v>0</v>
      </c>
      <c r="K138" s="246"/>
      <c r="L138" s="45"/>
      <c r="M138" s="247" t="s">
        <v>1</v>
      </c>
      <c r="N138" s="248" t="s">
        <v>42</v>
      </c>
      <c r="O138" s="98"/>
      <c r="P138" s="249">
        <f>O138*H138</f>
        <v>0</v>
      </c>
      <c r="Q138" s="249">
        <v>0</v>
      </c>
      <c r="R138" s="249">
        <f>Q138*H138</f>
        <v>0</v>
      </c>
      <c r="S138" s="249">
        <v>0.45000000000000001</v>
      </c>
      <c r="T138" s="250">
        <f>S138*H138</f>
        <v>9.4500000000000011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1" t="s">
        <v>166</v>
      </c>
      <c r="AT138" s="251" t="s">
        <v>152</v>
      </c>
      <c r="AU138" s="251" t="s">
        <v>92</v>
      </c>
      <c r="AY138" s="18" t="s">
        <v>149</v>
      </c>
      <c r="BE138" s="252">
        <f>IF(N138="základná",J138,0)</f>
        <v>0</v>
      </c>
      <c r="BF138" s="252">
        <f>IF(N138="znížená",J138,0)</f>
        <v>0</v>
      </c>
      <c r="BG138" s="252">
        <f>IF(N138="zákl. prenesená",J138,0)</f>
        <v>0</v>
      </c>
      <c r="BH138" s="252">
        <f>IF(N138="zníž. prenesená",J138,0)</f>
        <v>0</v>
      </c>
      <c r="BI138" s="252">
        <f>IF(N138="nulová",J138,0)</f>
        <v>0</v>
      </c>
      <c r="BJ138" s="18" t="s">
        <v>92</v>
      </c>
      <c r="BK138" s="252">
        <f>ROUND(I138*H138,2)</f>
        <v>0</v>
      </c>
      <c r="BL138" s="18" t="s">
        <v>166</v>
      </c>
      <c r="BM138" s="251" t="s">
        <v>813</v>
      </c>
    </row>
    <row r="139" s="13" customFormat="1">
      <c r="A139" s="13"/>
      <c r="B139" s="258"/>
      <c r="C139" s="259"/>
      <c r="D139" s="260" t="s">
        <v>190</v>
      </c>
      <c r="E139" s="261" t="s">
        <v>1</v>
      </c>
      <c r="F139" s="262" t="s">
        <v>814</v>
      </c>
      <c r="G139" s="259"/>
      <c r="H139" s="263">
        <v>21</v>
      </c>
      <c r="I139" s="264"/>
      <c r="J139" s="259"/>
      <c r="K139" s="259"/>
      <c r="L139" s="265"/>
      <c r="M139" s="266"/>
      <c r="N139" s="267"/>
      <c r="O139" s="267"/>
      <c r="P139" s="267"/>
      <c r="Q139" s="267"/>
      <c r="R139" s="267"/>
      <c r="S139" s="267"/>
      <c r="T139" s="26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9" t="s">
        <v>190</v>
      </c>
      <c r="AU139" s="269" t="s">
        <v>92</v>
      </c>
      <c r="AV139" s="13" t="s">
        <v>92</v>
      </c>
      <c r="AW139" s="13" t="s">
        <v>32</v>
      </c>
      <c r="AX139" s="13" t="s">
        <v>84</v>
      </c>
      <c r="AY139" s="269" t="s">
        <v>149</v>
      </c>
    </row>
    <row r="140" s="2" customFormat="1" ht="31.92453" customHeight="1">
      <c r="A140" s="39"/>
      <c r="B140" s="40"/>
      <c r="C140" s="239" t="s">
        <v>99</v>
      </c>
      <c r="D140" s="239" t="s">
        <v>152</v>
      </c>
      <c r="E140" s="240" t="s">
        <v>815</v>
      </c>
      <c r="F140" s="241" t="s">
        <v>816</v>
      </c>
      <c r="G140" s="242" t="s">
        <v>188</v>
      </c>
      <c r="H140" s="243">
        <v>21</v>
      </c>
      <c r="I140" s="244"/>
      <c r="J140" s="245">
        <f>ROUND(I140*H140,2)</f>
        <v>0</v>
      </c>
      <c r="K140" s="246"/>
      <c r="L140" s="45"/>
      <c r="M140" s="247" t="s">
        <v>1</v>
      </c>
      <c r="N140" s="248" t="s">
        <v>42</v>
      </c>
      <c r="O140" s="98"/>
      <c r="P140" s="249">
        <f>O140*H140</f>
        <v>0</v>
      </c>
      <c r="Q140" s="249">
        <v>0</v>
      </c>
      <c r="R140" s="249">
        <f>Q140*H140</f>
        <v>0</v>
      </c>
      <c r="S140" s="249">
        <v>0.56000000000000005</v>
      </c>
      <c r="T140" s="250">
        <f>S140*H140</f>
        <v>11.760000000000002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1" t="s">
        <v>166</v>
      </c>
      <c r="AT140" s="251" t="s">
        <v>152</v>
      </c>
      <c r="AU140" s="251" t="s">
        <v>92</v>
      </c>
      <c r="AY140" s="18" t="s">
        <v>149</v>
      </c>
      <c r="BE140" s="252">
        <f>IF(N140="základná",J140,0)</f>
        <v>0</v>
      </c>
      <c r="BF140" s="252">
        <f>IF(N140="znížená",J140,0)</f>
        <v>0</v>
      </c>
      <c r="BG140" s="252">
        <f>IF(N140="zákl. prenesená",J140,0)</f>
        <v>0</v>
      </c>
      <c r="BH140" s="252">
        <f>IF(N140="zníž. prenesená",J140,0)</f>
        <v>0</v>
      </c>
      <c r="BI140" s="252">
        <f>IF(N140="nulová",J140,0)</f>
        <v>0</v>
      </c>
      <c r="BJ140" s="18" t="s">
        <v>92</v>
      </c>
      <c r="BK140" s="252">
        <f>ROUND(I140*H140,2)</f>
        <v>0</v>
      </c>
      <c r="BL140" s="18" t="s">
        <v>166</v>
      </c>
      <c r="BM140" s="251" t="s">
        <v>817</v>
      </c>
    </row>
    <row r="141" s="13" customFormat="1">
      <c r="A141" s="13"/>
      <c r="B141" s="258"/>
      <c r="C141" s="259"/>
      <c r="D141" s="260" t="s">
        <v>190</v>
      </c>
      <c r="E141" s="261" t="s">
        <v>1</v>
      </c>
      <c r="F141" s="262" t="s">
        <v>814</v>
      </c>
      <c r="G141" s="259"/>
      <c r="H141" s="263">
        <v>21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190</v>
      </c>
      <c r="AU141" s="269" t="s">
        <v>92</v>
      </c>
      <c r="AV141" s="13" t="s">
        <v>92</v>
      </c>
      <c r="AW141" s="13" t="s">
        <v>32</v>
      </c>
      <c r="AX141" s="13" t="s">
        <v>84</v>
      </c>
      <c r="AY141" s="269" t="s">
        <v>149</v>
      </c>
    </row>
    <row r="142" s="2" customFormat="1" ht="21.0566" customHeight="1">
      <c r="A142" s="39"/>
      <c r="B142" s="40"/>
      <c r="C142" s="239" t="s">
        <v>166</v>
      </c>
      <c r="D142" s="239" t="s">
        <v>152</v>
      </c>
      <c r="E142" s="240" t="s">
        <v>441</v>
      </c>
      <c r="F142" s="241" t="s">
        <v>442</v>
      </c>
      <c r="G142" s="242" t="s">
        <v>438</v>
      </c>
      <c r="H142" s="243">
        <v>0.63800000000000001</v>
      </c>
      <c r="I142" s="244"/>
      <c r="J142" s="245">
        <f>ROUND(I142*H142,2)</f>
        <v>0</v>
      </c>
      <c r="K142" s="246"/>
      <c r="L142" s="45"/>
      <c r="M142" s="247" t="s">
        <v>1</v>
      </c>
      <c r="N142" s="248" t="s">
        <v>42</v>
      </c>
      <c r="O142" s="98"/>
      <c r="P142" s="249">
        <f>O142*H142</f>
        <v>0</v>
      </c>
      <c r="Q142" s="249">
        <v>0</v>
      </c>
      <c r="R142" s="249">
        <f>Q142*H142</f>
        <v>0</v>
      </c>
      <c r="S142" s="249">
        <v>0</v>
      </c>
      <c r="T142" s="25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1" t="s">
        <v>166</v>
      </c>
      <c r="AT142" s="251" t="s">
        <v>152</v>
      </c>
      <c r="AU142" s="251" t="s">
        <v>92</v>
      </c>
      <c r="AY142" s="18" t="s">
        <v>149</v>
      </c>
      <c r="BE142" s="252">
        <f>IF(N142="základná",J142,0)</f>
        <v>0</v>
      </c>
      <c r="BF142" s="252">
        <f>IF(N142="znížená",J142,0)</f>
        <v>0</v>
      </c>
      <c r="BG142" s="252">
        <f>IF(N142="zákl. prenesená",J142,0)</f>
        <v>0</v>
      </c>
      <c r="BH142" s="252">
        <f>IF(N142="zníž. prenesená",J142,0)</f>
        <v>0</v>
      </c>
      <c r="BI142" s="252">
        <f>IF(N142="nulová",J142,0)</f>
        <v>0</v>
      </c>
      <c r="BJ142" s="18" t="s">
        <v>92</v>
      </c>
      <c r="BK142" s="252">
        <f>ROUND(I142*H142,2)</f>
        <v>0</v>
      </c>
      <c r="BL142" s="18" t="s">
        <v>166</v>
      </c>
      <c r="BM142" s="251" t="s">
        <v>818</v>
      </c>
    </row>
    <row r="143" s="13" customFormat="1">
      <c r="A143" s="13"/>
      <c r="B143" s="258"/>
      <c r="C143" s="259"/>
      <c r="D143" s="260" t="s">
        <v>190</v>
      </c>
      <c r="E143" s="261" t="s">
        <v>1</v>
      </c>
      <c r="F143" s="262" t="s">
        <v>819</v>
      </c>
      <c r="G143" s="259"/>
      <c r="H143" s="263">
        <v>0.63800000000000001</v>
      </c>
      <c r="I143" s="264"/>
      <c r="J143" s="259"/>
      <c r="K143" s="259"/>
      <c r="L143" s="265"/>
      <c r="M143" s="266"/>
      <c r="N143" s="267"/>
      <c r="O143" s="267"/>
      <c r="P143" s="267"/>
      <c r="Q143" s="267"/>
      <c r="R143" s="267"/>
      <c r="S143" s="267"/>
      <c r="T143" s="26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9" t="s">
        <v>190</v>
      </c>
      <c r="AU143" s="269" t="s">
        <v>92</v>
      </c>
      <c r="AV143" s="13" t="s">
        <v>92</v>
      </c>
      <c r="AW143" s="13" t="s">
        <v>32</v>
      </c>
      <c r="AX143" s="13" t="s">
        <v>84</v>
      </c>
      <c r="AY143" s="269" t="s">
        <v>149</v>
      </c>
    </row>
    <row r="144" s="2" customFormat="1" ht="36.72453" customHeight="1">
      <c r="A144" s="39"/>
      <c r="B144" s="40"/>
      <c r="C144" s="239" t="s">
        <v>148</v>
      </c>
      <c r="D144" s="239" t="s">
        <v>152</v>
      </c>
      <c r="E144" s="240" t="s">
        <v>445</v>
      </c>
      <c r="F144" s="241" t="s">
        <v>446</v>
      </c>
      <c r="G144" s="242" t="s">
        <v>438</v>
      </c>
      <c r="H144" s="243">
        <v>0.191</v>
      </c>
      <c r="I144" s="244"/>
      <c r="J144" s="245">
        <f>ROUND(I144*H144,2)</f>
        <v>0</v>
      </c>
      <c r="K144" s="246"/>
      <c r="L144" s="45"/>
      <c r="M144" s="247" t="s">
        <v>1</v>
      </c>
      <c r="N144" s="248" t="s">
        <v>42</v>
      </c>
      <c r="O144" s="98"/>
      <c r="P144" s="249">
        <f>O144*H144</f>
        <v>0</v>
      </c>
      <c r="Q144" s="249">
        <v>0</v>
      </c>
      <c r="R144" s="249">
        <f>Q144*H144</f>
        <v>0</v>
      </c>
      <c r="S144" s="249">
        <v>0</v>
      </c>
      <c r="T144" s="25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1" t="s">
        <v>166</v>
      </c>
      <c r="AT144" s="251" t="s">
        <v>152</v>
      </c>
      <c r="AU144" s="251" t="s">
        <v>92</v>
      </c>
      <c r="AY144" s="18" t="s">
        <v>149</v>
      </c>
      <c r="BE144" s="252">
        <f>IF(N144="základná",J144,0)</f>
        <v>0</v>
      </c>
      <c r="BF144" s="252">
        <f>IF(N144="znížená",J144,0)</f>
        <v>0</v>
      </c>
      <c r="BG144" s="252">
        <f>IF(N144="zákl. prenesená",J144,0)</f>
        <v>0</v>
      </c>
      <c r="BH144" s="252">
        <f>IF(N144="zníž. prenesená",J144,0)</f>
        <v>0</v>
      </c>
      <c r="BI144" s="252">
        <f>IF(N144="nulová",J144,0)</f>
        <v>0</v>
      </c>
      <c r="BJ144" s="18" t="s">
        <v>92</v>
      </c>
      <c r="BK144" s="252">
        <f>ROUND(I144*H144,2)</f>
        <v>0</v>
      </c>
      <c r="BL144" s="18" t="s">
        <v>166</v>
      </c>
      <c r="BM144" s="251" t="s">
        <v>820</v>
      </c>
    </row>
    <row r="145" s="13" customFormat="1">
      <c r="A145" s="13"/>
      <c r="B145" s="258"/>
      <c r="C145" s="259"/>
      <c r="D145" s="260" t="s">
        <v>190</v>
      </c>
      <c r="E145" s="261" t="s">
        <v>1</v>
      </c>
      <c r="F145" s="262" t="s">
        <v>821</v>
      </c>
      <c r="G145" s="259"/>
      <c r="H145" s="263">
        <v>0.63800000000000001</v>
      </c>
      <c r="I145" s="264"/>
      <c r="J145" s="259"/>
      <c r="K145" s="259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190</v>
      </c>
      <c r="AU145" s="269" t="s">
        <v>92</v>
      </c>
      <c r="AV145" s="13" t="s">
        <v>92</v>
      </c>
      <c r="AW145" s="13" t="s">
        <v>32</v>
      </c>
      <c r="AX145" s="13" t="s">
        <v>84</v>
      </c>
      <c r="AY145" s="269" t="s">
        <v>149</v>
      </c>
    </row>
    <row r="146" s="13" customFormat="1">
      <c r="A146" s="13"/>
      <c r="B146" s="258"/>
      <c r="C146" s="259"/>
      <c r="D146" s="260" t="s">
        <v>190</v>
      </c>
      <c r="E146" s="259"/>
      <c r="F146" s="262" t="s">
        <v>822</v>
      </c>
      <c r="G146" s="259"/>
      <c r="H146" s="263">
        <v>0.191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4</v>
      </c>
      <c r="AX146" s="13" t="s">
        <v>84</v>
      </c>
      <c r="AY146" s="269" t="s">
        <v>149</v>
      </c>
    </row>
    <row r="147" s="2" customFormat="1" ht="16.30189" customHeight="1">
      <c r="A147" s="39"/>
      <c r="B147" s="40"/>
      <c r="C147" s="239" t="s">
        <v>214</v>
      </c>
      <c r="D147" s="239" t="s">
        <v>152</v>
      </c>
      <c r="E147" s="240" t="s">
        <v>450</v>
      </c>
      <c r="F147" s="241" t="s">
        <v>451</v>
      </c>
      <c r="G147" s="242" t="s">
        <v>438</v>
      </c>
      <c r="H147" s="243">
        <v>71.278000000000006</v>
      </c>
      <c r="I147" s="244"/>
      <c r="J147" s="245">
        <f>ROUND(I147*H147,2)</f>
        <v>0</v>
      </c>
      <c r="K147" s="246"/>
      <c r="L147" s="45"/>
      <c r="M147" s="247" t="s">
        <v>1</v>
      </c>
      <c r="N147" s="248" t="s">
        <v>42</v>
      </c>
      <c r="O147" s="98"/>
      <c r="P147" s="249">
        <f>O147*H147</f>
        <v>0</v>
      </c>
      <c r="Q147" s="249">
        <v>0</v>
      </c>
      <c r="R147" s="249">
        <f>Q147*H147</f>
        <v>0</v>
      </c>
      <c r="S147" s="249">
        <v>0</v>
      </c>
      <c r="T147" s="25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1" t="s">
        <v>166</v>
      </c>
      <c r="AT147" s="251" t="s">
        <v>152</v>
      </c>
      <c r="AU147" s="251" t="s">
        <v>92</v>
      </c>
      <c r="AY147" s="18" t="s">
        <v>149</v>
      </c>
      <c r="BE147" s="252">
        <f>IF(N147="základná",J147,0)</f>
        <v>0</v>
      </c>
      <c r="BF147" s="252">
        <f>IF(N147="znížená",J147,0)</f>
        <v>0</v>
      </c>
      <c r="BG147" s="252">
        <f>IF(N147="zákl. prenesená",J147,0)</f>
        <v>0</v>
      </c>
      <c r="BH147" s="252">
        <f>IF(N147="zníž. prenesená",J147,0)</f>
        <v>0</v>
      </c>
      <c r="BI147" s="252">
        <f>IF(N147="nulová",J147,0)</f>
        <v>0</v>
      </c>
      <c r="BJ147" s="18" t="s">
        <v>92</v>
      </c>
      <c r="BK147" s="252">
        <f>ROUND(I147*H147,2)</f>
        <v>0</v>
      </c>
      <c r="BL147" s="18" t="s">
        <v>166</v>
      </c>
      <c r="BM147" s="251" t="s">
        <v>823</v>
      </c>
    </row>
    <row r="148" s="13" customFormat="1">
      <c r="A148" s="13"/>
      <c r="B148" s="258"/>
      <c r="C148" s="259"/>
      <c r="D148" s="260" t="s">
        <v>190</v>
      </c>
      <c r="E148" s="261" t="s">
        <v>1</v>
      </c>
      <c r="F148" s="262" t="s">
        <v>824</v>
      </c>
      <c r="G148" s="259"/>
      <c r="H148" s="263">
        <v>34.006</v>
      </c>
      <c r="I148" s="264"/>
      <c r="J148" s="259"/>
      <c r="K148" s="259"/>
      <c r="L148" s="265"/>
      <c r="M148" s="266"/>
      <c r="N148" s="267"/>
      <c r="O148" s="267"/>
      <c r="P148" s="267"/>
      <c r="Q148" s="267"/>
      <c r="R148" s="267"/>
      <c r="S148" s="267"/>
      <c r="T148" s="26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9" t="s">
        <v>190</v>
      </c>
      <c r="AU148" s="269" t="s">
        <v>92</v>
      </c>
      <c r="AV148" s="13" t="s">
        <v>92</v>
      </c>
      <c r="AW148" s="13" t="s">
        <v>32</v>
      </c>
      <c r="AX148" s="13" t="s">
        <v>76</v>
      </c>
      <c r="AY148" s="269" t="s">
        <v>149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825</v>
      </c>
      <c r="G149" s="259"/>
      <c r="H149" s="263">
        <v>13.151999999999999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76</v>
      </c>
      <c r="AY149" s="269" t="s">
        <v>149</v>
      </c>
    </row>
    <row r="150" s="13" customFormat="1">
      <c r="A150" s="13"/>
      <c r="B150" s="258"/>
      <c r="C150" s="259"/>
      <c r="D150" s="260" t="s">
        <v>190</v>
      </c>
      <c r="E150" s="261" t="s">
        <v>1</v>
      </c>
      <c r="F150" s="262" t="s">
        <v>826</v>
      </c>
      <c r="G150" s="259"/>
      <c r="H150" s="263">
        <v>24.120000000000001</v>
      </c>
      <c r="I150" s="264"/>
      <c r="J150" s="259"/>
      <c r="K150" s="259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190</v>
      </c>
      <c r="AU150" s="269" t="s">
        <v>92</v>
      </c>
      <c r="AV150" s="13" t="s">
        <v>92</v>
      </c>
      <c r="AW150" s="13" t="s">
        <v>32</v>
      </c>
      <c r="AX150" s="13" t="s">
        <v>76</v>
      </c>
      <c r="AY150" s="269" t="s">
        <v>149</v>
      </c>
    </row>
    <row r="151" s="14" customFormat="1">
      <c r="A151" s="14"/>
      <c r="B151" s="270"/>
      <c r="C151" s="271"/>
      <c r="D151" s="260" t="s">
        <v>190</v>
      </c>
      <c r="E151" s="272" t="s">
        <v>1</v>
      </c>
      <c r="F151" s="273" t="s">
        <v>203</v>
      </c>
      <c r="G151" s="271"/>
      <c r="H151" s="274">
        <v>71.278000000000006</v>
      </c>
      <c r="I151" s="275"/>
      <c r="J151" s="271"/>
      <c r="K151" s="271"/>
      <c r="L151" s="276"/>
      <c r="M151" s="277"/>
      <c r="N151" s="278"/>
      <c r="O151" s="278"/>
      <c r="P151" s="278"/>
      <c r="Q151" s="278"/>
      <c r="R151" s="278"/>
      <c r="S151" s="278"/>
      <c r="T151" s="27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80" t="s">
        <v>190</v>
      </c>
      <c r="AU151" s="280" t="s">
        <v>92</v>
      </c>
      <c r="AV151" s="14" t="s">
        <v>166</v>
      </c>
      <c r="AW151" s="14" t="s">
        <v>32</v>
      </c>
      <c r="AX151" s="14" t="s">
        <v>84</v>
      </c>
      <c r="AY151" s="280" t="s">
        <v>149</v>
      </c>
    </row>
    <row r="152" s="2" customFormat="1" ht="36.72453" customHeight="1">
      <c r="A152" s="39"/>
      <c r="B152" s="40"/>
      <c r="C152" s="239" t="s">
        <v>219</v>
      </c>
      <c r="D152" s="239" t="s">
        <v>152</v>
      </c>
      <c r="E152" s="240" t="s">
        <v>454</v>
      </c>
      <c r="F152" s="241" t="s">
        <v>455</v>
      </c>
      <c r="G152" s="242" t="s">
        <v>438</v>
      </c>
      <c r="H152" s="243">
        <v>21.382999999999999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456</v>
      </c>
    </row>
    <row r="153" s="13" customFormat="1">
      <c r="A153" s="13"/>
      <c r="B153" s="258"/>
      <c r="C153" s="259"/>
      <c r="D153" s="260" t="s">
        <v>190</v>
      </c>
      <c r="E153" s="261" t="s">
        <v>1</v>
      </c>
      <c r="F153" s="262" t="s">
        <v>827</v>
      </c>
      <c r="G153" s="259"/>
      <c r="H153" s="263">
        <v>71.278000000000006</v>
      </c>
      <c r="I153" s="264"/>
      <c r="J153" s="259"/>
      <c r="K153" s="259"/>
      <c r="L153" s="265"/>
      <c r="M153" s="266"/>
      <c r="N153" s="267"/>
      <c r="O153" s="267"/>
      <c r="P153" s="267"/>
      <c r="Q153" s="267"/>
      <c r="R153" s="267"/>
      <c r="S153" s="267"/>
      <c r="T153" s="26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9" t="s">
        <v>190</v>
      </c>
      <c r="AU153" s="269" t="s">
        <v>92</v>
      </c>
      <c r="AV153" s="13" t="s">
        <v>92</v>
      </c>
      <c r="AW153" s="13" t="s">
        <v>32</v>
      </c>
      <c r="AX153" s="13" t="s">
        <v>84</v>
      </c>
      <c r="AY153" s="269" t="s">
        <v>149</v>
      </c>
    </row>
    <row r="154" s="13" customFormat="1">
      <c r="A154" s="13"/>
      <c r="B154" s="258"/>
      <c r="C154" s="259"/>
      <c r="D154" s="260" t="s">
        <v>190</v>
      </c>
      <c r="E154" s="259"/>
      <c r="F154" s="262" t="s">
        <v>828</v>
      </c>
      <c r="G154" s="259"/>
      <c r="H154" s="263">
        <v>21.382999999999999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4</v>
      </c>
      <c r="AX154" s="13" t="s">
        <v>84</v>
      </c>
      <c r="AY154" s="269" t="s">
        <v>149</v>
      </c>
    </row>
    <row r="155" s="2" customFormat="1" ht="31.92453" customHeight="1">
      <c r="A155" s="39"/>
      <c r="B155" s="40"/>
      <c r="C155" s="239" t="s">
        <v>224</v>
      </c>
      <c r="D155" s="239" t="s">
        <v>152</v>
      </c>
      <c r="E155" s="240" t="s">
        <v>459</v>
      </c>
      <c r="F155" s="241" t="s">
        <v>460</v>
      </c>
      <c r="G155" s="242" t="s">
        <v>438</v>
      </c>
      <c r="H155" s="243">
        <v>24.696000000000002</v>
      </c>
      <c r="I155" s="244"/>
      <c r="J155" s="245">
        <f>ROUND(I155*H155,2)</f>
        <v>0</v>
      </c>
      <c r="K155" s="246"/>
      <c r="L155" s="45"/>
      <c r="M155" s="247" t="s">
        <v>1</v>
      </c>
      <c r="N155" s="248" t="s">
        <v>42</v>
      </c>
      <c r="O155" s="98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1" t="s">
        <v>166</v>
      </c>
      <c r="AT155" s="251" t="s">
        <v>152</v>
      </c>
      <c r="AU155" s="251" t="s">
        <v>92</v>
      </c>
      <c r="AY155" s="18" t="s">
        <v>149</v>
      </c>
      <c r="BE155" s="252">
        <f>IF(N155="základná",J155,0)</f>
        <v>0</v>
      </c>
      <c r="BF155" s="252">
        <f>IF(N155="znížená",J155,0)</f>
        <v>0</v>
      </c>
      <c r="BG155" s="252">
        <f>IF(N155="zákl. prenesená",J155,0)</f>
        <v>0</v>
      </c>
      <c r="BH155" s="252">
        <f>IF(N155="zníž. prenesená",J155,0)</f>
        <v>0</v>
      </c>
      <c r="BI155" s="252">
        <f>IF(N155="nulová",J155,0)</f>
        <v>0</v>
      </c>
      <c r="BJ155" s="18" t="s">
        <v>92</v>
      </c>
      <c r="BK155" s="252">
        <f>ROUND(I155*H155,2)</f>
        <v>0</v>
      </c>
      <c r="BL155" s="18" t="s">
        <v>166</v>
      </c>
      <c r="BM155" s="251" t="s">
        <v>461</v>
      </c>
    </row>
    <row r="156" s="13" customFormat="1">
      <c r="A156" s="13"/>
      <c r="B156" s="258"/>
      <c r="C156" s="259"/>
      <c r="D156" s="260" t="s">
        <v>190</v>
      </c>
      <c r="E156" s="261" t="s">
        <v>1</v>
      </c>
      <c r="F156" s="262" t="s">
        <v>829</v>
      </c>
      <c r="G156" s="259"/>
      <c r="H156" s="263">
        <v>24.696000000000002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190</v>
      </c>
      <c r="AU156" s="269" t="s">
        <v>92</v>
      </c>
      <c r="AV156" s="13" t="s">
        <v>92</v>
      </c>
      <c r="AW156" s="13" t="s">
        <v>32</v>
      </c>
      <c r="AX156" s="13" t="s">
        <v>84</v>
      </c>
      <c r="AY156" s="269" t="s">
        <v>149</v>
      </c>
    </row>
    <row r="157" s="2" customFormat="1" ht="36.72453" customHeight="1">
      <c r="A157" s="39"/>
      <c r="B157" s="40"/>
      <c r="C157" s="239" t="s">
        <v>230</v>
      </c>
      <c r="D157" s="239" t="s">
        <v>152</v>
      </c>
      <c r="E157" s="240" t="s">
        <v>463</v>
      </c>
      <c r="F157" s="241" t="s">
        <v>464</v>
      </c>
      <c r="G157" s="242" t="s">
        <v>438</v>
      </c>
      <c r="H157" s="243">
        <v>172.87200000000001</v>
      </c>
      <c r="I157" s="244"/>
      <c r="J157" s="245">
        <f>ROUND(I157*H157,2)</f>
        <v>0</v>
      </c>
      <c r="K157" s="246"/>
      <c r="L157" s="45"/>
      <c r="M157" s="247" t="s">
        <v>1</v>
      </c>
      <c r="N157" s="248" t="s">
        <v>42</v>
      </c>
      <c r="O157" s="98"/>
      <c r="P157" s="249">
        <f>O157*H157</f>
        <v>0</v>
      </c>
      <c r="Q157" s="249">
        <v>0</v>
      </c>
      <c r="R157" s="249">
        <f>Q157*H157</f>
        <v>0</v>
      </c>
      <c r="S157" s="249">
        <v>0</v>
      </c>
      <c r="T157" s="25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1" t="s">
        <v>166</v>
      </c>
      <c r="AT157" s="251" t="s">
        <v>152</v>
      </c>
      <c r="AU157" s="251" t="s">
        <v>92</v>
      </c>
      <c r="AY157" s="18" t="s">
        <v>149</v>
      </c>
      <c r="BE157" s="252">
        <f>IF(N157="základná",J157,0)</f>
        <v>0</v>
      </c>
      <c r="BF157" s="252">
        <f>IF(N157="znížená",J157,0)</f>
        <v>0</v>
      </c>
      <c r="BG157" s="252">
        <f>IF(N157="zákl. prenesená",J157,0)</f>
        <v>0</v>
      </c>
      <c r="BH157" s="252">
        <f>IF(N157="zníž. prenesená",J157,0)</f>
        <v>0</v>
      </c>
      <c r="BI157" s="252">
        <f>IF(N157="nulová",J157,0)</f>
        <v>0</v>
      </c>
      <c r="BJ157" s="18" t="s">
        <v>92</v>
      </c>
      <c r="BK157" s="252">
        <f>ROUND(I157*H157,2)</f>
        <v>0</v>
      </c>
      <c r="BL157" s="18" t="s">
        <v>166</v>
      </c>
      <c r="BM157" s="251" t="s">
        <v>465</v>
      </c>
    </row>
    <row r="158" s="13" customFormat="1">
      <c r="A158" s="13"/>
      <c r="B158" s="258"/>
      <c r="C158" s="259"/>
      <c r="D158" s="260" t="s">
        <v>190</v>
      </c>
      <c r="E158" s="261" t="s">
        <v>1</v>
      </c>
      <c r="F158" s="262" t="s">
        <v>830</v>
      </c>
      <c r="G158" s="259"/>
      <c r="H158" s="263">
        <v>172.87200000000001</v>
      </c>
      <c r="I158" s="264"/>
      <c r="J158" s="259"/>
      <c r="K158" s="259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190</v>
      </c>
      <c r="AU158" s="269" t="s">
        <v>92</v>
      </c>
      <c r="AV158" s="13" t="s">
        <v>92</v>
      </c>
      <c r="AW158" s="13" t="s">
        <v>32</v>
      </c>
      <c r="AX158" s="13" t="s">
        <v>84</v>
      </c>
      <c r="AY158" s="269" t="s">
        <v>149</v>
      </c>
    </row>
    <row r="159" s="2" customFormat="1" ht="16.30189" customHeight="1">
      <c r="A159" s="39"/>
      <c r="B159" s="40"/>
      <c r="C159" s="239" t="s">
        <v>237</v>
      </c>
      <c r="D159" s="239" t="s">
        <v>152</v>
      </c>
      <c r="E159" s="240" t="s">
        <v>467</v>
      </c>
      <c r="F159" s="241" t="s">
        <v>468</v>
      </c>
      <c r="G159" s="242" t="s">
        <v>438</v>
      </c>
      <c r="H159" s="243">
        <v>34.595999999999997</v>
      </c>
      <c r="I159" s="244"/>
      <c r="J159" s="245">
        <f>ROUND(I159*H159,2)</f>
        <v>0</v>
      </c>
      <c r="K159" s="246"/>
      <c r="L159" s="45"/>
      <c r="M159" s="247" t="s">
        <v>1</v>
      </c>
      <c r="N159" s="248" t="s">
        <v>42</v>
      </c>
      <c r="O159" s="98"/>
      <c r="P159" s="249">
        <f>O159*H159</f>
        <v>0</v>
      </c>
      <c r="Q159" s="249">
        <v>0</v>
      </c>
      <c r="R159" s="249">
        <f>Q159*H159</f>
        <v>0</v>
      </c>
      <c r="S159" s="249">
        <v>0</v>
      </c>
      <c r="T159" s="25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1" t="s">
        <v>166</v>
      </c>
      <c r="AT159" s="251" t="s">
        <v>152</v>
      </c>
      <c r="AU159" s="251" t="s">
        <v>92</v>
      </c>
      <c r="AY159" s="18" t="s">
        <v>149</v>
      </c>
      <c r="BE159" s="252">
        <f>IF(N159="základná",J159,0)</f>
        <v>0</v>
      </c>
      <c r="BF159" s="252">
        <f>IF(N159="znížená",J159,0)</f>
        <v>0</v>
      </c>
      <c r="BG159" s="252">
        <f>IF(N159="zákl. prenesená",J159,0)</f>
        <v>0</v>
      </c>
      <c r="BH159" s="252">
        <f>IF(N159="zníž. prenesená",J159,0)</f>
        <v>0</v>
      </c>
      <c r="BI159" s="252">
        <f>IF(N159="nulová",J159,0)</f>
        <v>0</v>
      </c>
      <c r="BJ159" s="18" t="s">
        <v>92</v>
      </c>
      <c r="BK159" s="252">
        <f>ROUND(I159*H159,2)</f>
        <v>0</v>
      </c>
      <c r="BL159" s="18" t="s">
        <v>166</v>
      </c>
      <c r="BM159" s="251" t="s">
        <v>469</v>
      </c>
    </row>
    <row r="160" s="2" customFormat="1" ht="23.4566" customHeight="1">
      <c r="A160" s="39"/>
      <c r="B160" s="40"/>
      <c r="C160" s="239" t="s">
        <v>242</v>
      </c>
      <c r="D160" s="239" t="s">
        <v>152</v>
      </c>
      <c r="E160" s="240" t="s">
        <v>470</v>
      </c>
      <c r="F160" s="241" t="s">
        <v>197</v>
      </c>
      <c r="G160" s="242" t="s">
        <v>198</v>
      </c>
      <c r="H160" s="243">
        <v>66.578999999999994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</v>
      </c>
      <c r="R160" s="249">
        <f>Q160*H160</f>
        <v>0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471</v>
      </c>
    </row>
    <row r="161" s="13" customFormat="1">
      <c r="A161" s="13"/>
      <c r="B161" s="258"/>
      <c r="C161" s="259"/>
      <c r="D161" s="260" t="s">
        <v>190</v>
      </c>
      <c r="E161" s="261" t="s">
        <v>1</v>
      </c>
      <c r="F161" s="262" t="s">
        <v>831</v>
      </c>
      <c r="G161" s="259"/>
      <c r="H161" s="263">
        <v>51.893999999999998</v>
      </c>
      <c r="I161" s="264"/>
      <c r="J161" s="259"/>
      <c r="K161" s="259"/>
      <c r="L161" s="265"/>
      <c r="M161" s="266"/>
      <c r="N161" s="267"/>
      <c r="O161" s="267"/>
      <c r="P161" s="267"/>
      <c r="Q161" s="267"/>
      <c r="R161" s="267"/>
      <c r="S161" s="267"/>
      <c r="T161" s="26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9" t="s">
        <v>190</v>
      </c>
      <c r="AU161" s="269" t="s">
        <v>92</v>
      </c>
      <c r="AV161" s="13" t="s">
        <v>92</v>
      </c>
      <c r="AW161" s="13" t="s">
        <v>32</v>
      </c>
      <c r="AX161" s="13" t="s">
        <v>76</v>
      </c>
      <c r="AY161" s="269" t="s">
        <v>149</v>
      </c>
    </row>
    <row r="162" s="13" customFormat="1">
      <c r="A162" s="13"/>
      <c r="B162" s="258"/>
      <c r="C162" s="259"/>
      <c r="D162" s="260" t="s">
        <v>190</v>
      </c>
      <c r="E162" s="261" t="s">
        <v>1</v>
      </c>
      <c r="F162" s="262" t="s">
        <v>832</v>
      </c>
      <c r="G162" s="259"/>
      <c r="H162" s="263">
        <v>11.76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190</v>
      </c>
      <c r="AU162" s="269" t="s">
        <v>92</v>
      </c>
      <c r="AV162" s="13" t="s">
        <v>92</v>
      </c>
      <c r="AW162" s="13" t="s">
        <v>32</v>
      </c>
      <c r="AX162" s="13" t="s">
        <v>76</v>
      </c>
      <c r="AY162" s="269" t="s">
        <v>149</v>
      </c>
    </row>
    <row r="163" s="13" customFormat="1">
      <c r="A163" s="13"/>
      <c r="B163" s="258"/>
      <c r="C163" s="259"/>
      <c r="D163" s="260" t="s">
        <v>190</v>
      </c>
      <c r="E163" s="261" t="s">
        <v>1</v>
      </c>
      <c r="F163" s="262" t="s">
        <v>833</v>
      </c>
      <c r="G163" s="259"/>
      <c r="H163" s="263">
        <v>2.9249999999999998</v>
      </c>
      <c r="I163" s="264"/>
      <c r="J163" s="259"/>
      <c r="K163" s="259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190</v>
      </c>
      <c r="AU163" s="269" t="s">
        <v>92</v>
      </c>
      <c r="AV163" s="13" t="s">
        <v>92</v>
      </c>
      <c r="AW163" s="13" t="s">
        <v>32</v>
      </c>
      <c r="AX163" s="13" t="s">
        <v>76</v>
      </c>
      <c r="AY163" s="269" t="s">
        <v>149</v>
      </c>
    </row>
    <row r="164" s="14" customFormat="1">
      <c r="A164" s="14"/>
      <c r="B164" s="270"/>
      <c r="C164" s="271"/>
      <c r="D164" s="260" t="s">
        <v>190</v>
      </c>
      <c r="E164" s="272" t="s">
        <v>1</v>
      </c>
      <c r="F164" s="273" t="s">
        <v>203</v>
      </c>
      <c r="G164" s="271"/>
      <c r="H164" s="274">
        <v>66.578999999999994</v>
      </c>
      <c r="I164" s="275"/>
      <c r="J164" s="271"/>
      <c r="K164" s="271"/>
      <c r="L164" s="276"/>
      <c r="M164" s="277"/>
      <c r="N164" s="278"/>
      <c r="O164" s="278"/>
      <c r="P164" s="278"/>
      <c r="Q164" s="278"/>
      <c r="R164" s="278"/>
      <c r="S164" s="278"/>
      <c r="T164" s="27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80" t="s">
        <v>190</v>
      </c>
      <c r="AU164" s="280" t="s">
        <v>92</v>
      </c>
      <c r="AV164" s="14" t="s">
        <v>166</v>
      </c>
      <c r="AW164" s="14" t="s">
        <v>32</v>
      </c>
      <c r="AX164" s="14" t="s">
        <v>84</v>
      </c>
      <c r="AY164" s="280" t="s">
        <v>149</v>
      </c>
    </row>
    <row r="165" s="2" customFormat="1" ht="23.4566" customHeight="1">
      <c r="A165" s="39"/>
      <c r="B165" s="40"/>
      <c r="C165" s="239" t="s">
        <v>247</v>
      </c>
      <c r="D165" s="239" t="s">
        <v>152</v>
      </c>
      <c r="E165" s="240" t="s">
        <v>735</v>
      </c>
      <c r="F165" s="241" t="s">
        <v>736</v>
      </c>
      <c r="G165" s="242" t="s">
        <v>438</v>
      </c>
      <c r="H165" s="243">
        <v>47.219999999999999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834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835</v>
      </c>
      <c r="G166" s="259"/>
      <c r="H166" s="263">
        <v>23.100000000000001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76</v>
      </c>
      <c r="AY166" s="269" t="s">
        <v>149</v>
      </c>
    </row>
    <row r="167" s="13" customFormat="1">
      <c r="A167" s="13"/>
      <c r="B167" s="258"/>
      <c r="C167" s="259"/>
      <c r="D167" s="260" t="s">
        <v>190</v>
      </c>
      <c r="E167" s="261" t="s">
        <v>1</v>
      </c>
      <c r="F167" s="262" t="s">
        <v>826</v>
      </c>
      <c r="G167" s="259"/>
      <c r="H167" s="263">
        <v>24.120000000000001</v>
      </c>
      <c r="I167" s="264"/>
      <c r="J167" s="259"/>
      <c r="K167" s="259"/>
      <c r="L167" s="265"/>
      <c r="M167" s="266"/>
      <c r="N167" s="267"/>
      <c r="O167" s="267"/>
      <c r="P167" s="267"/>
      <c r="Q167" s="267"/>
      <c r="R167" s="267"/>
      <c r="S167" s="267"/>
      <c r="T167" s="26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9" t="s">
        <v>190</v>
      </c>
      <c r="AU167" s="269" t="s">
        <v>92</v>
      </c>
      <c r="AV167" s="13" t="s">
        <v>92</v>
      </c>
      <c r="AW167" s="13" t="s">
        <v>32</v>
      </c>
      <c r="AX167" s="13" t="s">
        <v>76</v>
      </c>
      <c r="AY167" s="269" t="s">
        <v>149</v>
      </c>
    </row>
    <row r="168" s="14" customFormat="1">
      <c r="A168" s="14"/>
      <c r="B168" s="270"/>
      <c r="C168" s="271"/>
      <c r="D168" s="260" t="s">
        <v>190</v>
      </c>
      <c r="E168" s="272" t="s">
        <v>1</v>
      </c>
      <c r="F168" s="273" t="s">
        <v>203</v>
      </c>
      <c r="G168" s="271"/>
      <c r="H168" s="274">
        <v>47.219999999999999</v>
      </c>
      <c r="I168" s="275"/>
      <c r="J168" s="271"/>
      <c r="K168" s="271"/>
      <c r="L168" s="276"/>
      <c r="M168" s="277"/>
      <c r="N168" s="278"/>
      <c r="O168" s="278"/>
      <c r="P168" s="278"/>
      <c r="Q168" s="278"/>
      <c r="R168" s="278"/>
      <c r="S168" s="278"/>
      <c r="T168" s="27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80" t="s">
        <v>190</v>
      </c>
      <c r="AU168" s="280" t="s">
        <v>92</v>
      </c>
      <c r="AV168" s="14" t="s">
        <v>166</v>
      </c>
      <c r="AW168" s="14" t="s">
        <v>32</v>
      </c>
      <c r="AX168" s="14" t="s">
        <v>84</v>
      </c>
      <c r="AY168" s="280" t="s">
        <v>149</v>
      </c>
    </row>
    <row r="169" s="2" customFormat="1" ht="23.4566" customHeight="1">
      <c r="A169" s="39"/>
      <c r="B169" s="40"/>
      <c r="C169" s="239" t="s">
        <v>252</v>
      </c>
      <c r="D169" s="239" t="s">
        <v>152</v>
      </c>
      <c r="E169" s="240" t="s">
        <v>836</v>
      </c>
      <c r="F169" s="241" t="s">
        <v>837</v>
      </c>
      <c r="G169" s="242" t="s">
        <v>438</v>
      </c>
      <c r="H169" s="243">
        <v>27.474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0</v>
      </c>
      <c r="R169" s="249">
        <f>Q169*H169</f>
        <v>0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838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839</v>
      </c>
      <c r="G170" s="259"/>
      <c r="H170" s="263">
        <v>27.474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76</v>
      </c>
      <c r="AY170" s="269" t="s">
        <v>149</v>
      </c>
    </row>
    <row r="171" s="2" customFormat="1" ht="16.30189" customHeight="1">
      <c r="A171" s="39"/>
      <c r="B171" s="40"/>
      <c r="C171" s="281" t="s">
        <v>256</v>
      </c>
      <c r="D171" s="281" t="s">
        <v>243</v>
      </c>
      <c r="E171" s="282" t="s">
        <v>840</v>
      </c>
      <c r="F171" s="283" t="s">
        <v>841</v>
      </c>
      <c r="G171" s="284" t="s">
        <v>198</v>
      </c>
      <c r="H171" s="285">
        <v>46.706000000000003</v>
      </c>
      <c r="I171" s="286"/>
      <c r="J171" s="287">
        <f>ROUND(I171*H171,2)</f>
        <v>0</v>
      </c>
      <c r="K171" s="288"/>
      <c r="L171" s="289"/>
      <c r="M171" s="290" t="s">
        <v>1</v>
      </c>
      <c r="N171" s="291" t="s">
        <v>42</v>
      </c>
      <c r="O171" s="98"/>
      <c r="P171" s="249">
        <f>O171*H171</f>
        <v>0</v>
      </c>
      <c r="Q171" s="249">
        <v>1</v>
      </c>
      <c r="R171" s="249">
        <f>Q171*H171</f>
        <v>46.706000000000003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224</v>
      </c>
      <c r="AT171" s="251" t="s">
        <v>243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842</v>
      </c>
    </row>
    <row r="172" s="13" customFormat="1">
      <c r="A172" s="13"/>
      <c r="B172" s="258"/>
      <c r="C172" s="259"/>
      <c r="D172" s="260" t="s">
        <v>190</v>
      </c>
      <c r="E172" s="261" t="s">
        <v>1</v>
      </c>
      <c r="F172" s="262" t="s">
        <v>843</v>
      </c>
      <c r="G172" s="259"/>
      <c r="H172" s="263">
        <v>46.706000000000003</v>
      </c>
      <c r="I172" s="264"/>
      <c r="J172" s="259"/>
      <c r="K172" s="259"/>
      <c r="L172" s="265"/>
      <c r="M172" s="266"/>
      <c r="N172" s="267"/>
      <c r="O172" s="267"/>
      <c r="P172" s="267"/>
      <c r="Q172" s="267"/>
      <c r="R172" s="267"/>
      <c r="S172" s="267"/>
      <c r="T172" s="26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9" t="s">
        <v>190</v>
      </c>
      <c r="AU172" s="269" t="s">
        <v>92</v>
      </c>
      <c r="AV172" s="13" t="s">
        <v>92</v>
      </c>
      <c r="AW172" s="13" t="s">
        <v>32</v>
      </c>
      <c r="AX172" s="13" t="s">
        <v>76</v>
      </c>
      <c r="AY172" s="269" t="s">
        <v>149</v>
      </c>
    </row>
    <row r="173" s="12" customFormat="1" ht="22.8" customHeight="1">
      <c r="A173" s="12"/>
      <c r="B173" s="223"/>
      <c r="C173" s="224"/>
      <c r="D173" s="225" t="s">
        <v>75</v>
      </c>
      <c r="E173" s="237" t="s">
        <v>166</v>
      </c>
      <c r="F173" s="237" t="s">
        <v>507</v>
      </c>
      <c r="G173" s="224"/>
      <c r="H173" s="224"/>
      <c r="I173" s="227"/>
      <c r="J173" s="238">
        <f>BK173</f>
        <v>0</v>
      </c>
      <c r="K173" s="224"/>
      <c r="L173" s="229"/>
      <c r="M173" s="230"/>
      <c r="N173" s="231"/>
      <c r="O173" s="231"/>
      <c r="P173" s="232">
        <f>SUM(P174:P191)</f>
        <v>0</v>
      </c>
      <c r="Q173" s="231"/>
      <c r="R173" s="232">
        <f>SUM(R174:R191)</f>
        <v>44.057946999999999</v>
      </c>
      <c r="S173" s="231"/>
      <c r="T173" s="233">
        <f>SUM(T174:T191)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4" t="s">
        <v>84</v>
      </c>
      <c r="AT173" s="235" t="s">
        <v>75</v>
      </c>
      <c r="AU173" s="235" t="s">
        <v>84</v>
      </c>
      <c r="AY173" s="234" t="s">
        <v>149</v>
      </c>
      <c r="BK173" s="236">
        <f>SUM(BK174:BK191)</f>
        <v>0</v>
      </c>
    </row>
    <row r="174" s="2" customFormat="1" ht="31.92453" customHeight="1">
      <c r="A174" s="39"/>
      <c r="B174" s="40"/>
      <c r="C174" s="239" t="s">
        <v>260</v>
      </c>
      <c r="D174" s="239" t="s">
        <v>152</v>
      </c>
      <c r="E174" s="240" t="s">
        <v>508</v>
      </c>
      <c r="F174" s="241" t="s">
        <v>509</v>
      </c>
      <c r="G174" s="242" t="s">
        <v>188</v>
      </c>
      <c r="H174" s="243">
        <v>12.949999999999999</v>
      </c>
      <c r="I174" s="244"/>
      <c r="J174" s="245">
        <f>ROUND(I174*H174,2)</f>
        <v>0</v>
      </c>
      <c r="K174" s="246"/>
      <c r="L174" s="45"/>
      <c r="M174" s="247" t="s">
        <v>1</v>
      </c>
      <c r="N174" s="248" t="s">
        <v>42</v>
      </c>
      <c r="O174" s="98"/>
      <c r="P174" s="249">
        <f>O174*H174</f>
        <v>0</v>
      </c>
      <c r="Q174" s="249">
        <v>0.23366999999999999</v>
      </c>
      <c r="R174" s="249">
        <f>Q174*H174</f>
        <v>3.0260264999999995</v>
      </c>
      <c r="S174" s="249">
        <v>0</v>
      </c>
      <c r="T174" s="25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1" t="s">
        <v>166</v>
      </c>
      <c r="AT174" s="251" t="s">
        <v>152</v>
      </c>
      <c r="AU174" s="251" t="s">
        <v>92</v>
      </c>
      <c r="AY174" s="18" t="s">
        <v>149</v>
      </c>
      <c r="BE174" s="252">
        <f>IF(N174="základná",J174,0)</f>
        <v>0</v>
      </c>
      <c r="BF174" s="252">
        <f>IF(N174="znížená",J174,0)</f>
        <v>0</v>
      </c>
      <c r="BG174" s="252">
        <f>IF(N174="zákl. prenesená",J174,0)</f>
        <v>0</v>
      </c>
      <c r="BH174" s="252">
        <f>IF(N174="zníž. prenesená",J174,0)</f>
        <v>0</v>
      </c>
      <c r="BI174" s="252">
        <f>IF(N174="nulová",J174,0)</f>
        <v>0</v>
      </c>
      <c r="BJ174" s="18" t="s">
        <v>92</v>
      </c>
      <c r="BK174" s="252">
        <f>ROUND(I174*H174,2)</f>
        <v>0</v>
      </c>
      <c r="BL174" s="18" t="s">
        <v>166</v>
      </c>
      <c r="BM174" s="251" t="s">
        <v>510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844</v>
      </c>
      <c r="G175" s="259"/>
      <c r="H175" s="263">
        <v>11.75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76</v>
      </c>
      <c r="AY175" s="269" t="s">
        <v>149</v>
      </c>
    </row>
    <row r="176" s="13" customFormat="1">
      <c r="A176" s="13"/>
      <c r="B176" s="258"/>
      <c r="C176" s="259"/>
      <c r="D176" s="260" t="s">
        <v>190</v>
      </c>
      <c r="E176" s="261" t="s">
        <v>1</v>
      </c>
      <c r="F176" s="262" t="s">
        <v>845</v>
      </c>
      <c r="G176" s="259"/>
      <c r="H176" s="263">
        <v>1.2</v>
      </c>
      <c r="I176" s="264"/>
      <c r="J176" s="259"/>
      <c r="K176" s="259"/>
      <c r="L176" s="265"/>
      <c r="M176" s="266"/>
      <c r="N176" s="267"/>
      <c r="O176" s="267"/>
      <c r="P176" s="267"/>
      <c r="Q176" s="267"/>
      <c r="R176" s="267"/>
      <c r="S176" s="267"/>
      <c r="T176" s="26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9" t="s">
        <v>190</v>
      </c>
      <c r="AU176" s="269" t="s">
        <v>92</v>
      </c>
      <c r="AV176" s="13" t="s">
        <v>92</v>
      </c>
      <c r="AW176" s="13" t="s">
        <v>32</v>
      </c>
      <c r="AX176" s="13" t="s">
        <v>76</v>
      </c>
      <c r="AY176" s="269" t="s">
        <v>149</v>
      </c>
    </row>
    <row r="177" s="2" customFormat="1" ht="23.4566" customHeight="1">
      <c r="A177" s="39"/>
      <c r="B177" s="40"/>
      <c r="C177" s="239" t="s">
        <v>264</v>
      </c>
      <c r="D177" s="239" t="s">
        <v>152</v>
      </c>
      <c r="E177" s="240" t="s">
        <v>512</v>
      </c>
      <c r="F177" s="241" t="s">
        <v>513</v>
      </c>
      <c r="G177" s="242" t="s">
        <v>438</v>
      </c>
      <c r="H177" s="243">
        <v>3.375</v>
      </c>
      <c r="I177" s="244"/>
      <c r="J177" s="245">
        <f>ROUND(I177*H177,2)</f>
        <v>0</v>
      </c>
      <c r="K177" s="246"/>
      <c r="L177" s="45"/>
      <c r="M177" s="247" t="s">
        <v>1</v>
      </c>
      <c r="N177" s="248" t="s">
        <v>42</v>
      </c>
      <c r="O177" s="98"/>
      <c r="P177" s="249">
        <f>O177*H177</f>
        <v>0</v>
      </c>
      <c r="Q177" s="249">
        <v>1.7034</v>
      </c>
      <c r="R177" s="249">
        <f>Q177*H177</f>
        <v>5.7489749999999997</v>
      </c>
      <c r="S177" s="249">
        <v>0</v>
      </c>
      <c r="T177" s="25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1" t="s">
        <v>166</v>
      </c>
      <c r="AT177" s="251" t="s">
        <v>152</v>
      </c>
      <c r="AU177" s="251" t="s">
        <v>92</v>
      </c>
      <c r="AY177" s="18" t="s">
        <v>149</v>
      </c>
      <c r="BE177" s="252">
        <f>IF(N177="základná",J177,0)</f>
        <v>0</v>
      </c>
      <c r="BF177" s="252">
        <f>IF(N177="znížená",J177,0)</f>
        <v>0</v>
      </c>
      <c r="BG177" s="252">
        <f>IF(N177="zákl. prenesená",J177,0)</f>
        <v>0</v>
      </c>
      <c r="BH177" s="252">
        <f>IF(N177="zníž. prenesená",J177,0)</f>
        <v>0</v>
      </c>
      <c r="BI177" s="252">
        <f>IF(N177="nulová",J177,0)</f>
        <v>0</v>
      </c>
      <c r="BJ177" s="18" t="s">
        <v>92</v>
      </c>
      <c r="BK177" s="252">
        <f>ROUND(I177*H177,2)</f>
        <v>0</v>
      </c>
      <c r="BL177" s="18" t="s">
        <v>166</v>
      </c>
      <c r="BM177" s="251" t="s">
        <v>846</v>
      </c>
    </row>
    <row r="178" s="13" customFormat="1">
      <c r="A178" s="13"/>
      <c r="B178" s="258"/>
      <c r="C178" s="259"/>
      <c r="D178" s="260" t="s">
        <v>190</v>
      </c>
      <c r="E178" s="261" t="s">
        <v>1</v>
      </c>
      <c r="F178" s="262" t="s">
        <v>847</v>
      </c>
      <c r="G178" s="259"/>
      <c r="H178" s="263">
        <v>0.074999999999999997</v>
      </c>
      <c r="I178" s="264"/>
      <c r="J178" s="259"/>
      <c r="K178" s="259"/>
      <c r="L178" s="265"/>
      <c r="M178" s="266"/>
      <c r="N178" s="267"/>
      <c r="O178" s="267"/>
      <c r="P178" s="267"/>
      <c r="Q178" s="267"/>
      <c r="R178" s="267"/>
      <c r="S178" s="267"/>
      <c r="T178" s="26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9" t="s">
        <v>190</v>
      </c>
      <c r="AU178" s="269" t="s">
        <v>92</v>
      </c>
      <c r="AV178" s="13" t="s">
        <v>92</v>
      </c>
      <c r="AW178" s="13" t="s">
        <v>32</v>
      </c>
      <c r="AX178" s="13" t="s">
        <v>76</v>
      </c>
      <c r="AY178" s="269" t="s">
        <v>149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848</v>
      </c>
      <c r="G179" s="259"/>
      <c r="H179" s="263">
        <v>3.2999999999999998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76</v>
      </c>
      <c r="AY179" s="269" t="s">
        <v>149</v>
      </c>
    </row>
    <row r="180" s="2" customFormat="1" ht="23.4566" customHeight="1">
      <c r="A180" s="39"/>
      <c r="B180" s="40"/>
      <c r="C180" s="239" t="s">
        <v>269</v>
      </c>
      <c r="D180" s="239" t="s">
        <v>152</v>
      </c>
      <c r="E180" s="240" t="s">
        <v>516</v>
      </c>
      <c r="F180" s="241" t="s">
        <v>517</v>
      </c>
      <c r="G180" s="242" t="s">
        <v>188</v>
      </c>
      <c r="H180" s="243">
        <v>11.75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0.30059999999999998</v>
      </c>
      <c r="R180" s="249">
        <f>Q180*H180</f>
        <v>3.5320499999999999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849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850</v>
      </c>
      <c r="G181" s="259"/>
      <c r="H181" s="263">
        <v>11.75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76</v>
      </c>
      <c r="AY181" s="269" t="s">
        <v>149</v>
      </c>
    </row>
    <row r="182" s="14" customFormat="1">
      <c r="A182" s="14"/>
      <c r="B182" s="270"/>
      <c r="C182" s="271"/>
      <c r="D182" s="260" t="s">
        <v>190</v>
      </c>
      <c r="E182" s="272" t="s">
        <v>1</v>
      </c>
      <c r="F182" s="273" t="s">
        <v>203</v>
      </c>
      <c r="G182" s="271"/>
      <c r="H182" s="274">
        <v>11.75</v>
      </c>
      <c r="I182" s="275"/>
      <c r="J182" s="271"/>
      <c r="K182" s="271"/>
      <c r="L182" s="276"/>
      <c r="M182" s="277"/>
      <c r="N182" s="278"/>
      <c r="O182" s="278"/>
      <c r="P182" s="278"/>
      <c r="Q182" s="278"/>
      <c r="R182" s="278"/>
      <c r="S182" s="278"/>
      <c r="T182" s="27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80" t="s">
        <v>190</v>
      </c>
      <c r="AU182" s="280" t="s">
        <v>92</v>
      </c>
      <c r="AV182" s="14" t="s">
        <v>166</v>
      </c>
      <c r="AW182" s="14" t="s">
        <v>32</v>
      </c>
      <c r="AX182" s="14" t="s">
        <v>84</v>
      </c>
      <c r="AY182" s="280" t="s">
        <v>149</v>
      </c>
    </row>
    <row r="183" s="2" customFormat="1" ht="23.4566" customHeight="1">
      <c r="A183" s="39"/>
      <c r="B183" s="40"/>
      <c r="C183" s="239" t="s">
        <v>273</v>
      </c>
      <c r="D183" s="239" t="s">
        <v>152</v>
      </c>
      <c r="E183" s="240" t="s">
        <v>851</v>
      </c>
      <c r="F183" s="241" t="s">
        <v>852</v>
      </c>
      <c r="G183" s="242" t="s">
        <v>438</v>
      </c>
      <c r="H183" s="243">
        <v>8.6699999999999999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2.40645</v>
      </c>
      <c r="R183" s="249">
        <f>Q183*H183</f>
        <v>20.8639215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853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854</v>
      </c>
      <c r="G184" s="259"/>
      <c r="H184" s="263">
        <v>8.25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76</v>
      </c>
      <c r="AY184" s="269" t="s">
        <v>149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855</v>
      </c>
      <c r="G185" s="259"/>
      <c r="H185" s="263">
        <v>0.41999999999999998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76</v>
      </c>
      <c r="AY185" s="269" t="s">
        <v>149</v>
      </c>
    </row>
    <row r="186" s="14" customFormat="1">
      <c r="A186" s="14"/>
      <c r="B186" s="270"/>
      <c r="C186" s="271"/>
      <c r="D186" s="260" t="s">
        <v>190</v>
      </c>
      <c r="E186" s="272" t="s">
        <v>1</v>
      </c>
      <c r="F186" s="273" t="s">
        <v>203</v>
      </c>
      <c r="G186" s="271"/>
      <c r="H186" s="274">
        <v>8.6699999999999999</v>
      </c>
      <c r="I186" s="275"/>
      <c r="J186" s="271"/>
      <c r="K186" s="271"/>
      <c r="L186" s="276"/>
      <c r="M186" s="277"/>
      <c r="N186" s="278"/>
      <c r="O186" s="278"/>
      <c r="P186" s="278"/>
      <c r="Q186" s="278"/>
      <c r="R186" s="278"/>
      <c r="S186" s="278"/>
      <c r="T186" s="27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80" t="s">
        <v>190</v>
      </c>
      <c r="AU186" s="280" t="s">
        <v>92</v>
      </c>
      <c r="AV186" s="14" t="s">
        <v>166</v>
      </c>
      <c r="AW186" s="14" t="s">
        <v>32</v>
      </c>
      <c r="AX186" s="14" t="s">
        <v>84</v>
      </c>
      <c r="AY186" s="280" t="s">
        <v>149</v>
      </c>
    </row>
    <row r="187" s="2" customFormat="1" ht="31.92453" customHeight="1">
      <c r="A187" s="39"/>
      <c r="B187" s="40"/>
      <c r="C187" s="239" t="s">
        <v>277</v>
      </c>
      <c r="D187" s="239" t="s">
        <v>152</v>
      </c>
      <c r="E187" s="240" t="s">
        <v>519</v>
      </c>
      <c r="F187" s="241" t="s">
        <v>520</v>
      </c>
      <c r="G187" s="242" t="s">
        <v>438</v>
      </c>
      <c r="H187" s="243">
        <v>0.52500000000000002</v>
      </c>
      <c r="I187" s="244"/>
      <c r="J187" s="245">
        <f>ROUND(I187*H187,2)</f>
        <v>0</v>
      </c>
      <c r="K187" s="246"/>
      <c r="L187" s="45"/>
      <c r="M187" s="247" t="s">
        <v>1</v>
      </c>
      <c r="N187" s="248" t="s">
        <v>42</v>
      </c>
      <c r="O187" s="98"/>
      <c r="P187" s="249">
        <f>O187*H187</f>
        <v>0</v>
      </c>
      <c r="Q187" s="249">
        <v>2.2632400000000001</v>
      </c>
      <c r="R187" s="249">
        <f>Q187*H187</f>
        <v>1.1882010000000001</v>
      </c>
      <c r="S187" s="249">
        <v>0</v>
      </c>
      <c r="T187" s="25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1" t="s">
        <v>166</v>
      </c>
      <c r="AT187" s="251" t="s">
        <v>152</v>
      </c>
      <c r="AU187" s="251" t="s">
        <v>92</v>
      </c>
      <c r="AY187" s="18" t="s">
        <v>149</v>
      </c>
      <c r="BE187" s="252">
        <f>IF(N187="základná",J187,0)</f>
        <v>0</v>
      </c>
      <c r="BF187" s="252">
        <f>IF(N187="znížená",J187,0)</f>
        <v>0</v>
      </c>
      <c r="BG187" s="252">
        <f>IF(N187="zákl. prenesená",J187,0)</f>
        <v>0</v>
      </c>
      <c r="BH187" s="252">
        <f>IF(N187="zníž. prenesená",J187,0)</f>
        <v>0</v>
      </c>
      <c r="BI187" s="252">
        <f>IF(N187="nulová",J187,0)</f>
        <v>0</v>
      </c>
      <c r="BJ187" s="18" t="s">
        <v>92</v>
      </c>
      <c r="BK187" s="252">
        <f>ROUND(I187*H187,2)</f>
        <v>0</v>
      </c>
      <c r="BL187" s="18" t="s">
        <v>166</v>
      </c>
      <c r="BM187" s="251" t="s">
        <v>856</v>
      </c>
    </row>
    <row r="188" s="13" customFormat="1">
      <c r="A188" s="13"/>
      <c r="B188" s="258"/>
      <c r="C188" s="259"/>
      <c r="D188" s="260" t="s">
        <v>190</v>
      </c>
      <c r="E188" s="261" t="s">
        <v>1</v>
      </c>
      <c r="F188" s="262" t="s">
        <v>857</v>
      </c>
      <c r="G188" s="259"/>
      <c r="H188" s="263">
        <v>0.52500000000000002</v>
      </c>
      <c r="I188" s="264"/>
      <c r="J188" s="259"/>
      <c r="K188" s="259"/>
      <c r="L188" s="265"/>
      <c r="M188" s="266"/>
      <c r="N188" s="267"/>
      <c r="O188" s="267"/>
      <c r="P188" s="267"/>
      <c r="Q188" s="267"/>
      <c r="R188" s="267"/>
      <c r="S188" s="267"/>
      <c r="T188" s="26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9" t="s">
        <v>190</v>
      </c>
      <c r="AU188" s="269" t="s">
        <v>92</v>
      </c>
      <c r="AV188" s="13" t="s">
        <v>92</v>
      </c>
      <c r="AW188" s="13" t="s">
        <v>32</v>
      </c>
      <c r="AX188" s="13" t="s">
        <v>84</v>
      </c>
      <c r="AY188" s="269" t="s">
        <v>149</v>
      </c>
    </row>
    <row r="189" s="2" customFormat="1" ht="31.92453" customHeight="1">
      <c r="A189" s="39"/>
      <c r="B189" s="40"/>
      <c r="C189" s="239" t="s">
        <v>7</v>
      </c>
      <c r="D189" s="239" t="s">
        <v>152</v>
      </c>
      <c r="E189" s="240" t="s">
        <v>527</v>
      </c>
      <c r="F189" s="241" t="s">
        <v>528</v>
      </c>
      <c r="G189" s="242" t="s">
        <v>188</v>
      </c>
      <c r="H189" s="243">
        <v>12.949999999999999</v>
      </c>
      <c r="I189" s="244"/>
      <c r="J189" s="245">
        <f>ROUND(I189*H189,2)</f>
        <v>0</v>
      </c>
      <c r="K189" s="246"/>
      <c r="L189" s="45"/>
      <c r="M189" s="247" t="s">
        <v>1</v>
      </c>
      <c r="N189" s="248" t="s">
        <v>42</v>
      </c>
      <c r="O189" s="98"/>
      <c r="P189" s="249">
        <f>O189*H189</f>
        <v>0</v>
      </c>
      <c r="Q189" s="249">
        <v>0.74894000000000005</v>
      </c>
      <c r="R189" s="249">
        <f>Q189*H189</f>
        <v>9.698773000000001</v>
      </c>
      <c r="S189" s="249">
        <v>0</v>
      </c>
      <c r="T189" s="25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1" t="s">
        <v>166</v>
      </c>
      <c r="AT189" s="251" t="s">
        <v>152</v>
      </c>
      <c r="AU189" s="251" t="s">
        <v>92</v>
      </c>
      <c r="AY189" s="18" t="s">
        <v>149</v>
      </c>
      <c r="BE189" s="252">
        <f>IF(N189="základná",J189,0)</f>
        <v>0</v>
      </c>
      <c r="BF189" s="252">
        <f>IF(N189="znížená",J189,0)</f>
        <v>0</v>
      </c>
      <c r="BG189" s="252">
        <f>IF(N189="zákl. prenesená",J189,0)</f>
        <v>0</v>
      </c>
      <c r="BH189" s="252">
        <f>IF(N189="zníž. prenesená",J189,0)</f>
        <v>0</v>
      </c>
      <c r="BI189" s="252">
        <f>IF(N189="nulová",J189,0)</f>
        <v>0</v>
      </c>
      <c r="BJ189" s="18" t="s">
        <v>92</v>
      </c>
      <c r="BK189" s="252">
        <f>ROUND(I189*H189,2)</f>
        <v>0</v>
      </c>
      <c r="BL189" s="18" t="s">
        <v>166</v>
      </c>
      <c r="BM189" s="251" t="s">
        <v>529</v>
      </c>
    </row>
    <row r="190" s="13" customFormat="1">
      <c r="A190" s="13"/>
      <c r="B190" s="258"/>
      <c r="C190" s="259"/>
      <c r="D190" s="260" t="s">
        <v>190</v>
      </c>
      <c r="E190" s="261" t="s">
        <v>1</v>
      </c>
      <c r="F190" s="262" t="s">
        <v>844</v>
      </c>
      <c r="G190" s="259"/>
      <c r="H190" s="263">
        <v>11.75</v>
      </c>
      <c r="I190" s="264"/>
      <c r="J190" s="259"/>
      <c r="K190" s="259"/>
      <c r="L190" s="265"/>
      <c r="M190" s="266"/>
      <c r="N190" s="267"/>
      <c r="O190" s="267"/>
      <c r="P190" s="267"/>
      <c r="Q190" s="267"/>
      <c r="R190" s="267"/>
      <c r="S190" s="267"/>
      <c r="T190" s="26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9" t="s">
        <v>190</v>
      </c>
      <c r="AU190" s="269" t="s">
        <v>92</v>
      </c>
      <c r="AV190" s="13" t="s">
        <v>92</v>
      </c>
      <c r="AW190" s="13" t="s">
        <v>32</v>
      </c>
      <c r="AX190" s="13" t="s">
        <v>76</v>
      </c>
      <c r="AY190" s="269" t="s">
        <v>149</v>
      </c>
    </row>
    <row r="191" s="13" customFormat="1">
      <c r="A191" s="13"/>
      <c r="B191" s="258"/>
      <c r="C191" s="259"/>
      <c r="D191" s="260" t="s">
        <v>190</v>
      </c>
      <c r="E191" s="261" t="s">
        <v>1</v>
      </c>
      <c r="F191" s="262" t="s">
        <v>845</v>
      </c>
      <c r="G191" s="259"/>
      <c r="H191" s="263">
        <v>1.2</v>
      </c>
      <c r="I191" s="264"/>
      <c r="J191" s="259"/>
      <c r="K191" s="259"/>
      <c r="L191" s="265"/>
      <c r="M191" s="266"/>
      <c r="N191" s="267"/>
      <c r="O191" s="267"/>
      <c r="P191" s="267"/>
      <c r="Q191" s="267"/>
      <c r="R191" s="267"/>
      <c r="S191" s="267"/>
      <c r="T191" s="26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9" t="s">
        <v>190</v>
      </c>
      <c r="AU191" s="269" t="s">
        <v>92</v>
      </c>
      <c r="AV191" s="13" t="s">
        <v>92</v>
      </c>
      <c r="AW191" s="13" t="s">
        <v>32</v>
      </c>
      <c r="AX191" s="13" t="s">
        <v>76</v>
      </c>
      <c r="AY191" s="269" t="s">
        <v>149</v>
      </c>
    </row>
    <row r="192" s="12" customFormat="1" ht="22.8" customHeight="1">
      <c r="A192" s="12"/>
      <c r="B192" s="223"/>
      <c r="C192" s="224"/>
      <c r="D192" s="225" t="s">
        <v>75</v>
      </c>
      <c r="E192" s="237" t="s">
        <v>148</v>
      </c>
      <c r="F192" s="237" t="s">
        <v>204</v>
      </c>
      <c r="G192" s="224"/>
      <c r="H192" s="224"/>
      <c r="I192" s="227"/>
      <c r="J192" s="238">
        <f>BK192</f>
        <v>0</v>
      </c>
      <c r="K192" s="224"/>
      <c r="L192" s="229"/>
      <c r="M192" s="230"/>
      <c r="N192" s="231"/>
      <c r="O192" s="231"/>
      <c r="P192" s="232">
        <f>SUM(P193:P198)</f>
        <v>0</v>
      </c>
      <c r="Q192" s="231"/>
      <c r="R192" s="232">
        <f>SUM(R193:R198)</f>
        <v>23.033010000000001</v>
      </c>
      <c r="S192" s="231"/>
      <c r="T192" s="233">
        <f>SUM(T193:T198)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34" t="s">
        <v>84</v>
      </c>
      <c r="AT192" s="235" t="s">
        <v>75</v>
      </c>
      <c r="AU192" s="235" t="s">
        <v>84</v>
      </c>
      <c r="AY192" s="234" t="s">
        <v>149</v>
      </c>
      <c r="BK192" s="236">
        <f>SUM(BK193:BK198)</f>
        <v>0</v>
      </c>
    </row>
    <row r="193" s="2" customFormat="1" ht="23.4566" customHeight="1">
      <c r="A193" s="39"/>
      <c r="B193" s="40"/>
      <c r="C193" s="239" t="s">
        <v>284</v>
      </c>
      <c r="D193" s="239" t="s">
        <v>152</v>
      </c>
      <c r="E193" s="240" t="s">
        <v>858</v>
      </c>
      <c r="F193" s="241" t="s">
        <v>859</v>
      </c>
      <c r="G193" s="242" t="s">
        <v>188</v>
      </c>
      <c r="H193" s="243">
        <v>21</v>
      </c>
      <c r="I193" s="244"/>
      <c r="J193" s="245">
        <f>ROUND(I193*H193,2)</f>
        <v>0</v>
      </c>
      <c r="K193" s="246"/>
      <c r="L193" s="45"/>
      <c r="M193" s="247" t="s">
        <v>1</v>
      </c>
      <c r="N193" s="248" t="s">
        <v>42</v>
      </c>
      <c r="O193" s="98"/>
      <c r="P193" s="249">
        <f>O193*H193</f>
        <v>0</v>
      </c>
      <c r="Q193" s="249">
        <v>0.46166000000000001</v>
      </c>
      <c r="R193" s="249">
        <f>Q193*H193</f>
        <v>9.6948600000000003</v>
      </c>
      <c r="S193" s="249">
        <v>0</v>
      </c>
      <c r="T193" s="25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1" t="s">
        <v>166</v>
      </c>
      <c r="AT193" s="251" t="s">
        <v>152</v>
      </c>
      <c r="AU193" s="251" t="s">
        <v>92</v>
      </c>
      <c r="AY193" s="18" t="s">
        <v>149</v>
      </c>
      <c r="BE193" s="252">
        <f>IF(N193="základná",J193,0)</f>
        <v>0</v>
      </c>
      <c r="BF193" s="252">
        <f>IF(N193="znížená",J193,0)</f>
        <v>0</v>
      </c>
      <c r="BG193" s="252">
        <f>IF(N193="zákl. prenesená",J193,0)</f>
        <v>0</v>
      </c>
      <c r="BH193" s="252">
        <f>IF(N193="zníž. prenesená",J193,0)</f>
        <v>0</v>
      </c>
      <c r="BI193" s="252">
        <f>IF(N193="nulová",J193,0)</f>
        <v>0</v>
      </c>
      <c r="BJ193" s="18" t="s">
        <v>92</v>
      </c>
      <c r="BK193" s="252">
        <f>ROUND(I193*H193,2)</f>
        <v>0</v>
      </c>
      <c r="BL193" s="18" t="s">
        <v>166</v>
      </c>
      <c r="BM193" s="251" t="s">
        <v>860</v>
      </c>
    </row>
    <row r="194" s="13" customFormat="1">
      <c r="A194" s="13"/>
      <c r="B194" s="258"/>
      <c r="C194" s="259"/>
      <c r="D194" s="260" t="s">
        <v>190</v>
      </c>
      <c r="E194" s="261" t="s">
        <v>1</v>
      </c>
      <c r="F194" s="262" t="s">
        <v>814</v>
      </c>
      <c r="G194" s="259"/>
      <c r="H194" s="263">
        <v>21</v>
      </c>
      <c r="I194" s="264"/>
      <c r="J194" s="259"/>
      <c r="K194" s="259"/>
      <c r="L194" s="265"/>
      <c r="M194" s="266"/>
      <c r="N194" s="267"/>
      <c r="O194" s="267"/>
      <c r="P194" s="267"/>
      <c r="Q194" s="267"/>
      <c r="R194" s="267"/>
      <c r="S194" s="267"/>
      <c r="T194" s="26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9" t="s">
        <v>190</v>
      </c>
      <c r="AU194" s="269" t="s">
        <v>92</v>
      </c>
      <c r="AV194" s="13" t="s">
        <v>92</v>
      </c>
      <c r="AW194" s="13" t="s">
        <v>32</v>
      </c>
      <c r="AX194" s="13" t="s">
        <v>84</v>
      </c>
      <c r="AY194" s="269" t="s">
        <v>149</v>
      </c>
    </row>
    <row r="195" s="2" customFormat="1" ht="31.92453" customHeight="1">
      <c r="A195" s="39"/>
      <c r="B195" s="40"/>
      <c r="C195" s="239" t="s">
        <v>288</v>
      </c>
      <c r="D195" s="239" t="s">
        <v>152</v>
      </c>
      <c r="E195" s="240" t="s">
        <v>861</v>
      </c>
      <c r="F195" s="241" t="s">
        <v>862</v>
      </c>
      <c r="G195" s="242" t="s">
        <v>188</v>
      </c>
      <c r="H195" s="243">
        <v>21</v>
      </c>
      <c r="I195" s="244"/>
      <c r="J195" s="245">
        <f>ROUND(I195*H195,2)</f>
        <v>0</v>
      </c>
      <c r="K195" s="246"/>
      <c r="L195" s="45"/>
      <c r="M195" s="247" t="s">
        <v>1</v>
      </c>
      <c r="N195" s="248" t="s">
        <v>42</v>
      </c>
      <c r="O195" s="98"/>
      <c r="P195" s="249">
        <f>O195*H195</f>
        <v>0</v>
      </c>
      <c r="Q195" s="249">
        <v>0.15826000000000001</v>
      </c>
      <c r="R195" s="249">
        <f>Q195*H195</f>
        <v>3.3234600000000003</v>
      </c>
      <c r="S195" s="249">
        <v>0</v>
      </c>
      <c r="T195" s="25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1" t="s">
        <v>166</v>
      </c>
      <c r="AT195" s="251" t="s">
        <v>152</v>
      </c>
      <c r="AU195" s="251" t="s">
        <v>92</v>
      </c>
      <c r="AY195" s="18" t="s">
        <v>149</v>
      </c>
      <c r="BE195" s="252">
        <f>IF(N195="základná",J195,0)</f>
        <v>0</v>
      </c>
      <c r="BF195" s="252">
        <f>IF(N195="znížená",J195,0)</f>
        <v>0</v>
      </c>
      <c r="BG195" s="252">
        <f>IF(N195="zákl. prenesená",J195,0)</f>
        <v>0</v>
      </c>
      <c r="BH195" s="252">
        <f>IF(N195="zníž. prenesená",J195,0)</f>
        <v>0</v>
      </c>
      <c r="BI195" s="252">
        <f>IF(N195="nulová",J195,0)</f>
        <v>0</v>
      </c>
      <c r="BJ195" s="18" t="s">
        <v>92</v>
      </c>
      <c r="BK195" s="252">
        <f>ROUND(I195*H195,2)</f>
        <v>0</v>
      </c>
      <c r="BL195" s="18" t="s">
        <v>166</v>
      </c>
      <c r="BM195" s="251" t="s">
        <v>863</v>
      </c>
    </row>
    <row r="196" s="2" customFormat="1" ht="36.72453" customHeight="1">
      <c r="A196" s="39"/>
      <c r="B196" s="40"/>
      <c r="C196" s="239" t="s">
        <v>292</v>
      </c>
      <c r="D196" s="239" t="s">
        <v>152</v>
      </c>
      <c r="E196" s="240" t="s">
        <v>864</v>
      </c>
      <c r="F196" s="241" t="s">
        <v>865</v>
      </c>
      <c r="G196" s="242" t="s">
        <v>188</v>
      </c>
      <c r="H196" s="243">
        <v>21</v>
      </c>
      <c r="I196" s="244"/>
      <c r="J196" s="245">
        <f>ROUND(I196*H196,2)</f>
        <v>0</v>
      </c>
      <c r="K196" s="246"/>
      <c r="L196" s="45"/>
      <c r="M196" s="247" t="s">
        <v>1</v>
      </c>
      <c r="N196" s="248" t="s">
        <v>42</v>
      </c>
      <c r="O196" s="98"/>
      <c r="P196" s="249">
        <f>O196*H196</f>
        <v>0</v>
      </c>
      <c r="Q196" s="249">
        <v>0.47117999999999999</v>
      </c>
      <c r="R196" s="249">
        <f>Q196*H196</f>
        <v>9.894779999999999</v>
      </c>
      <c r="S196" s="249">
        <v>0</v>
      </c>
      <c r="T196" s="25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1" t="s">
        <v>166</v>
      </c>
      <c r="AT196" s="251" t="s">
        <v>152</v>
      </c>
      <c r="AU196" s="251" t="s">
        <v>92</v>
      </c>
      <c r="AY196" s="18" t="s">
        <v>149</v>
      </c>
      <c r="BE196" s="252">
        <f>IF(N196="základná",J196,0)</f>
        <v>0</v>
      </c>
      <c r="BF196" s="252">
        <f>IF(N196="znížená",J196,0)</f>
        <v>0</v>
      </c>
      <c r="BG196" s="252">
        <f>IF(N196="zákl. prenesená",J196,0)</f>
        <v>0</v>
      </c>
      <c r="BH196" s="252">
        <f>IF(N196="zníž. prenesená",J196,0)</f>
        <v>0</v>
      </c>
      <c r="BI196" s="252">
        <f>IF(N196="nulová",J196,0)</f>
        <v>0</v>
      </c>
      <c r="BJ196" s="18" t="s">
        <v>92</v>
      </c>
      <c r="BK196" s="252">
        <f>ROUND(I196*H196,2)</f>
        <v>0</v>
      </c>
      <c r="BL196" s="18" t="s">
        <v>166</v>
      </c>
      <c r="BM196" s="251" t="s">
        <v>866</v>
      </c>
    </row>
    <row r="197" s="2" customFormat="1" ht="31.92453" customHeight="1">
      <c r="A197" s="39"/>
      <c r="B197" s="40"/>
      <c r="C197" s="239" t="s">
        <v>296</v>
      </c>
      <c r="D197" s="239" t="s">
        <v>152</v>
      </c>
      <c r="E197" s="240" t="s">
        <v>867</v>
      </c>
      <c r="F197" s="241" t="s">
        <v>868</v>
      </c>
      <c r="G197" s="242" t="s">
        <v>188</v>
      </c>
      <c r="H197" s="243">
        <v>21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0.0057099999999999998</v>
      </c>
      <c r="R197" s="249">
        <f>Q197*H197</f>
        <v>0.11990999999999999</v>
      </c>
      <c r="S197" s="249">
        <v>0</v>
      </c>
      <c r="T197" s="25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869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284</v>
      </c>
      <c r="G198" s="259"/>
      <c r="H198" s="263">
        <v>21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84</v>
      </c>
      <c r="AY198" s="269" t="s">
        <v>149</v>
      </c>
    </row>
    <row r="199" s="12" customFormat="1" ht="22.8" customHeight="1">
      <c r="A199" s="12"/>
      <c r="B199" s="223"/>
      <c r="C199" s="224"/>
      <c r="D199" s="225" t="s">
        <v>75</v>
      </c>
      <c r="E199" s="237" t="s">
        <v>224</v>
      </c>
      <c r="F199" s="237" t="s">
        <v>754</v>
      </c>
      <c r="G199" s="224"/>
      <c r="H199" s="224"/>
      <c r="I199" s="227"/>
      <c r="J199" s="238">
        <f>BK199</f>
        <v>0</v>
      </c>
      <c r="K199" s="224"/>
      <c r="L199" s="229"/>
      <c r="M199" s="230"/>
      <c r="N199" s="231"/>
      <c r="O199" s="231"/>
      <c r="P199" s="232">
        <f>SUM(P200:P204)</f>
        <v>0</v>
      </c>
      <c r="Q199" s="231"/>
      <c r="R199" s="232">
        <f>SUM(R200:R204)</f>
        <v>0.031399999999999997</v>
      </c>
      <c r="S199" s="231"/>
      <c r="T199" s="233">
        <f>SUM(T200:T204)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4" t="s">
        <v>84</v>
      </c>
      <c r="AT199" s="235" t="s">
        <v>75</v>
      </c>
      <c r="AU199" s="235" t="s">
        <v>84</v>
      </c>
      <c r="AY199" s="234" t="s">
        <v>149</v>
      </c>
      <c r="BK199" s="236">
        <f>SUM(BK200:BK204)</f>
        <v>0</v>
      </c>
    </row>
    <row r="200" s="2" customFormat="1" ht="31.92453" customHeight="1">
      <c r="A200" s="39"/>
      <c r="B200" s="40"/>
      <c r="C200" s="239" t="s">
        <v>300</v>
      </c>
      <c r="D200" s="239" t="s">
        <v>152</v>
      </c>
      <c r="E200" s="240" t="s">
        <v>755</v>
      </c>
      <c r="F200" s="241" t="s">
        <v>756</v>
      </c>
      <c r="G200" s="242" t="s">
        <v>250</v>
      </c>
      <c r="H200" s="243">
        <v>1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0.0083999999999999995</v>
      </c>
      <c r="R200" s="249">
        <f>Q200*H200</f>
        <v>0.0083999999999999995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870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758</v>
      </c>
      <c r="G201" s="259"/>
      <c r="H201" s="263">
        <v>1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76</v>
      </c>
      <c r="AY201" s="269" t="s">
        <v>149</v>
      </c>
    </row>
    <row r="202" s="2" customFormat="1" ht="16.30189" customHeight="1">
      <c r="A202" s="39"/>
      <c r="B202" s="40"/>
      <c r="C202" s="281" t="s">
        <v>304</v>
      </c>
      <c r="D202" s="281" t="s">
        <v>243</v>
      </c>
      <c r="E202" s="282" t="s">
        <v>759</v>
      </c>
      <c r="F202" s="283" t="s">
        <v>871</v>
      </c>
      <c r="G202" s="284" t="s">
        <v>250</v>
      </c>
      <c r="H202" s="285">
        <v>1</v>
      </c>
      <c r="I202" s="286"/>
      <c r="J202" s="287">
        <f>ROUND(I202*H202,2)</f>
        <v>0</v>
      </c>
      <c r="K202" s="288"/>
      <c r="L202" s="289"/>
      <c r="M202" s="290" t="s">
        <v>1</v>
      </c>
      <c r="N202" s="291" t="s">
        <v>42</v>
      </c>
      <c r="O202" s="98"/>
      <c r="P202" s="249">
        <f>O202*H202</f>
        <v>0</v>
      </c>
      <c r="Q202" s="249">
        <v>0.012999999999999999</v>
      </c>
      <c r="R202" s="249">
        <f>Q202*H202</f>
        <v>0.012999999999999999</v>
      </c>
      <c r="S202" s="249">
        <v>0</v>
      </c>
      <c r="T202" s="25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1" t="s">
        <v>224</v>
      </c>
      <c r="AT202" s="251" t="s">
        <v>243</v>
      </c>
      <c r="AU202" s="251" t="s">
        <v>92</v>
      </c>
      <c r="AY202" s="18" t="s">
        <v>149</v>
      </c>
      <c r="BE202" s="252">
        <f>IF(N202="základná",J202,0)</f>
        <v>0</v>
      </c>
      <c r="BF202" s="252">
        <f>IF(N202="znížená",J202,0)</f>
        <v>0</v>
      </c>
      <c r="BG202" s="252">
        <f>IF(N202="zákl. prenesená",J202,0)</f>
        <v>0</v>
      </c>
      <c r="BH202" s="252">
        <f>IF(N202="zníž. prenesená",J202,0)</f>
        <v>0</v>
      </c>
      <c r="BI202" s="252">
        <f>IF(N202="nulová",J202,0)</f>
        <v>0</v>
      </c>
      <c r="BJ202" s="18" t="s">
        <v>92</v>
      </c>
      <c r="BK202" s="252">
        <f>ROUND(I202*H202,2)</f>
        <v>0</v>
      </c>
      <c r="BL202" s="18" t="s">
        <v>166</v>
      </c>
      <c r="BM202" s="251" t="s">
        <v>872</v>
      </c>
    </row>
    <row r="203" s="2" customFormat="1" ht="23.4566" customHeight="1">
      <c r="A203" s="39"/>
      <c r="B203" s="40"/>
      <c r="C203" s="239" t="s">
        <v>309</v>
      </c>
      <c r="D203" s="239" t="s">
        <v>152</v>
      </c>
      <c r="E203" s="240" t="s">
        <v>762</v>
      </c>
      <c r="F203" s="241" t="s">
        <v>763</v>
      </c>
      <c r="G203" s="242" t="s">
        <v>250</v>
      </c>
      <c r="H203" s="243">
        <v>5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0.002</v>
      </c>
      <c r="R203" s="249">
        <f>Q203*H203</f>
        <v>0.01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764</v>
      </c>
    </row>
    <row r="204" s="13" customFormat="1">
      <c r="A204" s="13"/>
      <c r="B204" s="258"/>
      <c r="C204" s="259"/>
      <c r="D204" s="260" t="s">
        <v>190</v>
      </c>
      <c r="E204" s="261" t="s">
        <v>1</v>
      </c>
      <c r="F204" s="262" t="s">
        <v>765</v>
      </c>
      <c r="G204" s="259"/>
      <c r="H204" s="263">
        <v>5</v>
      </c>
      <c r="I204" s="264"/>
      <c r="J204" s="259"/>
      <c r="K204" s="259"/>
      <c r="L204" s="265"/>
      <c r="M204" s="266"/>
      <c r="N204" s="267"/>
      <c r="O204" s="267"/>
      <c r="P204" s="267"/>
      <c r="Q204" s="267"/>
      <c r="R204" s="267"/>
      <c r="S204" s="267"/>
      <c r="T204" s="26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9" t="s">
        <v>190</v>
      </c>
      <c r="AU204" s="269" t="s">
        <v>92</v>
      </c>
      <c r="AV204" s="13" t="s">
        <v>92</v>
      </c>
      <c r="AW204" s="13" t="s">
        <v>32</v>
      </c>
      <c r="AX204" s="13" t="s">
        <v>76</v>
      </c>
      <c r="AY204" s="269" t="s">
        <v>149</v>
      </c>
    </row>
    <row r="205" s="12" customFormat="1" ht="22.8" customHeight="1">
      <c r="A205" s="12"/>
      <c r="B205" s="223"/>
      <c r="C205" s="224"/>
      <c r="D205" s="225" t="s">
        <v>75</v>
      </c>
      <c r="E205" s="237" t="s">
        <v>230</v>
      </c>
      <c r="F205" s="237" t="s">
        <v>236</v>
      </c>
      <c r="G205" s="224"/>
      <c r="H205" s="224"/>
      <c r="I205" s="227"/>
      <c r="J205" s="238">
        <f>BK205</f>
        <v>0</v>
      </c>
      <c r="K205" s="224"/>
      <c r="L205" s="229"/>
      <c r="M205" s="230"/>
      <c r="N205" s="231"/>
      <c r="O205" s="231"/>
      <c r="P205" s="232">
        <f>SUM(P206:P240)</f>
        <v>0</v>
      </c>
      <c r="Q205" s="231"/>
      <c r="R205" s="232">
        <f>SUM(R206:R240)</f>
        <v>10.359159999999999</v>
      </c>
      <c r="S205" s="231"/>
      <c r="T205" s="233">
        <f>SUM(T206:T240)</f>
        <v>44.518050000000002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34" t="s">
        <v>84</v>
      </c>
      <c r="AT205" s="235" t="s">
        <v>75</v>
      </c>
      <c r="AU205" s="235" t="s">
        <v>84</v>
      </c>
      <c r="AY205" s="234" t="s">
        <v>149</v>
      </c>
      <c r="BK205" s="236">
        <f>SUM(BK206:BK240)</f>
        <v>0</v>
      </c>
    </row>
    <row r="206" s="2" customFormat="1" ht="16.30189" customHeight="1">
      <c r="A206" s="39"/>
      <c r="B206" s="40"/>
      <c r="C206" s="239" t="s">
        <v>313</v>
      </c>
      <c r="D206" s="239" t="s">
        <v>152</v>
      </c>
      <c r="E206" s="240" t="s">
        <v>546</v>
      </c>
      <c r="F206" s="241" t="s">
        <v>547</v>
      </c>
      <c r="G206" s="242" t="s">
        <v>250</v>
      </c>
      <c r="H206" s="243">
        <v>1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0.077670000000000003</v>
      </c>
      <c r="R206" s="249">
        <f>Q206*H206</f>
        <v>0.077670000000000003</v>
      </c>
      <c r="S206" s="249">
        <v>0</v>
      </c>
      <c r="T206" s="25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548</v>
      </c>
    </row>
    <row r="207" s="2" customFormat="1" ht="23.4566" customHeight="1">
      <c r="A207" s="39"/>
      <c r="B207" s="40"/>
      <c r="C207" s="239" t="s">
        <v>317</v>
      </c>
      <c r="D207" s="239" t="s">
        <v>152</v>
      </c>
      <c r="E207" s="240" t="s">
        <v>766</v>
      </c>
      <c r="F207" s="241" t="s">
        <v>767</v>
      </c>
      <c r="G207" s="242" t="s">
        <v>250</v>
      </c>
      <c r="H207" s="243">
        <v>1</v>
      </c>
      <c r="I207" s="244"/>
      <c r="J207" s="245">
        <f>ROUND(I207*H207,2)</f>
        <v>0</v>
      </c>
      <c r="K207" s="246"/>
      <c r="L207" s="45"/>
      <c r="M207" s="247" t="s">
        <v>1</v>
      </c>
      <c r="N207" s="248" t="s">
        <v>42</v>
      </c>
      <c r="O207" s="98"/>
      <c r="P207" s="249">
        <f>O207*H207</f>
        <v>0</v>
      </c>
      <c r="Q207" s="249">
        <v>9.6984899999999996</v>
      </c>
      <c r="R207" s="249">
        <f>Q207*H207</f>
        <v>9.6984899999999996</v>
      </c>
      <c r="S207" s="249">
        <v>0</v>
      </c>
      <c r="T207" s="25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1" t="s">
        <v>166</v>
      </c>
      <c r="AT207" s="251" t="s">
        <v>152</v>
      </c>
      <c r="AU207" s="251" t="s">
        <v>92</v>
      </c>
      <c r="AY207" s="18" t="s">
        <v>149</v>
      </c>
      <c r="BE207" s="252">
        <f>IF(N207="základná",J207,0)</f>
        <v>0</v>
      </c>
      <c r="BF207" s="252">
        <f>IF(N207="znížená",J207,0)</f>
        <v>0</v>
      </c>
      <c r="BG207" s="252">
        <f>IF(N207="zákl. prenesená",J207,0)</f>
        <v>0</v>
      </c>
      <c r="BH207" s="252">
        <f>IF(N207="zníž. prenesená",J207,0)</f>
        <v>0</v>
      </c>
      <c r="BI207" s="252">
        <f>IF(N207="nulová",J207,0)</f>
        <v>0</v>
      </c>
      <c r="BJ207" s="18" t="s">
        <v>92</v>
      </c>
      <c r="BK207" s="252">
        <f>ROUND(I207*H207,2)</f>
        <v>0</v>
      </c>
      <c r="BL207" s="18" t="s">
        <v>166</v>
      </c>
      <c r="BM207" s="251" t="s">
        <v>873</v>
      </c>
    </row>
    <row r="208" s="2" customFormat="1" ht="31.92453" customHeight="1">
      <c r="A208" s="39"/>
      <c r="B208" s="40"/>
      <c r="C208" s="239" t="s">
        <v>322</v>
      </c>
      <c r="D208" s="239" t="s">
        <v>152</v>
      </c>
      <c r="E208" s="240" t="s">
        <v>874</v>
      </c>
      <c r="F208" s="241" t="s">
        <v>875</v>
      </c>
      <c r="G208" s="242" t="s">
        <v>211</v>
      </c>
      <c r="H208" s="243">
        <v>11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</v>
      </c>
      <c r="R208" s="249">
        <f>Q208*H208</f>
        <v>0</v>
      </c>
      <c r="S208" s="249">
        <v>0</v>
      </c>
      <c r="T208" s="25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876</v>
      </c>
    </row>
    <row r="209" s="2" customFormat="1" ht="23.4566" customHeight="1">
      <c r="A209" s="39"/>
      <c r="B209" s="40"/>
      <c r="C209" s="281" t="s">
        <v>327</v>
      </c>
      <c r="D209" s="281" t="s">
        <v>243</v>
      </c>
      <c r="E209" s="282" t="s">
        <v>877</v>
      </c>
      <c r="F209" s="283" t="s">
        <v>878</v>
      </c>
      <c r="G209" s="284" t="s">
        <v>211</v>
      </c>
      <c r="H209" s="285">
        <v>11</v>
      </c>
      <c r="I209" s="286"/>
      <c r="J209" s="287">
        <f>ROUND(I209*H209,2)</f>
        <v>0</v>
      </c>
      <c r="K209" s="288"/>
      <c r="L209" s="289"/>
      <c r="M209" s="290" t="s">
        <v>1</v>
      </c>
      <c r="N209" s="291" t="s">
        <v>42</v>
      </c>
      <c r="O209" s="98"/>
      <c r="P209" s="249">
        <f>O209*H209</f>
        <v>0</v>
      </c>
      <c r="Q209" s="249">
        <v>0.052999999999999998</v>
      </c>
      <c r="R209" s="249">
        <f>Q209*H209</f>
        <v>0.58299999999999996</v>
      </c>
      <c r="S209" s="249">
        <v>0</v>
      </c>
      <c r="T209" s="25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224</v>
      </c>
      <c r="AT209" s="251" t="s">
        <v>243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879</v>
      </c>
    </row>
    <row r="210" s="2" customFormat="1" ht="23.4566" customHeight="1">
      <c r="A210" s="39"/>
      <c r="B210" s="40"/>
      <c r="C210" s="239" t="s">
        <v>332</v>
      </c>
      <c r="D210" s="239" t="s">
        <v>152</v>
      </c>
      <c r="E210" s="240" t="s">
        <v>880</v>
      </c>
      <c r="F210" s="241" t="s">
        <v>881</v>
      </c>
      <c r="G210" s="242" t="s">
        <v>211</v>
      </c>
      <c r="H210" s="243">
        <v>14</v>
      </c>
      <c r="I210" s="244"/>
      <c r="J210" s="245">
        <f>ROUND(I210*H210,2)</f>
        <v>0</v>
      </c>
      <c r="K210" s="246"/>
      <c r="L210" s="45"/>
      <c r="M210" s="247" t="s">
        <v>1</v>
      </c>
      <c r="N210" s="248" t="s">
        <v>42</v>
      </c>
      <c r="O210" s="98"/>
      <c r="P210" s="249">
        <f>O210*H210</f>
        <v>0</v>
      </c>
      <c r="Q210" s="249">
        <v>0</v>
      </c>
      <c r="R210" s="249">
        <f>Q210*H210</f>
        <v>0</v>
      </c>
      <c r="S210" s="249">
        <v>0</v>
      </c>
      <c r="T210" s="25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1" t="s">
        <v>166</v>
      </c>
      <c r="AT210" s="251" t="s">
        <v>152</v>
      </c>
      <c r="AU210" s="251" t="s">
        <v>92</v>
      </c>
      <c r="AY210" s="18" t="s">
        <v>149</v>
      </c>
      <c r="BE210" s="252">
        <f>IF(N210="základná",J210,0)</f>
        <v>0</v>
      </c>
      <c r="BF210" s="252">
        <f>IF(N210="znížená",J210,0)</f>
        <v>0</v>
      </c>
      <c r="BG210" s="252">
        <f>IF(N210="zákl. prenesená",J210,0)</f>
        <v>0</v>
      </c>
      <c r="BH210" s="252">
        <f>IF(N210="zníž. prenesená",J210,0)</f>
        <v>0</v>
      </c>
      <c r="BI210" s="252">
        <f>IF(N210="nulová",J210,0)</f>
        <v>0</v>
      </c>
      <c r="BJ210" s="18" t="s">
        <v>92</v>
      </c>
      <c r="BK210" s="252">
        <f>ROUND(I210*H210,2)</f>
        <v>0</v>
      </c>
      <c r="BL210" s="18" t="s">
        <v>166</v>
      </c>
      <c r="BM210" s="251" t="s">
        <v>882</v>
      </c>
    </row>
    <row r="211" s="13" customFormat="1">
      <c r="A211" s="13"/>
      <c r="B211" s="258"/>
      <c r="C211" s="259"/>
      <c r="D211" s="260" t="s">
        <v>190</v>
      </c>
      <c r="E211" s="261" t="s">
        <v>1</v>
      </c>
      <c r="F211" s="262" t="s">
        <v>883</v>
      </c>
      <c r="G211" s="259"/>
      <c r="H211" s="263">
        <v>14</v>
      </c>
      <c r="I211" s="264"/>
      <c r="J211" s="259"/>
      <c r="K211" s="259"/>
      <c r="L211" s="265"/>
      <c r="M211" s="266"/>
      <c r="N211" s="267"/>
      <c r="O211" s="267"/>
      <c r="P211" s="267"/>
      <c r="Q211" s="267"/>
      <c r="R211" s="267"/>
      <c r="S211" s="267"/>
      <c r="T211" s="26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9" t="s">
        <v>190</v>
      </c>
      <c r="AU211" s="269" t="s">
        <v>92</v>
      </c>
      <c r="AV211" s="13" t="s">
        <v>92</v>
      </c>
      <c r="AW211" s="13" t="s">
        <v>32</v>
      </c>
      <c r="AX211" s="13" t="s">
        <v>84</v>
      </c>
      <c r="AY211" s="269" t="s">
        <v>149</v>
      </c>
    </row>
    <row r="212" s="2" customFormat="1" ht="31.92453" customHeight="1">
      <c r="A212" s="39"/>
      <c r="B212" s="40"/>
      <c r="C212" s="239" t="s">
        <v>337</v>
      </c>
      <c r="D212" s="239" t="s">
        <v>152</v>
      </c>
      <c r="E212" s="240" t="s">
        <v>884</v>
      </c>
      <c r="F212" s="241" t="s">
        <v>885</v>
      </c>
      <c r="G212" s="242" t="s">
        <v>211</v>
      </c>
      <c r="H212" s="243">
        <v>15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</v>
      </c>
      <c r="R212" s="249">
        <f>Q212*H212</f>
        <v>0</v>
      </c>
      <c r="S212" s="249">
        <v>0.1946</v>
      </c>
      <c r="T212" s="250">
        <f>S212*H212</f>
        <v>2.919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770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886</v>
      </c>
      <c r="G213" s="259"/>
      <c r="H213" s="263">
        <v>15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84</v>
      </c>
      <c r="AY213" s="269" t="s">
        <v>149</v>
      </c>
    </row>
    <row r="214" s="2" customFormat="1" ht="31.92453" customHeight="1">
      <c r="A214" s="39"/>
      <c r="B214" s="40"/>
      <c r="C214" s="239" t="s">
        <v>342</v>
      </c>
      <c r="D214" s="239" t="s">
        <v>152</v>
      </c>
      <c r="E214" s="240" t="s">
        <v>887</v>
      </c>
      <c r="F214" s="241" t="s">
        <v>888</v>
      </c>
      <c r="G214" s="242" t="s">
        <v>438</v>
      </c>
      <c r="H214" s="243">
        <v>11.109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0</v>
      </c>
      <c r="R214" s="249">
        <f>Q214*H214</f>
        <v>0</v>
      </c>
      <c r="S214" s="249">
        <v>2.2000000000000002</v>
      </c>
      <c r="T214" s="250">
        <f>S214*H214</f>
        <v>24.439800000000002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889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890</v>
      </c>
      <c r="G215" s="259"/>
      <c r="H215" s="263">
        <v>4.5519999999999996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76</v>
      </c>
      <c r="AY215" s="269" t="s">
        <v>149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891</v>
      </c>
      <c r="G216" s="259"/>
      <c r="H216" s="263">
        <v>6.5570000000000004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76</v>
      </c>
      <c r="AY216" s="269" t="s">
        <v>149</v>
      </c>
    </row>
    <row r="217" s="14" customFormat="1">
      <c r="A217" s="14"/>
      <c r="B217" s="270"/>
      <c r="C217" s="271"/>
      <c r="D217" s="260" t="s">
        <v>190</v>
      </c>
      <c r="E217" s="272" t="s">
        <v>1</v>
      </c>
      <c r="F217" s="273" t="s">
        <v>203</v>
      </c>
      <c r="G217" s="271"/>
      <c r="H217" s="274">
        <v>11.109</v>
      </c>
      <c r="I217" s="275"/>
      <c r="J217" s="271"/>
      <c r="K217" s="271"/>
      <c r="L217" s="276"/>
      <c r="M217" s="277"/>
      <c r="N217" s="278"/>
      <c r="O217" s="278"/>
      <c r="P217" s="278"/>
      <c r="Q217" s="278"/>
      <c r="R217" s="278"/>
      <c r="S217" s="278"/>
      <c r="T217" s="27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80" t="s">
        <v>190</v>
      </c>
      <c r="AU217" s="280" t="s">
        <v>92</v>
      </c>
      <c r="AV217" s="14" t="s">
        <v>166</v>
      </c>
      <c r="AW217" s="14" t="s">
        <v>32</v>
      </c>
      <c r="AX217" s="14" t="s">
        <v>84</v>
      </c>
      <c r="AY217" s="280" t="s">
        <v>149</v>
      </c>
    </row>
    <row r="218" s="2" customFormat="1" ht="23.4566" customHeight="1">
      <c r="A218" s="39"/>
      <c r="B218" s="40"/>
      <c r="C218" s="239" t="s">
        <v>346</v>
      </c>
      <c r="D218" s="239" t="s">
        <v>152</v>
      </c>
      <c r="E218" s="240" t="s">
        <v>892</v>
      </c>
      <c r="F218" s="241" t="s">
        <v>893</v>
      </c>
      <c r="G218" s="242" t="s">
        <v>211</v>
      </c>
      <c r="H218" s="243">
        <v>8.3499999999999996</v>
      </c>
      <c r="I218" s="244"/>
      <c r="J218" s="245">
        <f>ROUND(I218*H218,2)</f>
        <v>0</v>
      </c>
      <c r="K218" s="246"/>
      <c r="L218" s="45"/>
      <c r="M218" s="247" t="s">
        <v>1</v>
      </c>
      <c r="N218" s="248" t="s">
        <v>42</v>
      </c>
      <c r="O218" s="98"/>
      <c r="P218" s="249">
        <f>O218*H218</f>
        <v>0</v>
      </c>
      <c r="Q218" s="249">
        <v>0</v>
      </c>
      <c r="R218" s="249">
        <f>Q218*H218</f>
        <v>0</v>
      </c>
      <c r="S218" s="249">
        <v>2.0550000000000002</v>
      </c>
      <c r="T218" s="250">
        <f>S218*H218</f>
        <v>17.15925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51" t="s">
        <v>166</v>
      </c>
      <c r="AT218" s="251" t="s">
        <v>152</v>
      </c>
      <c r="AU218" s="251" t="s">
        <v>92</v>
      </c>
      <c r="AY218" s="18" t="s">
        <v>149</v>
      </c>
      <c r="BE218" s="252">
        <f>IF(N218="základná",J218,0)</f>
        <v>0</v>
      </c>
      <c r="BF218" s="252">
        <f>IF(N218="znížená",J218,0)</f>
        <v>0</v>
      </c>
      <c r="BG218" s="252">
        <f>IF(N218="zákl. prenesená",J218,0)</f>
        <v>0</v>
      </c>
      <c r="BH218" s="252">
        <f>IF(N218="zníž. prenesená",J218,0)</f>
        <v>0</v>
      </c>
      <c r="BI218" s="252">
        <f>IF(N218="nulová",J218,0)</f>
        <v>0</v>
      </c>
      <c r="BJ218" s="18" t="s">
        <v>92</v>
      </c>
      <c r="BK218" s="252">
        <f>ROUND(I218*H218,2)</f>
        <v>0</v>
      </c>
      <c r="BL218" s="18" t="s">
        <v>166</v>
      </c>
      <c r="BM218" s="251" t="s">
        <v>894</v>
      </c>
    </row>
    <row r="219" s="2" customFormat="1" ht="23.4566" customHeight="1">
      <c r="A219" s="39"/>
      <c r="B219" s="40"/>
      <c r="C219" s="239" t="s">
        <v>351</v>
      </c>
      <c r="D219" s="239" t="s">
        <v>152</v>
      </c>
      <c r="E219" s="240" t="s">
        <v>579</v>
      </c>
      <c r="F219" s="241" t="s">
        <v>580</v>
      </c>
      <c r="G219" s="242" t="s">
        <v>198</v>
      </c>
      <c r="H219" s="243">
        <v>24.440000000000001</v>
      </c>
      <c r="I219" s="244"/>
      <c r="J219" s="245">
        <f>ROUND(I219*H219,2)</f>
        <v>0</v>
      </c>
      <c r="K219" s="246"/>
      <c r="L219" s="45"/>
      <c r="M219" s="247" t="s">
        <v>1</v>
      </c>
      <c r="N219" s="248" t="s">
        <v>42</v>
      </c>
      <c r="O219" s="98"/>
      <c r="P219" s="249">
        <f>O219*H219</f>
        <v>0</v>
      </c>
      <c r="Q219" s="249">
        <v>0</v>
      </c>
      <c r="R219" s="249">
        <f>Q219*H219</f>
        <v>0</v>
      </c>
      <c r="S219" s="249">
        <v>0</v>
      </c>
      <c r="T219" s="25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1" t="s">
        <v>166</v>
      </c>
      <c r="AT219" s="251" t="s">
        <v>152</v>
      </c>
      <c r="AU219" s="251" t="s">
        <v>92</v>
      </c>
      <c r="AY219" s="18" t="s">
        <v>149</v>
      </c>
      <c r="BE219" s="252">
        <f>IF(N219="základná",J219,0)</f>
        <v>0</v>
      </c>
      <c r="BF219" s="252">
        <f>IF(N219="znížená",J219,0)</f>
        <v>0</v>
      </c>
      <c r="BG219" s="252">
        <f>IF(N219="zákl. prenesená",J219,0)</f>
        <v>0</v>
      </c>
      <c r="BH219" s="252">
        <f>IF(N219="zníž. prenesená",J219,0)</f>
        <v>0</v>
      </c>
      <c r="BI219" s="252">
        <f>IF(N219="nulová",J219,0)</f>
        <v>0</v>
      </c>
      <c r="BJ219" s="18" t="s">
        <v>92</v>
      </c>
      <c r="BK219" s="252">
        <f>ROUND(I219*H219,2)</f>
        <v>0</v>
      </c>
      <c r="BL219" s="18" t="s">
        <v>166</v>
      </c>
      <c r="BM219" s="251" t="s">
        <v>895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896</v>
      </c>
      <c r="G220" s="259"/>
      <c r="H220" s="263">
        <v>24.440000000000001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2" customFormat="1" ht="31.92453" customHeight="1">
      <c r="A221" s="39"/>
      <c r="B221" s="40"/>
      <c r="C221" s="239" t="s">
        <v>355</v>
      </c>
      <c r="D221" s="239" t="s">
        <v>152</v>
      </c>
      <c r="E221" s="240" t="s">
        <v>584</v>
      </c>
      <c r="F221" s="241" t="s">
        <v>585</v>
      </c>
      <c r="G221" s="242" t="s">
        <v>198</v>
      </c>
      <c r="H221" s="243">
        <v>464.36000000000001</v>
      </c>
      <c r="I221" s="244"/>
      <c r="J221" s="245">
        <f>ROUND(I221*H221,2)</f>
        <v>0</v>
      </c>
      <c r="K221" s="246"/>
      <c r="L221" s="45"/>
      <c r="M221" s="247" t="s">
        <v>1</v>
      </c>
      <c r="N221" s="248" t="s">
        <v>42</v>
      </c>
      <c r="O221" s="98"/>
      <c r="P221" s="249">
        <f>O221*H221</f>
        <v>0</v>
      </c>
      <c r="Q221" s="249">
        <v>0</v>
      </c>
      <c r="R221" s="249">
        <f>Q221*H221</f>
        <v>0</v>
      </c>
      <c r="S221" s="249">
        <v>0</v>
      </c>
      <c r="T221" s="25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1" t="s">
        <v>166</v>
      </c>
      <c r="AT221" s="251" t="s">
        <v>152</v>
      </c>
      <c r="AU221" s="251" t="s">
        <v>92</v>
      </c>
      <c r="AY221" s="18" t="s">
        <v>149</v>
      </c>
      <c r="BE221" s="252">
        <f>IF(N221="základná",J221,0)</f>
        <v>0</v>
      </c>
      <c r="BF221" s="252">
        <f>IF(N221="znížená",J221,0)</f>
        <v>0</v>
      </c>
      <c r="BG221" s="252">
        <f>IF(N221="zákl. prenesená",J221,0)</f>
        <v>0</v>
      </c>
      <c r="BH221" s="252">
        <f>IF(N221="zníž. prenesená",J221,0)</f>
        <v>0</v>
      </c>
      <c r="BI221" s="252">
        <f>IF(N221="nulová",J221,0)</f>
        <v>0</v>
      </c>
      <c r="BJ221" s="18" t="s">
        <v>92</v>
      </c>
      <c r="BK221" s="252">
        <f>ROUND(I221*H221,2)</f>
        <v>0</v>
      </c>
      <c r="BL221" s="18" t="s">
        <v>166</v>
      </c>
      <c r="BM221" s="251" t="s">
        <v>897</v>
      </c>
    </row>
    <row r="222" s="13" customFormat="1">
      <c r="A222" s="13"/>
      <c r="B222" s="258"/>
      <c r="C222" s="259"/>
      <c r="D222" s="260" t="s">
        <v>190</v>
      </c>
      <c r="E222" s="261" t="s">
        <v>1</v>
      </c>
      <c r="F222" s="262" t="s">
        <v>898</v>
      </c>
      <c r="G222" s="259"/>
      <c r="H222" s="263">
        <v>464.36000000000001</v>
      </c>
      <c r="I222" s="264"/>
      <c r="J222" s="259"/>
      <c r="K222" s="259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190</v>
      </c>
      <c r="AU222" s="269" t="s">
        <v>92</v>
      </c>
      <c r="AV222" s="13" t="s">
        <v>92</v>
      </c>
      <c r="AW222" s="13" t="s">
        <v>32</v>
      </c>
      <c r="AX222" s="13" t="s">
        <v>76</v>
      </c>
      <c r="AY222" s="269" t="s">
        <v>149</v>
      </c>
    </row>
    <row r="223" s="2" customFormat="1" ht="23.4566" customHeight="1">
      <c r="A223" s="39"/>
      <c r="B223" s="40"/>
      <c r="C223" s="239" t="s">
        <v>359</v>
      </c>
      <c r="D223" s="239" t="s">
        <v>152</v>
      </c>
      <c r="E223" s="240" t="s">
        <v>406</v>
      </c>
      <c r="F223" s="241" t="s">
        <v>407</v>
      </c>
      <c r="G223" s="242" t="s">
        <v>198</v>
      </c>
      <c r="H223" s="243">
        <v>24.135000000000002</v>
      </c>
      <c r="I223" s="244"/>
      <c r="J223" s="245">
        <f>ROUND(I223*H223,2)</f>
        <v>0</v>
      </c>
      <c r="K223" s="246"/>
      <c r="L223" s="45"/>
      <c r="M223" s="247" t="s">
        <v>1</v>
      </c>
      <c r="N223" s="248" t="s">
        <v>42</v>
      </c>
      <c r="O223" s="98"/>
      <c r="P223" s="249">
        <f>O223*H223</f>
        <v>0</v>
      </c>
      <c r="Q223" s="249">
        <v>0</v>
      </c>
      <c r="R223" s="249">
        <f>Q223*H223</f>
        <v>0</v>
      </c>
      <c r="S223" s="249">
        <v>0</v>
      </c>
      <c r="T223" s="25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166</v>
      </c>
      <c r="AT223" s="251" t="s">
        <v>152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166</v>
      </c>
      <c r="BM223" s="251" t="s">
        <v>899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900</v>
      </c>
      <c r="G224" s="259"/>
      <c r="H224" s="263">
        <v>9.4499999999999993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13" customFormat="1">
      <c r="A225" s="13"/>
      <c r="B225" s="258"/>
      <c r="C225" s="259"/>
      <c r="D225" s="260" t="s">
        <v>190</v>
      </c>
      <c r="E225" s="261" t="s">
        <v>1</v>
      </c>
      <c r="F225" s="262" t="s">
        <v>832</v>
      </c>
      <c r="G225" s="259"/>
      <c r="H225" s="263">
        <v>11.76</v>
      </c>
      <c r="I225" s="264"/>
      <c r="J225" s="259"/>
      <c r="K225" s="259"/>
      <c r="L225" s="265"/>
      <c r="M225" s="266"/>
      <c r="N225" s="267"/>
      <c r="O225" s="267"/>
      <c r="P225" s="267"/>
      <c r="Q225" s="267"/>
      <c r="R225" s="267"/>
      <c r="S225" s="267"/>
      <c r="T225" s="26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9" t="s">
        <v>190</v>
      </c>
      <c r="AU225" s="269" t="s">
        <v>92</v>
      </c>
      <c r="AV225" s="13" t="s">
        <v>92</v>
      </c>
      <c r="AW225" s="13" t="s">
        <v>32</v>
      </c>
      <c r="AX225" s="13" t="s">
        <v>76</v>
      </c>
      <c r="AY225" s="269" t="s">
        <v>149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833</v>
      </c>
      <c r="G226" s="259"/>
      <c r="H226" s="263">
        <v>2.9249999999999998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76</v>
      </c>
      <c r="AY226" s="269" t="s">
        <v>149</v>
      </c>
    </row>
    <row r="227" s="14" customFormat="1">
      <c r="A227" s="14"/>
      <c r="B227" s="270"/>
      <c r="C227" s="271"/>
      <c r="D227" s="260" t="s">
        <v>190</v>
      </c>
      <c r="E227" s="272" t="s">
        <v>1</v>
      </c>
      <c r="F227" s="273" t="s">
        <v>203</v>
      </c>
      <c r="G227" s="271"/>
      <c r="H227" s="274">
        <v>24.135000000000002</v>
      </c>
      <c r="I227" s="275"/>
      <c r="J227" s="271"/>
      <c r="K227" s="271"/>
      <c r="L227" s="276"/>
      <c r="M227" s="277"/>
      <c r="N227" s="278"/>
      <c r="O227" s="278"/>
      <c r="P227" s="278"/>
      <c r="Q227" s="278"/>
      <c r="R227" s="278"/>
      <c r="S227" s="278"/>
      <c r="T227" s="27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80" t="s">
        <v>190</v>
      </c>
      <c r="AU227" s="280" t="s">
        <v>92</v>
      </c>
      <c r="AV227" s="14" t="s">
        <v>166</v>
      </c>
      <c r="AW227" s="14" t="s">
        <v>32</v>
      </c>
      <c r="AX227" s="14" t="s">
        <v>84</v>
      </c>
      <c r="AY227" s="280" t="s">
        <v>149</v>
      </c>
    </row>
    <row r="228" s="2" customFormat="1" ht="23.4566" customHeight="1">
      <c r="A228" s="39"/>
      <c r="B228" s="40"/>
      <c r="C228" s="239" t="s">
        <v>364</v>
      </c>
      <c r="D228" s="239" t="s">
        <v>152</v>
      </c>
      <c r="E228" s="240" t="s">
        <v>413</v>
      </c>
      <c r="F228" s="241" t="s">
        <v>414</v>
      </c>
      <c r="G228" s="242" t="s">
        <v>198</v>
      </c>
      <c r="H228" s="243">
        <v>311.71499999999997</v>
      </c>
      <c r="I228" s="244"/>
      <c r="J228" s="245">
        <f>ROUND(I228*H228,2)</f>
        <v>0</v>
      </c>
      <c r="K228" s="246"/>
      <c r="L228" s="45"/>
      <c r="M228" s="247" t="s">
        <v>1</v>
      </c>
      <c r="N228" s="248" t="s">
        <v>42</v>
      </c>
      <c r="O228" s="98"/>
      <c r="P228" s="249">
        <f>O228*H228</f>
        <v>0</v>
      </c>
      <c r="Q228" s="249">
        <v>0</v>
      </c>
      <c r="R228" s="249">
        <f>Q228*H228</f>
        <v>0</v>
      </c>
      <c r="S228" s="249">
        <v>0</v>
      </c>
      <c r="T228" s="25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1" t="s">
        <v>166</v>
      </c>
      <c r="AT228" s="251" t="s">
        <v>152</v>
      </c>
      <c r="AU228" s="251" t="s">
        <v>92</v>
      </c>
      <c r="AY228" s="18" t="s">
        <v>149</v>
      </c>
      <c r="BE228" s="252">
        <f>IF(N228="základná",J228,0)</f>
        <v>0</v>
      </c>
      <c r="BF228" s="252">
        <f>IF(N228="znížená",J228,0)</f>
        <v>0</v>
      </c>
      <c r="BG228" s="252">
        <f>IF(N228="zákl. prenesená",J228,0)</f>
        <v>0</v>
      </c>
      <c r="BH228" s="252">
        <f>IF(N228="zníž. prenesená",J228,0)</f>
        <v>0</v>
      </c>
      <c r="BI228" s="252">
        <f>IF(N228="nulová",J228,0)</f>
        <v>0</v>
      </c>
      <c r="BJ228" s="18" t="s">
        <v>92</v>
      </c>
      <c r="BK228" s="252">
        <f>ROUND(I228*H228,2)</f>
        <v>0</v>
      </c>
      <c r="BL228" s="18" t="s">
        <v>166</v>
      </c>
      <c r="BM228" s="251" t="s">
        <v>782</v>
      </c>
    </row>
    <row r="229" s="13" customFormat="1">
      <c r="A229" s="13"/>
      <c r="B229" s="258"/>
      <c r="C229" s="259"/>
      <c r="D229" s="260" t="s">
        <v>190</v>
      </c>
      <c r="E229" s="261" t="s">
        <v>1</v>
      </c>
      <c r="F229" s="262" t="s">
        <v>901</v>
      </c>
      <c r="G229" s="259"/>
      <c r="H229" s="263">
        <v>179.55000000000001</v>
      </c>
      <c r="I229" s="264"/>
      <c r="J229" s="259"/>
      <c r="K229" s="259"/>
      <c r="L229" s="265"/>
      <c r="M229" s="266"/>
      <c r="N229" s="267"/>
      <c r="O229" s="267"/>
      <c r="P229" s="267"/>
      <c r="Q229" s="267"/>
      <c r="R229" s="267"/>
      <c r="S229" s="267"/>
      <c r="T229" s="26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9" t="s">
        <v>190</v>
      </c>
      <c r="AU229" s="269" t="s">
        <v>92</v>
      </c>
      <c r="AV229" s="13" t="s">
        <v>92</v>
      </c>
      <c r="AW229" s="13" t="s">
        <v>32</v>
      </c>
      <c r="AX229" s="13" t="s">
        <v>76</v>
      </c>
      <c r="AY229" s="269" t="s">
        <v>149</v>
      </c>
    </row>
    <row r="230" s="13" customFormat="1">
      <c r="A230" s="13"/>
      <c r="B230" s="258"/>
      <c r="C230" s="259"/>
      <c r="D230" s="260" t="s">
        <v>190</v>
      </c>
      <c r="E230" s="261" t="s">
        <v>1</v>
      </c>
      <c r="F230" s="262" t="s">
        <v>902</v>
      </c>
      <c r="G230" s="259"/>
      <c r="H230" s="263">
        <v>105.84</v>
      </c>
      <c r="I230" s="264"/>
      <c r="J230" s="259"/>
      <c r="K230" s="259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190</v>
      </c>
      <c r="AU230" s="269" t="s">
        <v>92</v>
      </c>
      <c r="AV230" s="13" t="s">
        <v>92</v>
      </c>
      <c r="AW230" s="13" t="s">
        <v>32</v>
      </c>
      <c r="AX230" s="13" t="s">
        <v>76</v>
      </c>
      <c r="AY230" s="269" t="s">
        <v>149</v>
      </c>
    </row>
    <row r="231" s="13" customFormat="1">
      <c r="A231" s="13"/>
      <c r="B231" s="258"/>
      <c r="C231" s="259"/>
      <c r="D231" s="260" t="s">
        <v>190</v>
      </c>
      <c r="E231" s="261" t="s">
        <v>1</v>
      </c>
      <c r="F231" s="262" t="s">
        <v>903</v>
      </c>
      <c r="G231" s="259"/>
      <c r="H231" s="263">
        <v>26.324999999999999</v>
      </c>
      <c r="I231" s="264"/>
      <c r="J231" s="259"/>
      <c r="K231" s="259"/>
      <c r="L231" s="265"/>
      <c r="M231" s="266"/>
      <c r="N231" s="267"/>
      <c r="O231" s="267"/>
      <c r="P231" s="267"/>
      <c r="Q231" s="267"/>
      <c r="R231" s="267"/>
      <c r="S231" s="267"/>
      <c r="T231" s="26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9" t="s">
        <v>190</v>
      </c>
      <c r="AU231" s="269" t="s">
        <v>92</v>
      </c>
      <c r="AV231" s="13" t="s">
        <v>92</v>
      </c>
      <c r="AW231" s="13" t="s">
        <v>32</v>
      </c>
      <c r="AX231" s="13" t="s">
        <v>76</v>
      </c>
      <c r="AY231" s="269" t="s">
        <v>149</v>
      </c>
    </row>
    <row r="232" s="14" customFormat="1">
      <c r="A232" s="14"/>
      <c r="B232" s="270"/>
      <c r="C232" s="271"/>
      <c r="D232" s="260" t="s">
        <v>190</v>
      </c>
      <c r="E232" s="272" t="s">
        <v>1</v>
      </c>
      <c r="F232" s="273" t="s">
        <v>203</v>
      </c>
      <c r="G232" s="271"/>
      <c r="H232" s="274">
        <v>311.71499999999997</v>
      </c>
      <c r="I232" s="275"/>
      <c r="J232" s="271"/>
      <c r="K232" s="271"/>
      <c r="L232" s="276"/>
      <c r="M232" s="277"/>
      <c r="N232" s="278"/>
      <c r="O232" s="278"/>
      <c r="P232" s="278"/>
      <c r="Q232" s="278"/>
      <c r="R232" s="278"/>
      <c r="S232" s="278"/>
      <c r="T232" s="27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80" t="s">
        <v>190</v>
      </c>
      <c r="AU232" s="280" t="s">
        <v>92</v>
      </c>
      <c r="AV232" s="14" t="s">
        <v>166</v>
      </c>
      <c r="AW232" s="14" t="s">
        <v>32</v>
      </c>
      <c r="AX232" s="14" t="s">
        <v>84</v>
      </c>
      <c r="AY232" s="280" t="s">
        <v>149</v>
      </c>
    </row>
    <row r="233" s="2" customFormat="1" ht="31.92453" customHeight="1">
      <c r="A233" s="39"/>
      <c r="B233" s="40"/>
      <c r="C233" s="239" t="s">
        <v>369</v>
      </c>
      <c r="D233" s="239" t="s">
        <v>152</v>
      </c>
      <c r="E233" s="240" t="s">
        <v>904</v>
      </c>
      <c r="F233" s="241" t="s">
        <v>905</v>
      </c>
      <c r="G233" s="242" t="s">
        <v>198</v>
      </c>
      <c r="H233" s="243">
        <v>17.158999999999999</v>
      </c>
      <c r="I233" s="244"/>
      <c r="J233" s="245">
        <f>ROUND(I233*H233,2)</f>
        <v>0</v>
      </c>
      <c r="K233" s="246"/>
      <c r="L233" s="45"/>
      <c r="M233" s="247" t="s">
        <v>1</v>
      </c>
      <c r="N233" s="248" t="s">
        <v>42</v>
      </c>
      <c r="O233" s="98"/>
      <c r="P233" s="249">
        <f>O233*H233</f>
        <v>0</v>
      </c>
      <c r="Q233" s="249">
        <v>0</v>
      </c>
      <c r="R233" s="249">
        <f>Q233*H233</f>
        <v>0</v>
      </c>
      <c r="S233" s="249">
        <v>0</v>
      </c>
      <c r="T233" s="25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51" t="s">
        <v>166</v>
      </c>
      <c r="AT233" s="251" t="s">
        <v>152</v>
      </c>
      <c r="AU233" s="251" t="s">
        <v>92</v>
      </c>
      <c r="AY233" s="18" t="s">
        <v>149</v>
      </c>
      <c r="BE233" s="252">
        <f>IF(N233="základná",J233,0)</f>
        <v>0</v>
      </c>
      <c r="BF233" s="252">
        <f>IF(N233="znížená",J233,0)</f>
        <v>0</v>
      </c>
      <c r="BG233" s="252">
        <f>IF(N233="zákl. prenesená",J233,0)</f>
        <v>0</v>
      </c>
      <c r="BH233" s="252">
        <f>IF(N233="zníž. prenesená",J233,0)</f>
        <v>0</v>
      </c>
      <c r="BI233" s="252">
        <f>IF(N233="nulová",J233,0)</f>
        <v>0</v>
      </c>
      <c r="BJ233" s="18" t="s">
        <v>92</v>
      </c>
      <c r="BK233" s="252">
        <f>ROUND(I233*H233,2)</f>
        <v>0</v>
      </c>
      <c r="BL233" s="18" t="s">
        <v>166</v>
      </c>
      <c r="BM233" s="251" t="s">
        <v>906</v>
      </c>
    </row>
    <row r="234" s="13" customFormat="1">
      <c r="A234" s="13"/>
      <c r="B234" s="258"/>
      <c r="C234" s="259"/>
      <c r="D234" s="260" t="s">
        <v>190</v>
      </c>
      <c r="E234" s="261" t="s">
        <v>1</v>
      </c>
      <c r="F234" s="262" t="s">
        <v>907</v>
      </c>
      <c r="G234" s="259"/>
      <c r="H234" s="263">
        <v>17.158999999999999</v>
      </c>
      <c r="I234" s="264"/>
      <c r="J234" s="259"/>
      <c r="K234" s="259"/>
      <c r="L234" s="265"/>
      <c r="M234" s="266"/>
      <c r="N234" s="267"/>
      <c r="O234" s="267"/>
      <c r="P234" s="267"/>
      <c r="Q234" s="267"/>
      <c r="R234" s="267"/>
      <c r="S234" s="267"/>
      <c r="T234" s="26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9" t="s">
        <v>190</v>
      </c>
      <c r="AU234" s="269" t="s">
        <v>92</v>
      </c>
      <c r="AV234" s="13" t="s">
        <v>92</v>
      </c>
      <c r="AW234" s="13" t="s">
        <v>32</v>
      </c>
      <c r="AX234" s="13" t="s">
        <v>84</v>
      </c>
      <c r="AY234" s="269" t="s">
        <v>149</v>
      </c>
    </row>
    <row r="235" s="2" customFormat="1" ht="23.4566" customHeight="1">
      <c r="A235" s="39"/>
      <c r="B235" s="40"/>
      <c r="C235" s="239" t="s">
        <v>374</v>
      </c>
      <c r="D235" s="239" t="s">
        <v>152</v>
      </c>
      <c r="E235" s="240" t="s">
        <v>908</v>
      </c>
      <c r="F235" s="241" t="s">
        <v>909</v>
      </c>
      <c r="G235" s="242" t="s">
        <v>198</v>
      </c>
      <c r="H235" s="243">
        <v>51.476999999999997</v>
      </c>
      <c r="I235" s="244"/>
      <c r="J235" s="245">
        <f>ROUND(I235*H235,2)</f>
        <v>0</v>
      </c>
      <c r="K235" s="246"/>
      <c r="L235" s="45"/>
      <c r="M235" s="247" t="s">
        <v>1</v>
      </c>
      <c r="N235" s="248" t="s">
        <v>42</v>
      </c>
      <c r="O235" s="98"/>
      <c r="P235" s="249">
        <f>O235*H235</f>
        <v>0</v>
      </c>
      <c r="Q235" s="249">
        <v>0</v>
      </c>
      <c r="R235" s="249">
        <f>Q235*H235</f>
        <v>0</v>
      </c>
      <c r="S235" s="249">
        <v>0</v>
      </c>
      <c r="T235" s="25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1" t="s">
        <v>166</v>
      </c>
      <c r="AT235" s="251" t="s">
        <v>152</v>
      </c>
      <c r="AU235" s="251" t="s">
        <v>92</v>
      </c>
      <c r="AY235" s="18" t="s">
        <v>149</v>
      </c>
      <c r="BE235" s="252">
        <f>IF(N235="základná",J235,0)</f>
        <v>0</v>
      </c>
      <c r="BF235" s="252">
        <f>IF(N235="znížená",J235,0)</f>
        <v>0</v>
      </c>
      <c r="BG235" s="252">
        <f>IF(N235="zákl. prenesená",J235,0)</f>
        <v>0</v>
      </c>
      <c r="BH235" s="252">
        <f>IF(N235="zníž. prenesená",J235,0)</f>
        <v>0</v>
      </c>
      <c r="BI235" s="252">
        <f>IF(N235="nulová",J235,0)</f>
        <v>0</v>
      </c>
      <c r="BJ235" s="18" t="s">
        <v>92</v>
      </c>
      <c r="BK235" s="252">
        <f>ROUND(I235*H235,2)</f>
        <v>0</v>
      </c>
      <c r="BL235" s="18" t="s">
        <v>166</v>
      </c>
      <c r="BM235" s="251" t="s">
        <v>910</v>
      </c>
    </row>
    <row r="236" s="13" customFormat="1">
      <c r="A236" s="13"/>
      <c r="B236" s="258"/>
      <c r="C236" s="259"/>
      <c r="D236" s="260" t="s">
        <v>190</v>
      </c>
      <c r="E236" s="261" t="s">
        <v>1</v>
      </c>
      <c r="F236" s="262" t="s">
        <v>911</v>
      </c>
      <c r="G236" s="259"/>
      <c r="H236" s="263">
        <v>51.476999999999997</v>
      </c>
      <c r="I236" s="264"/>
      <c r="J236" s="259"/>
      <c r="K236" s="259"/>
      <c r="L236" s="265"/>
      <c r="M236" s="266"/>
      <c r="N236" s="267"/>
      <c r="O236" s="267"/>
      <c r="P236" s="267"/>
      <c r="Q236" s="267"/>
      <c r="R236" s="267"/>
      <c r="S236" s="267"/>
      <c r="T236" s="26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9" t="s">
        <v>190</v>
      </c>
      <c r="AU236" s="269" t="s">
        <v>92</v>
      </c>
      <c r="AV236" s="13" t="s">
        <v>92</v>
      </c>
      <c r="AW236" s="13" t="s">
        <v>32</v>
      </c>
      <c r="AX236" s="13" t="s">
        <v>84</v>
      </c>
      <c r="AY236" s="269" t="s">
        <v>149</v>
      </c>
    </row>
    <row r="237" s="2" customFormat="1" ht="23.4566" customHeight="1">
      <c r="A237" s="39"/>
      <c r="B237" s="40"/>
      <c r="C237" s="239" t="s">
        <v>378</v>
      </c>
      <c r="D237" s="239" t="s">
        <v>152</v>
      </c>
      <c r="E237" s="240" t="s">
        <v>591</v>
      </c>
      <c r="F237" s="241" t="s">
        <v>592</v>
      </c>
      <c r="G237" s="242" t="s">
        <v>198</v>
      </c>
      <c r="H237" s="243">
        <v>41.598999999999997</v>
      </c>
      <c r="I237" s="244"/>
      <c r="J237" s="245">
        <f>ROUND(I237*H237,2)</f>
        <v>0</v>
      </c>
      <c r="K237" s="246"/>
      <c r="L237" s="45"/>
      <c r="M237" s="247" t="s">
        <v>1</v>
      </c>
      <c r="N237" s="248" t="s">
        <v>42</v>
      </c>
      <c r="O237" s="98"/>
      <c r="P237" s="249">
        <f>O237*H237</f>
        <v>0</v>
      </c>
      <c r="Q237" s="249">
        <v>0</v>
      </c>
      <c r="R237" s="249">
        <f>Q237*H237</f>
        <v>0</v>
      </c>
      <c r="S237" s="249">
        <v>0</v>
      </c>
      <c r="T237" s="25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51" t="s">
        <v>166</v>
      </c>
      <c r="AT237" s="251" t="s">
        <v>152</v>
      </c>
      <c r="AU237" s="251" t="s">
        <v>92</v>
      </c>
      <c r="AY237" s="18" t="s">
        <v>149</v>
      </c>
      <c r="BE237" s="252">
        <f>IF(N237="základná",J237,0)</f>
        <v>0</v>
      </c>
      <c r="BF237" s="252">
        <f>IF(N237="znížená",J237,0)</f>
        <v>0</v>
      </c>
      <c r="BG237" s="252">
        <f>IF(N237="zákl. prenesená",J237,0)</f>
        <v>0</v>
      </c>
      <c r="BH237" s="252">
        <f>IF(N237="zníž. prenesená",J237,0)</f>
        <v>0</v>
      </c>
      <c r="BI237" s="252">
        <f>IF(N237="nulová",J237,0)</f>
        <v>0</v>
      </c>
      <c r="BJ237" s="18" t="s">
        <v>92</v>
      </c>
      <c r="BK237" s="252">
        <f>ROUND(I237*H237,2)</f>
        <v>0</v>
      </c>
      <c r="BL237" s="18" t="s">
        <v>166</v>
      </c>
      <c r="BM237" s="251" t="s">
        <v>912</v>
      </c>
    </row>
    <row r="238" s="13" customFormat="1">
      <c r="A238" s="13"/>
      <c r="B238" s="258"/>
      <c r="C238" s="259"/>
      <c r="D238" s="260" t="s">
        <v>190</v>
      </c>
      <c r="E238" s="261" t="s">
        <v>1</v>
      </c>
      <c r="F238" s="262" t="s">
        <v>913</v>
      </c>
      <c r="G238" s="259"/>
      <c r="H238" s="263">
        <v>41.598999999999997</v>
      </c>
      <c r="I238" s="264"/>
      <c r="J238" s="259"/>
      <c r="K238" s="259"/>
      <c r="L238" s="265"/>
      <c r="M238" s="266"/>
      <c r="N238" s="267"/>
      <c r="O238" s="267"/>
      <c r="P238" s="267"/>
      <c r="Q238" s="267"/>
      <c r="R238" s="267"/>
      <c r="S238" s="267"/>
      <c r="T238" s="26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9" t="s">
        <v>190</v>
      </c>
      <c r="AU238" s="269" t="s">
        <v>92</v>
      </c>
      <c r="AV238" s="13" t="s">
        <v>92</v>
      </c>
      <c r="AW238" s="13" t="s">
        <v>32</v>
      </c>
      <c r="AX238" s="13" t="s">
        <v>84</v>
      </c>
      <c r="AY238" s="269" t="s">
        <v>149</v>
      </c>
    </row>
    <row r="239" s="2" customFormat="1" ht="31.92453" customHeight="1">
      <c r="A239" s="39"/>
      <c r="B239" s="40"/>
      <c r="C239" s="239" t="s">
        <v>383</v>
      </c>
      <c r="D239" s="239" t="s">
        <v>152</v>
      </c>
      <c r="E239" s="240" t="s">
        <v>914</v>
      </c>
      <c r="F239" s="241" t="s">
        <v>915</v>
      </c>
      <c r="G239" s="242" t="s">
        <v>198</v>
      </c>
      <c r="H239" s="243">
        <v>9.4499999999999993</v>
      </c>
      <c r="I239" s="244"/>
      <c r="J239" s="245">
        <f>ROUND(I239*H239,2)</f>
        <v>0</v>
      </c>
      <c r="K239" s="246"/>
      <c r="L239" s="45"/>
      <c r="M239" s="247" t="s">
        <v>1</v>
      </c>
      <c r="N239" s="248" t="s">
        <v>42</v>
      </c>
      <c r="O239" s="98"/>
      <c r="P239" s="249">
        <f>O239*H239</f>
        <v>0</v>
      </c>
      <c r="Q239" s="249">
        <v>0</v>
      </c>
      <c r="R239" s="249">
        <f>Q239*H239</f>
        <v>0</v>
      </c>
      <c r="S239" s="249">
        <v>0</v>
      </c>
      <c r="T239" s="25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1" t="s">
        <v>166</v>
      </c>
      <c r="AT239" s="251" t="s">
        <v>152</v>
      </c>
      <c r="AU239" s="251" t="s">
        <v>92</v>
      </c>
      <c r="AY239" s="18" t="s">
        <v>149</v>
      </c>
      <c r="BE239" s="252">
        <f>IF(N239="základná",J239,0)</f>
        <v>0</v>
      </c>
      <c r="BF239" s="252">
        <f>IF(N239="znížená",J239,0)</f>
        <v>0</v>
      </c>
      <c r="BG239" s="252">
        <f>IF(N239="zákl. prenesená",J239,0)</f>
        <v>0</v>
      </c>
      <c r="BH239" s="252">
        <f>IF(N239="zníž. prenesená",J239,0)</f>
        <v>0</v>
      </c>
      <c r="BI239" s="252">
        <f>IF(N239="nulová",J239,0)</f>
        <v>0</v>
      </c>
      <c r="BJ239" s="18" t="s">
        <v>92</v>
      </c>
      <c r="BK239" s="252">
        <f>ROUND(I239*H239,2)</f>
        <v>0</v>
      </c>
      <c r="BL239" s="18" t="s">
        <v>166</v>
      </c>
      <c r="BM239" s="251" t="s">
        <v>916</v>
      </c>
    </row>
    <row r="240" s="13" customFormat="1">
      <c r="A240" s="13"/>
      <c r="B240" s="258"/>
      <c r="C240" s="259"/>
      <c r="D240" s="260" t="s">
        <v>190</v>
      </c>
      <c r="E240" s="261" t="s">
        <v>1</v>
      </c>
      <c r="F240" s="262" t="s">
        <v>917</v>
      </c>
      <c r="G240" s="259"/>
      <c r="H240" s="263">
        <v>9.4499999999999993</v>
      </c>
      <c r="I240" s="264"/>
      <c r="J240" s="259"/>
      <c r="K240" s="259"/>
      <c r="L240" s="265"/>
      <c r="M240" s="266"/>
      <c r="N240" s="267"/>
      <c r="O240" s="267"/>
      <c r="P240" s="267"/>
      <c r="Q240" s="267"/>
      <c r="R240" s="267"/>
      <c r="S240" s="267"/>
      <c r="T240" s="26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9" t="s">
        <v>190</v>
      </c>
      <c r="AU240" s="269" t="s">
        <v>92</v>
      </c>
      <c r="AV240" s="13" t="s">
        <v>92</v>
      </c>
      <c r="AW240" s="13" t="s">
        <v>32</v>
      </c>
      <c r="AX240" s="13" t="s">
        <v>84</v>
      </c>
      <c r="AY240" s="269" t="s">
        <v>149</v>
      </c>
    </row>
    <row r="241" s="12" customFormat="1" ht="22.8" customHeight="1">
      <c r="A241" s="12"/>
      <c r="B241" s="223"/>
      <c r="C241" s="224"/>
      <c r="D241" s="225" t="s">
        <v>75</v>
      </c>
      <c r="E241" s="237" t="s">
        <v>422</v>
      </c>
      <c r="F241" s="237" t="s">
        <v>423</v>
      </c>
      <c r="G241" s="224"/>
      <c r="H241" s="224"/>
      <c r="I241" s="227"/>
      <c r="J241" s="238">
        <f>BK241</f>
        <v>0</v>
      </c>
      <c r="K241" s="224"/>
      <c r="L241" s="229"/>
      <c r="M241" s="230"/>
      <c r="N241" s="231"/>
      <c r="O241" s="231"/>
      <c r="P241" s="232">
        <f>P242</f>
        <v>0</v>
      </c>
      <c r="Q241" s="231"/>
      <c r="R241" s="232">
        <f>R242</f>
        <v>0</v>
      </c>
      <c r="S241" s="231"/>
      <c r="T241" s="233">
        <f>T242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34" t="s">
        <v>84</v>
      </c>
      <c r="AT241" s="235" t="s">
        <v>75</v>
      </c>
      <c r="AU241" s="235" t="s">
        <v>84</v>
      </c>
      <c r="AY241" s="234" t="s">
        <v>149</v>
      </c>
      <c r="BK241" s="236">
        <f>BK242</f>
        <v>0</v>
      </c>
    </row>
    <row r="242" s="2" customFormat="1" ht="23.4566" customHeight="1">
      <c r="A242" s="39"/>
      <c r="B242" s="40"/>
      <c r="C242" s="239" t="s">
        <v>388</v>
      </c>
      <c r="D242" s="239" t="s">
        <v>152</v>
      </c>
      <c r="E242" s="240" t="s">
        <v>425</v>
      </c>
      <c r="F242" s="241" t="s">
        <v>426</v>
      </c>
      <c r="G242" s="242" t="s">
        <v>198</v>
      </c>
      <c r="H242" s="243">
        <v>124.188</v>
      </c>
      <c r="I242" s="244"/>
      <c r="J242" s="245">
        <f>ROUND(I242*H242,2)</f>
        <v>0</v>
      </c>
      <c r="K242" s="246"/>
      <c r="L242" s="45"/>
      <c r="M242" s="247" t="s">
        <v>1</v>
      </c>
      <c r="N242" s="248" t="s">
        <v>42</v>
      </c>
      <c r="O242" s="98"/>
      <c r="P242" s="249">
        <f>O242*H242</f>
        <v>0</v>
      </c>
      <c r="Q242" s="249">
        <v>0</v>
      </c>
      <c r="R242" s="249">
        <f>Q242*H242</f>
        <v>0</v>
      </c>
      <c r="S242" s="249">
        <v>0</v>
      </c>
      <c r="T242" s="25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1" t="s">
        <v>166</v>
      </c>
      <c r="AT242" s="251" t="s">
        <v>152</v>
      </c>
      <c r="AU242" s="251" t="s">
        <v>92</v>
      </c>
      <c r="AY242" s="18" t="s">
        <v>149</v>
      </c>
      <c r="BE242" s="252">
        <f>IF(N242="základná",J242,0)</f>
        <v>0</v>
      </c>
      <c r="BF242" s="252">
        <f>IF(N242="znížená",J242,0)</f>
        <v>0</v>
      </c>
      <c r="BG242" s="252">
        <f>IF(N242="zákl. prenesená",J242,0)</f>
        <v>0</v>
      </c>
      <c r="BH242" s="252">
        <f>IF(N242="zníž. prenesená",J242,0)</f>
        <v>0</v>
      </c>
      <c r="BI242" s="252">
        <f>IF(N242="nulová",J242,0)</f>
        <v>0</v>
      </c>
      <c r="BJ242" s="18" t="s">
        <v>92</v>
      </c>
      <c r="BK242" s="252">
        <f>ROUND(I242*H242,2)</f>
        <v>0</v>
      </c>
      <c r="BL242" s="18" t="s">
        <v>166</v>
      </c>
      <c r="BM242" s="251" t="s">
        <v>595</v>
      </c>
    </row>
    <row r="243" s="12" customFormat="1" ht="25.92" customHeight="1">
      <c r="A243" s="12"/>
      <c r="B243" s="223"/>
      <c r="C243" s="224"/>
      <c r="D243" s="225" t="s">
        <v>75</v>
      </c>
      <c r="E243" s="226" t="s">
        <v>785</v>
      </c>
      <c r="F243" s="226" t="s">
        <v>786</v>
      </c>
      <c r="G243" s="224"/>
      <c r="H243" s="224"/>
      <c r="I243" s="227"/>
      <c r="J243" s="228">
        <f>BK243</f>
        <v>0</v>
      </c>
      <c r="K243" s="224"/>
      <c r="L243" s="229"/>
      <c r="M243" s="230"/>
      <c r="N243" s="231"/>
      <c r="O243" s="231"/>
      <c r="P243" s="232">
        <f>P244</f>
        <v>0</v>
      </c>
      <c r="Q243" s="231"/>
      <c r="R243" s="232">
        <f>R244</f>
        <v>0.078893600000000008</v>
      </c>
      <c r="S243" s="231"/>
      <c r="T243" s="233">
        <f>T244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34" t="s">
        <v>92</v>
      </c>
      <c r="AT243" s="235" t="s">
        <v>75</v>
      </c>
      <c r="AU243" s="235" t="s">
        <v>76</v>
      </c>
      <c r="AY243" s="234" t="s">
        <v>149</v>
      </c>
      <c r="BK243" s="236">
        <f>BK244</f>
        <v>0</v>
      </c>
    </row>
    <row r="244" s="12" customFormat="1" ht="22.8" customHeight="1">
      <c r="A244" s="12"/>
      <c r="B244" s="223"/>
      <c r="C244" s="224"/>
      <c r="D244" s="225" t="s">
        <v>75</v>
      </c>
      <c r="E244" s="237" t="s">
        <v>787</v>
      </c>
      <c r="F244" s="237" t="s">
        <v>788</v>
      </c>
      <c r="G244" s="224"/>
      <c r="H244" s="224"/>
      <c r="I244" s="227"/>
      <c r="J244" s="238">
        <f>BK244</f>
        <v>0</v>
      </c>
      <c r="K244" s="224"/>
      <c r="L244" s="229"/>
      <c r="M244" s="230"/>
      <c r="N244" s="231"/>
      <c r="O244" s="231"/>
      <c r="P244" s="232">
        <f>SUM(P245:P254)</f>
        <v>0</v>
      </c>
      <c r="Q244" s="231"/>
      <c r="R244" s="232">
        <f>SUM(R245:R254)</f>
        <v>0.078893600000000008</v>
      </c>
      <c r="S244" s="231"/>
      <c r="T244" s="233">
        <f>SUM(T245:T254)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34" t="s">
        <v>92</v>
      </c>
      <c r="AT244" s="235" t="s">
        <v>75</v>
      </c>
      <c r="AU244" s="235" t="s">
        <v>84</v>
      </c>
      <c r="AY244" s="234" t="s">
        <v>149</v>
      </c>
      <c r="BK244" s="236">
        <f>SUM(BK245:BK254)</f>
        <v>0</v>
      </c>
    </row>
    <row r="245" s="2" customFormat="1" ht="23.4566" customHeight="1">
      <c r="A245" s="39"/>
      <c r="B245" s="40"/>
      <c r="C245" s="239" t="s">
        <v>393</v>
      </c>
      <c r="D245" s="239" t="s">
        <v>152</v>
      </c>
      <c r="E245" s="240" t="s">
        <v>789</v>
      </c>
      <c r="F245" s="241" t="s">
        <v>790</v>
      </c>
      <c r="G245" s="242" t="s">
        <v>188</v>
      </c>
      <c r="H245" s="243">
        <v>17.16</v>
      </c>
      <c r="I245" s="244"/>
      <c r="J245" s="245">
        <f>ROUND(I245*H245,2)</f>
        <v>0</v>
      </c>
      <c r="K245" s="246"/>
      <c r="L245" s="45"/>
      <c r="M245" s="247" t="s">
        <v>1</v>
      </c>
      <c r="N245" s="248" t="s">
        <v>42</v>
      </c>
      <c r="O245" s="98"/>
      <c r="P245" s="249">
        <f>O245*H245</f>
        <v>0</v>
      </c>
      <c r="Q245" s="249">
        <v>0</v>
      </c>
      <c r="R245" s="249">
        <f>Q245*H245</f>
        <v>0</v>
      </c>
      <c r="S245" s="249">
        <v>0</v>
      </c>
      <c r="T245" s="25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51" t="s">
        <v>264</v>
      </c>
      <c r="AT245" s="251" t="s">
        <v>152</v>
      </c>
      <c r="AU245" s="251" t="s">
        <v>92</v>
      </c>
      <c r="AY245" s="18" t="s">
        <v>149</v>
      </c>
      <c r="BE245" s="252">
        <f>IF(N245="základná",J245,0)</f>
        <v>0</v>
      </c>
      <c r="BF245" s="252">
        <f>IF(N245="znížená",J245,0)</f>
        <v>0</v>
      </c>
      <c r="BG245" s="252">
        <f>IF(N245="zákl. prenesená",J245,0)</f>
        <v>0</v>
      </c>
      <c r="BH245" s="252">
        <f>IF(N245="zníž. prenesená",J245,0)</f>
        <v>0</v>
      </c>
      <c r="BI245" s="252">
        <f>IF(N245="nulová",J245,0)</f>
        <v>0</v>
      </c>
      <c r="BJ245" s="18" t="s">
        <v>92</v>
      </c>
      <c r="BK245" s="252">
        <f>ROUND(I245*H245,2)</f>
        <v>0</v>
      </c>
      <c r="BL245" s="18" t="s">
        <v>264</v>
      </c>
      <c r="BM245" s="251" t="s">
        <v>918</v>
      </c>
    </row>
    <row r="246" s="13" customFormat="1">
      <c r="A246" s="13"/>
      <c r="B246" s="258"/>
      <c r="C246" s="259"/>
      <c r="D246" s="260" t="s">
        <v>190</v>
      </c>
      <c r="E246" s="261" t="s">
        <v>1</v>
      </c>
      <c r="F246" s="262" t="s">
        <v>919</v>
      </c>
      <c r="G246" s="259"/>
      <c r="H246" s="263">
        <v>17.16</v>
      </c>
      <c r="I246" s="264"/>
      <c r="J246" s="259"/>
      <c r="K246" s="259"/>
      <c r="L246" s="265"/>
      <c r="M246" s="266"/>
      <c r="N246" s="267"/>
      <c r="O246" s="267"/>
      <c r="P246" s="267"/>
      <c r="Q246" s="267"/>
      <c r="R246" s="267"/>
      <c r="S246" s="267"/>
      <c r="T246" s="26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9" t="s">
        <v>190</v>
      </c>
      <c r="AU246" s="269" t="s">
        <v>92</v>
      </c>
      <c r="AV246" s="13" t="s">
        <v>92</v>
      </c>
      <c r="AW246" s="13" t="s">
        <v>32</v>
      </c>
      <c r="AX246" s="13" t="s">
        <v>76</v>
      </c>
      <c r="AY246" s="269" t="s">
        <v>149</v>
      </c>
    </row>
    <row r="247" s="14" customFormat="1">
      <c r="A247" s="14"/>
      <c r="B247" s="270"/>
      <c r="C247" s="271"/>
      <c r="D247" s="260" t="s">
        <v>190</v>
      </c>
      <c r="E247" s="272" t="s">
        <v>1</v>
      </c>
      <c r="F247" s="273" t="s">
        <v>203</v>
      </c>
      <c r="G247" s="271"/>
      <c r="H247" s="274">
        <v>17.16</v>
      </c>
      <c r="I247" s="275"/>
      <c r="J247" s="271"/>
      <c r="K247" s="271"/>
      <c r="L247" s="276"/>
      <c r="M247" s="277"/>
      <c r="N247" s="278"/>
      <c r="O247" s="278"/>
      <c r="P247" s="278"/>
      <c r="Q247" s="278"/>
      <c r="R247" s="278"/>
      <c r="S247" s="278"/>
      <c r="T247" s="27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80" t="s">
        <v>190</v>
      </c>
      <c r="AU247" s="280" t="s">
        <v>92</v>
      </c>
      <c r="AV247" s="14" t="s">
        <v>166</v>
      </c>
      <c r="AW247" s="14" t="s">
        <v>32</v>
      </c>
      <c r="AX247" s="14" t="s">
        <v>84</v>
      </c>
      <c r="AY247" s="280" t="s">
        <v>149</v>
      </c>
    </row>
    <row r="248" s="2" customFormat="1" ht="16.30189" customHeight="1">
      <c r="A248" s="39"/>
      <c r="B248" s="40"/>
      <c r="C248" s="281" t="s">
        <v>397</v>
      </c>
      <c r="D248" s="281" t="s">
        <v>243</v>
      </c>
      <c r="E248" s="282" t="s">
        <v>793</v>
      </c>
      <c r="F248" s="283" t="s">
        <v>794</v>
      </c>
      <c r="G248" s="284" t="s">
        <v>198</v>
      </c>
      <c r="H248" s="285">
        <v>0.0060000000000000001</v>
      </c>
      <c r="I248" s="286"/>
      <c r="J248" s="287">
        <f>ROUND(I248*H248,2)</f>
        <v>0</v>
      </c>
      <c r="K248" s="288"/>
      <c r="L248" s="289"/>
      <c r="M248" s="290" t="s">
        <v>1</v>
      </c>
      <c r="N248" s="291" t="s">
        <v>42</v>
      </c>
      <c r="O248" s="98"/>
      <c r="P248" s="249">
        <f>O248*H248</f>
        <v>0</v>
      </c>
      <c r="Q248" s="249">
        <v>1</v>
      </c>
      <c r="R248" s="249">
        <f>Q248*H248</f>
        <v>0.0060000000000000001</v>
      </c>
      <c r="S248" s="249">
        <v>0</v>
      </c>
      <c r="T248" s="25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51" t="s">
        <v>332</v>
      </c>
      <c r="AT248" s="251" t="s">
        <v>243</v>
      </c>
      <c r="AU248" s="251" t="s">
        <v>92</v>
      </c>
      <c r="AY248" s="18" t="s">
        <v>149</v>
      </c>
      <c r="BE248" s="252">
        <f>IF(N248="základná",J248,0)</f>
        <v>0</v>
      </c>
      <c r="BF248" s="252">
        <f>IF(N248="znížená",J248,0)</f>
        <v>0</v>
      </c>
      <c r="BG248" s="252">
        <f>IF(N248="zákl. prenesená",J248,0)</f>
        <v>0</v>
      </c>
      <c r="BH248" s="252">
        <f>IF(N248="zníž. prenesená",J248,0)</f>
        <v>0</v>
      </c>
      <c r="BI248" s="252">
        <f>IF(N248="nulová",J248,0)</f>
        <v>0</v>
      </c>
      <c r="BJ248" s="18" t="s">
        <v>92</v>
      </c>
      <c r="BK248" s="252">
        <f>ROUND(I248*H248,2)</f>
        <v>0</v>
      </c>
      <c r="BL248" s="18" t="s">
        <v>264</v>
      </c>
      <c r="BM248" s="251" t="s">
        <v>920</v>
      </c>
    </row>
    <row r="249" s="13" customFormat="1">
      <c r="A249" s="13"/>
      <c r="B249" s="258"/>
      <c r="C249" s="259"/>
      <c r="D249" s="260" t="s">
        <v>190</v>
      </c>
      <c r="E249" s="259"/>
      <c r="F249" s="262" t="s">
        <v>921</v>
      </c>
      <c r="G249" s="259"/>
      <c r="H249" s="263">
        <v>0.0060000000000000001</v>
      </c>
      <c r="I249" s="264"/>
      <c r="J249" s="259"/>
      <c r="K249" s="259"/>
      <c r="L249" s="265"/>
      <c r="M249" s="266"/>
      <c r="N249" s="267"/>
      <c r="O249" s="267"/>
      <c r="P249" s="267"/>
      <c r="Q249" s="267"/>
      <c r="R249" s="267"/>
      <c r="S249" s="267"/>
      <c r="T249" s="26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9" t="s">
        <v>190</v>
      </c>
      <c r="AU249" s="269" t="s">
        <v>92</v>
      </c>
      <c r="AV249" s="13" t="s">
        <v>92</v>
      </c>
      <c r="AW249" s="13" t="s">
        <v>4</v>
      </c>
      <c r="AX249" s="13" t="s">
        <v>84</v>
      </c>
      <c r="AY249" s="269" t="s">
        <v>149</v>
      </c>
    </row>
    <row r="250" s="2" customFormat="1" ht="23.4566" customHeight="1">
      <c r="A250" s="39"/>
      <c r="B250" s="40"/>
      <c r="C250" s="239" t="s">
        <v>401</v>
      </c>
      <c r="D250" s="239" t="s">
        <v>152</v>
      </c>
      <c r="E250" s="240" t="s">
        <v>797</v>
      </c>
      <c r="F250" s="241" t="s">
        <v>798</v>
      </c>
      <c r="G250" s="242" t="s">
        <v>188</v>
      </c>
      <c r="H250" s="243">
        <v>34.32</v>
      </c>
      <c r="I250" s="244"/>
      <c r="J250" s="245">
        <f>ROUND(I250*H250,2)</f>
        <v>0</v>
      </c>
      <c r="K250" s="246"/>
      <c r="L250" s="45"/>
      <c r="M250" s="247" t="s">
        <v>1</v>
      </c>
      <c r="N250" s="248" t="s">
        <v>42</v>
      </c>
      <c r="O250" s="98"/>
      <c r="P250" s="249">
        <f>O250*H250</f>
        <v>0</v>
      </c>
      <c r="Q250" s="249">
        <v>0.00023000000000000001</v>
      </c>
      <c r="R250" s="249">
        <f>Q250*H250</f>
        <v>0.0078936000000000006</v>
      </c>
      <c r="S250" s="249">
        <v>0</v>
      </c>
      <c r="T250" s="25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51" t="s">
        <v>264</v>
      </c>
      <c r="AT250" s="251" t="s">
        <v>152</v>
      </c>
      <c r="AU250" s="251" t="s">
        <v>92</v>
      </c>
      <c r="AY250" s="18" t="s">
        <v>149</v>
      </c>
      <c r="BE250" s="252">
        <f>IF(N250="základná",J250,0)</f>
        <v>0</v>
      </c>
      <c r="BF250" s="252">
        <f>IF(N250="znížená",J250,0)</f>
        <v>0</v>
      </c>
      <c r="BG250" s="252">
        <f>IF(N250="zákl. prenesená",J250,0)</f>
        <v>0</v>
      </c>
      <c r="BH250" s="252">
        <f>IF(N250="zníž. prenesená",J250,0)</f>
        <v>0</v>
      </c>
      <c r="BI250" s="252">
        <f>IF(N250="nulová",J250,0)</f>
        <v>0</v>
      </c>
      <c r="BJ250" s="18" t="s">
        <v>92</v>
      </c>
      <c r="BK250" s="252">
        <f>ROUND(I250*H250,2)</f>
        <v>0</v>
      </c>
      <c r="BL250" s="18" t="s">
        <v>264</v>
      </c>
      <c r="BM250" s="251" t="s">
        <v>922</v>
      </c>
    </row>
    <row r="251" s="13" customFormat="1">
      <c r="A251" s="13"/>
      <c r="B251" s="258"/>
      <c r="C251" s="259"/>
      <c r="D251" s="260" t="s">
        <v>190</v>
      </c>
      <c r="E251" s="261" t="s">
        <v>1</v>
      </c>
      <c r="F251" s="262" t="s">
        <v>923</v>
      </c>
      <c r="G251" s="259"/>
      <c r="H251" s="263">
        <v>34.32</v>
      </c>
      <c r="I251" s="264"/>
      <c r="J251" s="259"/>
      <c r="K251" s="259"/>
      <c r="L251" s="265"/>
      <c r="M251" s="266"/>
      <c r="N251" s="267"/>
      <c r="O251" s="267"/>
      <c r="P251" s="267"/>
      <c r="Q251" s="267"/>
      <c r="R251" s="267"/>
      <c r="S251" s="267"/>
      <c r="T251" s="26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9" t="s">
        <v>190</v>
      </c>
      <c r="AU251" s="269" t="s">
        <v>92</v>
      </c>
      <c r="AV251" s="13" t="s">
        <v>92</v>
      </c>
      <c r="AW251" s="13" t="s">
        <v>32</v>
      </c>
      <c r="AX251" s="13" t="s">
        <v>84</v>
      </c>
      <c r="AY251" s="269" t="s">
        <v>149</v>
      </c>
    </row>
    <row r="252" s="2" customFormat="1" ht="16.30189" customHeight="1">
      <c r="A252" s="39"/>
      <c r="B252" s="40"/>
      <c r="C252" s="281" t="s">
        <v>405</v>
      </c>
      <c r="D252" s="281" t="s">
        <v>243</v>
      </c>
      <c r="E252" s="282" t="s">
        <v>801</v>
      </c>
      <c r="F252" s="283" t="s">
        <v>802</v>
      </c>
      <c r="G252" s="284" t="s">
        <v>198</v>
      </c>
      <c r="H252" s="285">
        <v>0.065000000000000002</v>
      </c>
      <c r="I252" s="286"/>
      <c r="J252" s="287">
        <f>ROUND(I252*H252,2)</f>
        <v>0</v>
      </c>
      <c r="K252" s="288"/>
      <c r="L252" s="289"/>
      <c r="M252" s="290" t="s">
        <v>1</v>
      </c>
      <c r="N252" s="291" t="s">
        <v>42</v>
      </c>
      <c r="O252" s="98"/>
      <c r="P252" s="249">
        <f>O252*H252</f>
        <v>0</v>
      </c>
      <c r="Q252" s="249">
        <v>1</v>
      </c>
      <c r="R252" s="249">
        <f>Q252*H252</f>
        <v>0.065000000000000002</v>
      </c>
      <c r="S252" s="249">
        <v>0</v>
      </c>
      <c r="T252" s="25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1" t="s">
        <v>332</v>
      </c>
      <c r="AT252" s="251" t="s">
        <v>243</v>
      </c>
      <c r="AU252" s="251" t="s">
        <v>92</v>
      </c>
      <c r="AY252" s="18" t="s">
        <v>149</v>
      </c>
      <c r="BE252" s="252">
        <f>IF(N252="základná",J252,0)</f>
        <v>0</v>
      </c>
      <c r="BF252" s="252">
        <f>IF(N252="znížená",J252,0)</f>
        <v>0</v>
      </c>
      <c r="BG252" s="252">
        <f>IF(N252="zákl. prenesená",J252,0)</f>
        <v>0</v>
      </c>
      <c r="BH252" s="252">
        <f>IF(N252="zníž. prenesená",J252,0)</f>
        <v>0</v>
      </c>
      <c r="BI252" s="252">
        <f>IF(N252="nulová",J252,0)</f>
        <v>0</v>
      </c>
      <c r="BJ252" s="18" t="s">
        <v>92</v>
      </c>
      <c r="BK252" s="252">
        <f>ROUND(I252*H252,2)</f>
        <v>0</v>
      </c>
      <c r="BL252" s="18" t="s">
        <v>264</v>
      </c>
      <c r="BM252" s="251" t="s">
        <v>924</v>
      </c>
    </row>
    <row r="253" s="13" customFormat="1">
      <c r="A253" s="13"/>
      <c r="B253" s="258"/>
      <c r="C253" s="259"/>
      <c r="D253" s="260" t="s">
        <v>190</v>
      </c>
      <c r="E253" s="259"/>
      <c r="F253" s="262" t="s">
        <v>925</v>
      </c>
      <c r="G253" s="259"/>
      <c r="H253" s="263">
        <v>0.065000000000000002</v>
      </c>
      <c r="I253" s="264"/>
      <c r="J253" s="259"/>
      <c r="K253" s="259"/>
      <c r="L253" s="265"/>
      <c r="M253" s="266"/>
      <c r="N253" s="267"/>
      <c r="O253" s="267"/>
      <c r="P253" s="267"/>
      <c r="Q253" s="267"/>
      <c r="R253" s="267"/>
      <c r="S253" s="267"/>
      <c r="T253" s="26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9" t="s">
        <v>190</v>
      </c>
      <c r="AU253" s="269" t="s">
        <v>92</v>
      </c>
      <c r="AV253" s="13" t="s">
        <v>92</v>
      </c>
      <c r="AW253" s="13" t="s">
        <v>4</v>
      </c>
      <c r="AX253" s="13" t="s">
        <v>84</v>
      </c>
      <c r="AY253" s="269" t="s">
        <v>149</v>
      </c>
    </row>
    <row r="254" s="2" customFormat="1" ht="23.4566" customHeight="1">
      <c r="A254" s="39"/>
      <c r="B254" s="40"/>
      <c r="C254" s="239" t="s">
        <v>412</v>
      </c>
      <c r="D254" s="239" t="s">
        <v>152</v>
      </c>
      <c r="E254" s="240" t="s">
        <v>805</v>
      </c>
      <c r="F254" s="241" t="s">
        <v>806</v>
      </c>
      <c r="G254" s="242" t="s">
        <v>198</v>
      </c>
      <c r="H254" s="243">
        <v>0.079000000000000001</v>
      </c>
      <c r="I254" s="244"/>
      <c r="J254" s="245">
        <f>ROUND(I254*H254,2)</f>
        <v>0</v>
      </c>
      <c r="K254" s="246"/>
      <c r="L254" s="45"/>
      <c r="M254" s="253" t="s">
        <v>1</v>
      </c>
      <c r="N254" s="254" t="s">
        <v>42</v>
      </c>
      <c r="O254" s="255"/>
      <c r="P254" s="256">
        <f>O254*H254</f>
        <v>0</v>
      </c>
      <c r="Q254" s="256">
        <v>0</v>
      </c>
      <c r="R254" s="256">
        <f>Q254*H254</f>
        <v>0</v>
      </c>
      <c r="S254" s="256">
        <v>0</v>
      </c>
      <c r="T254" s="25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51" t="s">
        <v>264</v>
      </c>
      <c r="AT254" s="251" t="s">
        <v>152</v>
      </c>
      <c r="AU254" s="251" t="s">
        <v>92</v>
      </c>
      <c r="AY254" s="18" t="s">
        <v>149</v>
      </c>
      <c r="BE254" s="252">
        <f>IF(N254="základná",J254,0)</f>
        <v>0</v>
      </c>
      <c r="BF254" s="252">
        <f>IF(N254="znížená",J254,0)</f>
        <v>0</v>
      </c>
      <c r="BG254" s="252">
        <f>IF(N254="zákl. prenesená",J254,0)</f>
        <v>0</v>
      </c>
      <c r="BH254" s="252">
        <f>IF(N254="zníž. prenesená",J254,0)</f>
        <v>0</v>
      </c>
      <c r="BI254" s="252">
        <f>IF(N254="nulová",J254,0)</f>
        <v>0</v>
      </c>
      <c r="BJ254" s="18" t="s">
        <v>92</v>
      </c>
      <c r="BK254" s="252">
        <f>ROUND(I254*H254,2)</f>
        <v>0</v>
      </c>
      <c r="BL254" s="18" t="s">
        <v>264</v>
      </c>
      <c r="BM254" s="251" t="s">
        <v>926</v>
      </c>
    </row>
    <row r="255" s="2" customFormat="1" ht="6.96" customHeight="1">
      <c r="A255" s="39"/>
      <c r="B255" s="73"/>
      <c r="C255" s="74"/>
      <c r="D255" s="74"/>
      <c r="E255" s="74"/>
      <c r="F255" s="74"/>
      <c r="G255" s="74"/>
      <c r="H255" s="74"/>
      <c r="I255" s="74"/>
      <c r="J255" s="74"/>
      <c r="K255" s="74"/>
      <c r="L255" s="45"/>
      <c r="M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</row>
  </sheetData>
  <sheetProtection sheet="1" autoFilter="0" formatColumns="0" formatRows="0" objects="1" scenarios="1" spinCount="100000" saltValue="qtnMK8OHm6AoScgnGS72/I5558GEfDv+clSUxGHnwXUt77rrJPHsMSC2FPFH7dYXr55mEv9VVxPkMBmg6hmliQ==" hashValue="2vKnZnZTrQwq0oTZwufhP0GwOXjVfRXhj58jIBlWJPznu1b5AJf5IcrDQUMczxeztOK60wg5/BL2QdDj4jWihQ==" algorithmName="SHA-512" password="CC35"/>
  <autoFilter ref="C132:K254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9:H119"/>
    <mergeCell ref="E123:H123"/>
    <mergeCell ref="E121:H121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927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30. 12. 2020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ROUND(J132,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ROUND((SUM(BE132:BE254)),  2)</f>
        <v>0</v>
      </c>
      <c r="G37" s="173"/>
      <c r="H37" s="173"/>
      <c r="I37" s="174">
        <v>0.20000000000000001</v>
      </c>
      <c r="J37" s="172">
        <f>ROUND(((SUM(BE132:BE254))*I37),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ROUND((SUM(BF132:BF254)),  2)</f>
        <v>0</v>
      </c>
      <c r="G38" s="173"/>
      <c r="H38" s="173"/>
      <c r="I38" s="174">
        <v>0.20000000000000001</v>
      </c>
      <c r="J38" s="172">
        <f>ROUND(((SUM(BF132:BF254))*I38),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ROUND((SUM(BG132:BG254)),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ROUND((SUM(BH132:BH254)),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ROUND((SUM(BI132:BI254)),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hidden="1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hidden="1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hidden="1" s="2" customFormat="1" ht="16.30189" customHeight="1">
      <c r="A89" s="39"/>
      <c r="B89" s="40"/>
      <c r="C89" s="41"/>
      <c r="D89" s="41"/>
      <c r="E89" s="292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6.30189" customHeight="1">
      <c r="A91" s="39"/>
      <c r="B91" s="40"/>
      <c r="C91" s="41"/>
      <c r="D91" s="41"/>
      <c r="E91" s="83" t="str">
        <f>E13</f>
        <v>06066 - Priepust č.6 v km 19,586 - P21782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30. 12. 2020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hidden="1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hidden="1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hidden="1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hidden="1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J132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hidden="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J133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J134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206"/>
      <c r="C103" s="140"/>
      <c r="D103" s="207" t="s">
        <v>431</v>
      </c>
      <c r="E103" s="208"/>
      <c r="F103" s="208"/>
      <c r="G103" s="208"/>
      <c r="H103" s="208"/>
      <c r="I103" s="208"/>
      <c r="J103" s="209">
        <f>J169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206"/>
      <c r="C104" s="140"/>
      <c r="D104" s="207" t="s">
        <v>432</v>
      </c>
      <c r="E104" s="208"/>
      <c r="F104" s="208"/>
      <c r="G104" s="208"/>
      <c r="H104" s="208"/>
      <c r="I104" s="208"/>
      <c r="J104" s="209">
        <f>J180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206"/>
      <c r="C105" s="140"/>
      <c r="D105" s="207" t="s">
        <v>179</v>
      </c>
      <c r="E105" s="208"/>
      <c r="F105" s="208"/>
      <c r="G105" s="208"/>
      <c r="H105" s="208"/>
      <c r="I105" s="208"/>
      <c r="J105" s="209">
        <f>J196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206"/>
      <c r="C106" s="140"/>
      <c r="D106" s="207" t="s">
        <v>180</v>
      </c>
      <c r="E106" s="208"/>
      <c r="F106" s="208"/>
      <c r="G106" s="208"/>
      <c r="H106" s="208"/>
      <c r="I106" s="208"/>
      <c r="J106" s="209">
        <f>J203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206"/>
      <c r="C107" s="140"/>
      <c r="D107" s="207" t="s">
        <v>181</v>
      </c>
      <c r="E107" s="208"/>
      <c r="F107" s="208"/>
      <c r="G107" s="208"/>
      <c r="H107" s="208"/>
      <c r="I107" s="208"/>
      <c r="J107" s="209">
        <f>J211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206"/>
      <c r="C108" s="140"/>
      <c r="D108" s="207" t="s">
        <v>182</v>
      </c>
      <c r="E108" s="208"/>
      <c r="F108" s="208"/>
      <c r="G108" s="208"/>
      <c r="H108" s="208"/>
      <c r="I108" s="208"/>
      <c r="J108" s="209">
        <f>J253</f>
        <v>0</v>
      </c>
      <c r="K108" s="140"/>
      <c r="L108" s="2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hidden="1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/>
    <row r="112" hidden="1"/>
    <row r="113" hidden="1"/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134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7.84906" customHeight="1">
      <c r="A118" s="39"/>
      <c r="B118" s="40"/>
      <c r="C118" s="41"/>
      <c r="D118" s="41"/>
      <c r="E118" s="195" t="str">
        <f>E7</f>
        <v>Rekonštrukcia cesty a mostov II/591 Banská Bystrica - hr. okr. BB/ZV - Zvolenská Slatina , II. etapa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123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1" customFormat="1" ht="16.30189" customHeight="1">
      <c r="B120" s="22"/>
      <c r="C120" s="23"/>
      <c r="D120" s="23"/>
      <c r="E120" s="195" t="s">
        <v>173</v>
      </c>
      <c r="F120" s="23"/>
      <c r="G120" s="23"/>
      <c r="H120" s="23"/>
      <c r="I120" s="23"/>
      <c r="J120" s="23"/>
      <c r="K120" s="23"/>
      <c r="L120" s="21"/>
    </row>
    <row r="121" s="1" customFormat="1" ht="12" customHeight="1">
      <c r="B121" s="22"/>
      <c r="C121" s="33" t="s">
        <v>174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30189" customHeight="1">
      <c r="A122" s="39"/>
      <c r="B122" s="40"/>
      <c r="C122" s="41"/>
      <c r="D122" s="41"/>
      <c r="E122" s="292" t="s">
        <v>428</v>
      </c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429</v>
      </c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30189" customHeight="1">
      <c r="A124" s="39"/>
      <c r="B124" s="40"/>
      <c r="C124" s="41"/>
      <c r="D124" s="41"/>
      <c r="E124" s="83" t="str">
        <f>E13</f>
        <v>06066 - Priepust č.6 v km 19,586 - P21782</v>
      </c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19</v>
      </c>
      <c r="D126" s="41"/>
      <c r="E126" s="41"/>
      <c r="F126" s="28" t="str">
        <f>F16</f>
        <v>k. ú. Banská Bystrica</v>
      </c>
      <c r="G126" s="41"/>
      <c r="H126" s="41"/>
      <c r="I126" s="33" t="s">
        <v>21</v>
      </c>
      <c r="J126" s="86" t="str">
        <f>IF(J16="","",J16)</f>
        <v>30. 12. 2020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4.81509" customHeight="1">
      <c r="A128" s="39"/>
      <c r="B128" s="40"/>
      <c r="C128" s="33" t="s">
        <v>23</v>
      </c>
      <c r="D128" s="41"/>
      <c r="E128" s="41"/>
      <c r="F128" s="28" t="str">
        <f>E19</f>
        <v xml:space="preserve">BANSKOBYSTRICKÝ SAMOSPRÁVNY KRAJ </v>
      </c>
      <c r="G128" s="41"/>
      <c r="H128" s="41"/>
      <c r="I128" s="33" t="s">
        <v>29</v>
      </c>
      <c r="J128" s="37" t="str">
        <f>E25</f>
        <v>ISPO spol.s r.o. , Prešov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30566" customHeight="1">
      <c r="A129" s="39"/>
      <c r="B129" s="40"/>
      <c r="C129" s="33" t="s">
        <v>27</v>
      </c>
      <c r="D129" s="41"/>
      <c r="E129" s="41"/>
      <c r="F129" s="28" t="str">
        <f>IF(E22="","",E22)</f>
        <v>Vyplň údaj</v>
      </c>
      <c r="G129" s="41"/>
      <c r="H129" s="41"/>
      <c r="I129" s="33" t="s">
        <v>33</v>
      </c>
      <c r="J129" s="37" t="str">
        <f>E28</f>
        <v>Macura M.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11"/>
      <c r="B131" s="212"/>
      <c r="C131" s="213" t="s">
        <v>135</v>
      </c>
      <c r="D131" s="214" t="s">
        <v>61</v>
      </c>
      <c r="E131" s="214" t="s">
        <v>57</v>
      </c>
      <c r="F131" s="214" t="s">
        <v>58</v>
      </c>
      <c r="G131" s="214" t="s">
        <v>136</v>
      </c>
      <c r="H131" s="214" t="s">
        <v>137</v>
      </c>
      <c r="I131" s="214" t="s">
        <v>138</v>
      </c>
      <c r="J131" s="215" t="s">
        <v>128</v>
      </c>
      <c r="K131" s="216" t="s">
        <v>139</v>
      </c>
      <c r="L131" s="217"/>
      <c r="M131" s="107" t="s">
        <v>1</v>
      </c>
      <c r="N131" s="108" t="s">
        <v>40</v>
      </c>
      <c r="O131" s="108" t="s">
        <v>140</v>
      </c>
      <c r="P131" s="108" t="s">
        <v>141</v>
      </c>
      <c r="Q131" s="108" t="s">
        <v>142</v>
      </c>
      <c r="R131" s="108" t="s">
        <v>143</v>
      </c>
      <c r="S131" s="108" t="s">
        <v>144</v>
      </c>
      <c r="T131" s="109" t="s">
        <v>145</v>
      </c>
      <c r="U131" s="211"/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/>
    </row>
    <row r="132" s="2" customFormat="1" ht="22.8" customHeight="1">
      <c r="A132" s="39"/>
      <c r="B132" s="40"/>
      <c r="C132" s="114" t="s">
        <v>129</v>
      </c>
      <c r="D132" s="41"/>
      <c r="E132" s="41"/>
      <c r="F132" s="41"/>
      <c r="G132" s="41"/>
      <c r="H132" s="41"/>
      <c r="I132" s="41"/>
      <c r="J132" s="218">
        <f>BK132</f>
        <v>0</v>
      </c>
      <c r="K132" s="41"/>
      <c r="L132" s="45"/>
      <c r="M132" s="110"/>
      <c r="N132" s="219"/>
      <c r="O132" s="111"/>
      <c r="P132" s="220">
        <f>P133</f>
        <v>0</v>
      </c>
      <c r="Q132" s="111"/>
      <c r="R132" s="220">
        <f>R133</f>
        <v>115.06508754000001</v>
      </c>
      <c r="S132" s="111"/>
      <c r="T132" s="221">
        <f>T133</f>
        <v>54.840600000000002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75</v>
      </c>
      <c r="AU132" s="18" t="s">
        <v>130</v>
      </c>
      <c r="BK132" s="222">
        <f>BK133</f>
        <v>0</v>
      </c>
    </row>
    <row r="133" s="12" customFormat="1" ht="25.92" customHeight="1">
      <c r="A133" s="12"/>
      <c r="B133" s="223"/>
      <c r="C133" s="224"/>
      <c r="D133" s="225" t="s">
        <v>75</v>
      </c>
      <c r="E133" s="226" t="s">
        <v>183</v>
      </c>
      <c r="F133" s="226" t="s">
        <v>184</v>
      </c>
      <c r="G133" s="224"/>
      <c r="H133" s="224"/>
      <c r="I133" s="227"/>
      <c r="J133" s="228">
        <f>BK133</f>
        <v>0</v>
      </c>
      <c r="K133" s="224"/>
      <c r="L133" s="229"/>
      <c r="M133" s="230"/>
      <c r="N133" s="231"/>
      <c r="O133" s="231"/>
      <c r="P133" s="232">
        <f>P134+P169+P180+P196+P203+P211+P253</f>
        <v>0</v>
      </c>
      <c r="Q133" s="231"/>
      <c r="R133" s="232">
        <f>R134+R169+R180+R196+R203+R211+R253</f>
        <v>115.06508754000001</v>
      </c>
      <c r="S133" s="231"/>
      <c r="T133" s="233">
        <f>T134+T169+T180+T196+T203+T211+T253</f>
        <v>54.840600000000002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4" t="s">
        <v>84</v>
      </c>
      <c r="AT133" s="235" t="s">
        <v>75</v>
      </c>
      <c r="AU133" s="235" t="s">
        <v>76</v>
      </c>
      <c r="AY133" s="234" t="s">
        <v>149</v>
      </c>
      <c r="BK133" s="236">
        <f>BK134+BK169+BK180+BK196+BK203+BK211+BK253</f>
        <v>0</v>
      </c>
    </row>
    <row r="134" s="12" customFormat="1" ht="22.8" customHeight="1">
      <c r="A134" s="12"/>
      <c r="B134" s="223"/>
      <c r="C134" s="224"/>
      <c r="D134" s="225" t="s">
        <v>75</v>
      </c>
      <c r="E134" s="237" t="s">
        <v>84</v>
      </c>
      <c r="F134" s="237" t="s">
        <v>185</v>
      </c>
      <c r="G134" s="224"/>
      <c r="H134" s="224"/>
      <c r="I134" s="227"/>
      <c r="J134" s="238">
        <f>BK134</f>
        <v>0</v>
      </c>
      <c r="K134" s="224"/>
      <c r="L134" s="229"/>
      <c r="M134" s="230"/>
      <c r="N134" s="231"/>
      <c r="O134" s="231"/>
      <c r="P134" s="232">
        <f>SUM(P135:P168)</f>
        <v>0</v>
      </c>
      <c r="Q134" s="231"/>
      <c r="R134" s="232">
        <f>SUM(R135:R168)</f>
        <v>46.706000000000003</v>
      </c>
      <c r="S134" s="231"/>
      <c r="T134" s="233">
        <f>SUM(T135:T168)</f>
        <v>21.210000000000001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4" t="s">
        <v>84</v>
      </c>
      <c r="AT134" s="235" t="s">
        <v>75</v>
      </c>
      <c r="AU134" s="235" t="s">
        <v>84</v>
      </c>
      <c r="AY134" s="234" t="s">
        <v>149</v>
      </c>
      <c r="BK134" s="236">
        <f>SUM(BK135:BK168)</f>
        <v>0</v>
      </c>
    </row>
    <row r="135" s="2" customFormat="1" ht="23.4566" customHeight="1">
      <c r="A135" s="39"/>
      <c r="B135" s="40"/>
      <c r="C135" s="239" t="s">
        <v>84</v>
      </c>
      <c r="D135" s="239" t="s">
        <v>152</v>
      </c>
      <c r="E135" s="240" t="s">
        <v>433</v>
      </c>
      <c r="F135" s="241" t="s">
        <v>434</v>
      </c>
      <c r="G135" s="242" t="s">
        <v>188</v>
      </c>
      <c r="H135" s="243">
        <v>40</v>
      </c>
      <c r="I135" s="244"/>
      <c r="J135" s="245">
        <f>ROUND(I135*H135,2)</f>
        <v>0</v>
      </c>
      <c r="K135" s="246"/>
      <c r="L135" s="45"/>
      <c r="M135" s="247" t="s">
        <v>1</v>
      </c>
      <c r="N135" s="248" t="s">
        <v>42</v>
      </c>
      <c r="O135" s="98"/>
      <c r="P135" s="249">
        <f>O135*H135</f>
        <v>0</v>
      </c>
      <c r="Q135" s="249">
        <v>0</v>
      </c>
      <c r="R135" s="249">
        <f>Q135*H135</f>
        <v>0</v>
      </c>
      <c r="S135" s="249">
        <v>0</v>
      </c>
      <c r="T135" s="25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1" t="s">
        <v>166</v>
      </c>
      <c r="AT135" s="251" t="s">
        <v>152</v>
      </c>
      <c r="AU135" s="251" t="s">
        <v>92</v>
      </c>
      <c r="AY135" s="18" t="s">
        <v>149</v>
      </c>
      <c r="BE135" s="252">
        <f>IF(N135="základná",J135,0)</f>
        <v>0</v>
      </c>
      <c r="BF135" s="252">
        <f>IF(N135="znížená",J135,0)</f>
        <v>0</v>
      </c>
      <c r="BG135" s="252">
        <f>IF(N135="zákl. prenesená",J135,0)</f>
        <v>0</v>
      </c>
      <c r="BH135" s="252">
        <f>IF(N135="zníž. prenesená",J135,0)</f>
        <v>0</v>
      </c>
      <c r="BI135" s="252">
        <f>IF(N135="nulová",J135,0)</f>
        <v>0</v>
      </c>
      <c r="BJ135" s="18" t="s">
        <v>92</v>
      </c>
      <c r="BK135" s="252">
        <f>ROUND(I135*H135,2)</f>
        <v>0</v>
      </c>
      <c r="BL135" s="18" t="s">
        <v>166</v>
      </c>
      <c r="BM135" s="251" t="s">
        <v>809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810</v>
      </c>
      <c r="G136" s="259"/>
      <c r="H136" s="263">
        <v>40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84</v>
      </c>
      <c r="AY136" s="269" t="s">
        <v>149</v>
      </c>
    </row>
    <row r="137" s="2" customFormat="1" ht="23.4566" customHeight="1">
      <c r="A137" s="39"/>
      <c r="B137" s="40"/>
      <c r="C137" s="239" t="s">
        <v>92</v>
      </c>
      <c r="D137" s="239" t="s">
        <v>152</v>
      </c>
      <c r="E137" s="240" t="s">
        <v>811</v>
      </c>
      <c r="F137" s="241" t="s">
        <v>812</v>
      </c>
      <c r="G137" s="242" t="s">
        <v>188</v>
      </c>
      <c r="H137" s="243">
        <v>21</v>
      </c>
      <c r="I137" s="244"/>
      <c r="J137" s="245">
        <f>ROUND(I137*H137,2)</f>
        <v>0</v>
      </c>
      <c r="K137" s="246"/>
      <c r="L137" s="45"/>
      <c r="M137" s="247" t="s">
        <v>1</v>
      </c>
      <c r="N137" s="248" t="s">
        <v>42</v>
      </c>
      <c r="O137" s="98"/>
      <c r="P137" s="249">
        <f>O137*H137</f>
        <v>0</v>
      </c>
      <c r="Q137" s="249">
        <v>0</v>
      </c>
      <c r="R137" s="249">
        <f>Q137*H137</f>
        <v>0</v>
      </c>
      <c r="S137" s="249">
        <v>0.45000000000000001</v>
      </c>
      <c r="T137" s="250">
        <f>S137*H137</f>
        <v>9.4500000000000011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1" t="s">
        <v>166</v>
      </c>
      <c r="AT137" s="251" t="s">
        <v>152</v>
      </c>
      <c r="AU137" s="251" t="s">
        <v>92</v>
      </c>
      <c r="AY137" s="18" t="s">
        <v>149</v>
      </c>
      <c r="BE137" s="252">
        <f>IF(N137="základná",J137,0)</f>
        <v>0</v>
      </c>
      <c r="BF137" s="252">
        <f>IF(N137="znížená",J137,0)</f>
        <v>0</v>
      </c>
      <c r="BG137" s="252">
        <f>IF(N137="zákl. prenesená",J137,0)</f>
        <v>0</v>
      </c>
      <c r="BH137" s="252">
        <f>IF(N137="zníž. prenesená",J137,0)</f>
        <v>0</v>
      </c>
      <c r="BI137" s="252">
        <f>IF(N137="nulová",J137,0)</f>
        <v>0</v>
      </c>
      <c r="BJ137" s="18" t="s">
        <v>92</v>
      </c>
      <c r="BK137" s="252">
        <f>ROUND(I137*H137,2)</f>
        <v>0</v>
      </c>
      <c r="BL137" s="18" t="s">
        <v>166</v>
      </c>
      <c r="BM137" s="251" t="s">
        <v>813</v>
      </c>
    </row>
    <row r="138" s="13" customFormat="1">
      <c r="A138" s="13"/>
      <c r="B138" s="258"/>
      <c r="C138" s="259"/>
      <c r="D138" s="260" t="s">
        <v>190</v>
      </c>
      <c r="E138" s="261" t="s">
        <v>1</v>
      </c>
      <c r="F138" s="262" t="s">
        <v>814</v>
      </c>
      <c r="G138" s="259"/>
      <c r="H138" s="263">
        <v>21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190</v>
      </c>
      <c r="AU138" s="269" t="s">
        <v>92</v>
      </c>
      <c r="AV138" s="13" t="s">
        <v>92</v>
      </c>
      <c r="AW138" s="13" t="s">
        <v>32</v>
      </c>
      <c r="AX138" s="13" t="s">
        <v>84</v>
      </c>
      <c r="AY138" s="269" t="s">
        <v>149</v>
      </c>
    </row>
    <row r="139" s="2" customFormat="1" ht="31.92453" customHeight="1">
      <c r="A139" s="39"/>
      <c r="B139" s="40"/>
      <c r="C139" s="239" t="s">
        <v>99</v>
      </c>
      <c r="D139" s="239" t="s">
        <v>152</v>
      </c>
      <c r="E139" s="240" t="s">
        <v>815</v>
      </c>
      <c r="F139" s="241" t="s">
        <v>816</v>
      </c>
      <c r="G139" s="242" t="s">
        <v>188</v>
      </c>
      <c r="H139" s="243">
        <v>21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</v>
      </c>
      <c r="R139" s="249">
        <f>Q139*H139</f>
        <v>0</v>
      </c>
      <c r="S139" s="249">
        <v>0.56000000000000005</v>
      </c>
      <c r="T139" s="250">
        <f>S139*H139</f>
        <v>11.760000000000002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817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814</v>
      </c>
      <c r="G140" s="259"/>
      <c r="H140" s="263">
        <v>21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2" customFormat="1" ht="21.0566" customHeight="1">
      <c r="A141" s="39"/>
      <c r="B141" s="40"/>
      <c r="C141" s="239" t="s">
        <v>166</v>
      </c>
      <c r="D141" s="239" t="s">
        <v>152</v>
      </c>
      <c r="E141" s="240" t="s">
        <v>441</v>
      </c>
      <c r="F141" s="241" t="s">
        <v>442</v>
      </c>
      <c r="G141" s="242" t="s">
        <v>438</v>
      </c>
      <c r="H141" s="243">
        <v>0.63800000000000001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</v>
      </c>
      <c r="R141" s="249">
        <f>Q141*H141</f>
        <v>0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818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819</v>
      </c>
      <c r="G142" s="259"/>
      <c r="H142" s="263">
        <v>0.63800000000000001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84</v>
      </c>
      <c r="AY142" s="269" t="s">
        <v>149</v>
      </c>
    </row>
    <row r="143" s="2" customFormat="1" ht="36.72453" customHeight="1">
      <c r="A143" s="39"/>
      <c r="B143" s="40"/>
      <c r="C143" s="239" t="s">
        <v>148</v>
      </c>
      <c r="D143" s="239" t="s">
        <v>152</v>
      </c>
      <c r="E143" s="240" t="s">
        <v>445</v>
      </c>
      <c r="F143" s="241" t="s">
        <v>446</v>
      </c>
      <c r="G143" s="242" t="s">
        <v>438</v>
      </c>
      <c r="H143" s="243">
        <v>0.191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</v>
      </c>
      <c r="R143" s="249">
        <f>Q143*H143</f>
        <v>0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820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821</v>
      </c>
      <c r="G144" s="259"/>
      <c r="H144" s="263">
        <v>0.63800000000000001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84</v>
      </c>
      <c r="AY144" s="269" t="s">
        <v>149</v>
      </c>
    </row>
    <row r="145" s="13" customFormat="1">
      <c r="A145" s="13"/>
      <c r="B145" s="258"/>
      <c r="C145" s="259"/>
      <c r="D145" s="260" t="s">
        <v>190</v>
      </c>
      <c r="E145" s="259"/>
      <c r="F145" s="262" t="s">
        <v>822</v>
      </c>
      <c r="G145" s="259"/>
      <c r="H145" s="263">
        <v>0.191</v>
      </c>
      <c r="I145" s="264"/>
      <c r="J145" s="259"/>
      <c r="K145" s="259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190</v>
      </c>
      <c r="AU145" s="269" t="s">
        <v>92</v>
      </c>
      <c r="AV145" s="13" t="s">
        <v>92</v>
      </c>
      <c r="AW145" s="13" t="s">
        <v>4</v>
      </c>
      <c r="AX145" s="13" t="s">
        <v>84</v>
      </c>
      <c r="AY145" s="269" t="s">
        <v>149</v>
      </c>
    </row>
    <row r="146" s="2" customFormat="1" ht="16.30189" customHeight="1">
      <c r="A146" s="39"/>
      <c r="B146" s="40"/>
      <c r="C146" s="239" t="s">
        <v>214</v>
      </c>
      <c r="D146" s="239" t="s">
        <v>152</v>
      </c>
      <c r="E146" s="240" t="s">
        <v>450</v>
      </c>
      <c r="F146" s="241" t="s">
        <v>451</v>
      </c>
      <c r="G146" s="242" t="s">
        <v>438</v>
      </c>
      <c r="H146" s="243">
        <v>34.210000000000001</v>
      </c>
      <c r="I146" s="244"/>
      <c r="J146" s="245">
        <f>ROUND(I146*H146,2)</f>
        <v>0</v>
      </c>
      <c r="K146" s="246"/>
      <c r="L146" s="45"/>
      <c r="M146" s="247" t="s">
        <v>1</v>
      </c>
      <c r="N146" s="248" t="s">
        <v>42</v>
      </c>
      <c r="O146" s="98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1" t="s">
        <v>166</v>
      </c>
      <c r="AT146" s="251" t="s">
        <v>152</v>
      </c>
      <c r="AU146" s="251" t="s">
        <v>92</v>
      </c>
      <c r="AY146" s="18" t="s">
        <v>149</v>
      </c>
      <c r="BE146" s="252">
        <f>IF(N146="základná",J146,0)</f>
        <v>0</v>
      </c>
      <c r="BF146" s="252">
        <f>IF(N146="znížená",J146,0)</f>
        <v>0</v>
      </c>
      <c r="BG146" s="252">
        <f>IF(N146="zákl. prenesená",J146,0)</f>
        <v>0</v>
      </c>
      <c r="BH146" s="252">
        <f>IF(N146="zníž. prenesená",J146,0)</f>
        <v>0</v>
      </c>
      <c r="BI146" s="252">
        <f>IF(N146="nulová",J146,0)</f>
        <v>0</v>
      </c>
      <c r="BJ146" s="18" t="s">
        <v>92</v>
      </c>
      <c r="BK146" s="252">
        <f>ROUND(I146*H146,2)</f>
        <v>0</v>
      </c>
      <c r="BL146" s="18" t="s">
        <v>166</v>
      </c>
      <c r="BM146" s="251" t="s">
        <v>823</v>
      </c>
    </row>
    <row r="147" s="13" customFormat="1">
      <c r="A147" s="13"/>
      <c r="B147" s="258"/>
      <c r="C147" s="259"/>
      <c r="D147" s="260" t="s">
        <v>190</v>
      </c>
      <c r="E147" s="261" t="s">
        <v>1</v>
      </c>
      <c r="F147" s="262" t="s">
        <v>928</v>
      </c>
      <c r="G147" s="259"/>
      <c r="H147" s="263">
        <v>34.210000000000001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32</v>
      </c>
      <c r="AX147" s="13" t="s">
        <v>76</v>
      </c>
      <c r="AY147" s="269" t="s">
        <v>149</v>
      </c>
    </row>
    <row r="148" s="14" customFormat="1">
      <c r="A148" s="14"/>
      <c r="B148" s="270"/>
      <c r="C148" s="271"/>
      <c r="D148" s="260" t="s">
        <v>190</v>
      </c>
      <c r="E148" s="272" t="s">
        <v>1</v>
      </c>
      <c r="F148" s="273" t="s">
        <v>203</v>
      </c>
      <c r="G148" s="271"/>
      <c r="H148" s="274">
        <v>34.210000000000001</v>
      </c>
      <c r="I148" s="275"/>
      <c r="J148" s="271"/>
      <c r="K148" s="271"/>
      <c r="L148" s="276"/>
      <c r="M148" s="277"/>
      <c r="N148" s="278"/>
      <c r="O148" s="278"/>
      <c r="P148" s="278"/>
      <c r="Q148" s="278"/>
      <c r="R148" s="278"/>
      <c r="S148" s="278"/>
      <c r="T148" s="27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80" t="s">
        <v>190</v>
      </c>
      <c r="AU148" s="280" t="s">
        <v>92</v>
      </c>
      <c r="AV148" s="14" t="s">
        <v>166</v>
      </c>
      <c r="AW148" s="14" t="s">
        <v>32</v>
      </c>
      <c r="AX148" s="14" t="s">
        <v>84</v>
      </c>
      <c r="AY148" s="280" t="s">
        <v>149</v>
      </c>
    </row>
    <row r="149" s="2" customFormat="1" ht="36.72453" customHeight="1">
      <c r="A149" s="39"/>
      <c r="B149" s="40"/>
      <c r="C149" s="239" t="s">
        <v>219</v>
      </c>
      <c r="D149" s="239" t="s">
        <v>152</v>
      </c>
      <c r="E149" s="240" t="s">
        <v>454</v>
      </c>
      <c r="F149" s="241" t="s">
        <v>455</v>
      </c>
      <c r="G149" s="242" t="s">
        <v>438</v>
      </c>
      <c r="H149" s="243">
        <v>10.263</v>
      </c>
      <c r="I149" s="244"/>
      <c r="J149" s="245">
        <f>ROUND(I149*H149,2)</f>
        <v>0</v>
      </c>
      <c r="K149" s="246"/>
      <c r="L149" s="45"/>
      <c r="M149" s="247" t="s">
        <v>1</v>
      </c>
      <c r="N149" s="248" t="s">
        <v>42</v>
      </c>
      <c r="O149" s="9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1" t="s">
        <v>166</v>
      </c>
      <c r="AT149" s="251" t="s">
        <v>152</v>
      </c>
      <c r="AU149" s="251" t="s">
        <v>92</v>
      </c>
      <c r="AY149" s="18" t="s">
        <v>149</v>
      </c>
      <c r="BE149" s="252">
        <f>IF(N149="základná",J149,0)</f>
        <v>0</v>
      </c>
      <c r="BF149" s="252">
        <f>IF(N149="znížená",J149,0)</f>
        <v>0</v>
      </c>
      <c r="BG149" s="252">
        <f>IF(N149="zákl. prenesená",J149,0)</f>
        <v>0</v>
      </c>
      <c r="BH149" s="252">
        <f>IF(N149="zníž. prenesená",J149,0)</f>
        <v>0</v>
      </c>
      <c r="BI149" s="252">
        <f>IF(N149="nulová",J149,0)</f>
        <v>0</v>
      </c>
      <c r="BJ149" s="18" t="s">
        <v>92</v>
      </c>
      <c r="BK149" s="252">
        <f>ROUND(I149*H149,2)</f>
        <v>0</v>
      </c>
      <c r="BL149" s="18" t="s">
        <v>166</v>
      </c>
      <c r="BM149" s="251" t="s">
        <v>456</v>
      </c>
    </row>
    <row r="150" s="13" customFormat="1">
      <c r="A150" s="13"/>
      <c r="B150" s="258"/>
      <c r="C150" s="259"/>
      <c r="D150" s="260" t="s">
        <v>190</v>
      </c>
      <c r="E150" s="261" t="s">
        <v>1</v>
      </c>
      <c r="F150" s="262" t="s">
        <v>929</v>
      </c>
      <c r="G150" s="259"/>
      <c r="H150" s="263">
        <v>34.210000000000001</v>
      </c>
      <c r="I150" s="264"/>
      <c r="J150" s="259"/>
      <c r="K150" s="259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190</v>
      </c>
      <c r="AU150" s="269" t="s">
        <v>92</v>
      </c>
      <c r="AV150" s="13" t="s">
        <v>92</v>
      </c>
      <c r="AW150" s="13" t="s">
        <v>32</v>
      </c>
      <c r="AX150" s="13" t="s">
        <v>84</v>
      </c>
      <c r="AY150" s="269" t="s">
        <v>149</v>
      </c>
    </row>
    <row r="151" s="13" customFormat="1">
      <c r="A151" s="13"/>
      <c r="B151" s="258"/>
      <c r="C151" s="259"/>
      <c r="D151" s="260" t="s">
        <v>190</v>
      </c>
      <c r="E151" s="259"/>
      <c r="F151" s="262" t="s">
        <v>930</v>
      </c>
      <c r="G151" s="259"/>
      <c r="H151" s="263">
        <v>10.263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4</v>
      </c>
      <c r="AX151" s="13" t="s">
        <v>84</v>
      </c>
      <c r="AY151" s="269" t="s">
        <v>149</v>
      </c>
    </row>
    <row r="152" s="2" customFormat="1" ht="31.92453" customHeight="1">
      <c r="A152" s="39"/>
      <c r="B152" s="40"/>
      <c r="C152" s="239" t="s">
        <v>224</v>
      </c>
      <c r="D152" s="239" t="s">
        <v>152</v>
      </c>
      <c r="E152" s="240" t="s">
        <v>459</v>
      </c>
      <c r="F152" s="241" t="s">
        <v>460</v>
      </c>
      <c r="G152" s="242" t="s">
        <v>438</v>
      </c>
      <c r="H152" s="243">
        <v>11.747999999999999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461</v>
      </c>
    </row>
    <row r="153" s="13" customFormat="1">
      <c r="A153" s="13"/>
      <c r="B153" s="258"/>
      <c r="C153" s="259"/>
      <c r="D153" s="260" t="s">
        <v>190</v>
      </c>
      <c r="E153" s="261" t="s">
        <v>1</v>
      </c>
      <c r="F153" s="262" t="s">
        <v>931</v>
      </c>
      <c r="G153" s="259"/>
      <c r="H153" s="263">
        <v>11.747999999999999</v>
      </c>
      <c r="I153" s="264"/>
      <c r="J153" s="259"/>
      <c r="K153" s="259"/>
      <c r="L153" s="265"/>
      <c r="M153" s="266"/>
      <c r="N153" s="267"/>
      <c r="O153" s="267"/>
      <c r="P153" s="267"/>
      <c r="Q153" s="267"/>
      <c r="R153" s="267"/>
      <c r="S153" s="267"/>
      <c r="T153" s="26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9" t="s">
        <v>190</v>
      </c>
      <c r="AU153" s="269" t="s">
        <v>92</v>
      </c>
      <c r="AV153" s="13" t="s">
        <v>92</v>
      </c>
      <c r="AW153" s="13" t="s">
        <v>32</v>
      </c>
      <c r="AX153" s="13" t="s">
        <v>84</v>
      </c>
      <c r="AY153" s="269" t="s">
        <v>149</v>
      </c>
    </row>
    <row r="154" s="2" customFormat="1" ht="36.72453" customHeight="1">
      <c r="A154" s="39"/>
      <c r="B154" s="40"/>
      <c r="C154" s="239" t="s">
        <v>230</v>
      </c>
      <c r="D154" s="239" t="s">
        <v>152</v>
      </c>
      <c r="E154" s="240" t="s">
        <v>463</v>
      </c>
      <c r="F154" s="241" t="s">
        <v>464</v>
      </c>
      <c r="G154" s="242" t="s">
        <v>438</v>
      </c>
      <c r="H154" s="243">
        <v>82.236000000000004</v>
      </c>
      <c r="I154" s="244"/>
      <c r="J154" s="245">
        <f>ROUND(I154*H154,2)</f>
        <v>0</v>
      </c>
      <c r="K154" s="246"/>
      <c r="L154" s="45"/>
      <c r="M154" s="247" t="s">
        <v>1</v>
      </c>
      <c r="N154" s="248" t="s">
        <v>42</v>
      </c>
      <c r="O154" s="98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51" t="s">
        <v>166</v>
      </c>
      <c r="AT154" s="251" t="s">
        <v>152</v>
      </c>
      <c r="AU154" s="251" t="s">
        <v>92</v>
      </c>
      <c r="AY154" s="18" t="s">
        <v>149</v>
      </c>
      <c r="BE154" s="252">
        <f>IF(N154="základná",J154,0)</f>
        <v>0</v>
      </c>
      <c r="BF154" s="252">
        <f>IF(N154="znížená",J154,0)</f>
        <v>0</v>
      </c>
      <c r="BG154" s="252">
        <f>IF(N154="zákl. prenesená",J154,0)</f>
        <v>0</v>
      </c>
      <c r="BH154" s="252">
        <f>IF(N154="zníž. prenesená",J154,0)</f>
        <v>0</v>
      </c>
      <c r="BI154" s="252">
        <f>IF(N154="nulová",J154,0)</f>
        <v>0</v>
      </c>
      <c r="BJ154" s="18" t="s">
        <v>92</v>
      </c>
      <c r="BK154" s="252">
        <f>ROUND(I154*H154,2)</f>
        <v>0</v>
      </c>
      <c r="BL154" s="18" t="s">
        <v>166</v>
      </c>
      <c r="BM154" s="251" t="s">
        <v>465</v>
      </c>
    </row>
    <row r="155" s="13" customFormat="1">
      <c r="A155" s="13"/>
      <c r="B155" s="258"/>
      <c r="C155" s="259"/>
      <c r="D155" s="260" t="s">
        <v>190</v>
      </c>
      <c r="E155" s="261" t="s">
        <v>1</v>
      </c>
      <c r="F155" s="262" t="s">
        <v>932</v>
      </c>
      <c r="G155" s="259"/>
      <c r="H155" s="263">
        <v>82.236000000000004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32</v>
      </c>
      <c r="AX155" s="13" t="s">
        <v>84</v>
      </c>
      <c r="AY155" s="269" t="s">
        <v>149</v>
      </c>
    </row>
    <row r="156" s="2" customFormat="1" ht="16.30189" customHeight="1">
      <c r="A156" s="39"/>
      <c r="B156" s="40"/>
      <c r="C156" s="239" t="s">
        <v>237</v>
      </c>
      <c r="D156" s="239" t="s">
        <v>152</v>
      </c>
      <c r="E156" s="240" t="s">
        <v>467</v>
      </c>
      <c r="F156" s="241" t="s">
        <v>468</v>
      </c>
      <c r="G156" s="242" t="s">
        <v>438</v>
      </c>
      <c r="H156" s="243">
        <v>11.747999999999999</v>
      </c>
      <c r="I156" s="244"/>
      <c r="J156" s="245">
        <f>ROUND(I156*H156,2)</f>
        <v>0</v>
      </c>
      <c r="K156" s="246"/>
      <c r="L156" s="45"/>
      <c r="M156" s="247" t="s">
        <v>1</v>
      </c>
      <c r="N156" s="248" t="s">
        <v>42</v>
      </c>
      <c r="O156" s="9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1" t="s">
        <v>166</v>
      </c>
      <c r="AT156" s="251" t="s">
        <v>152</v>
      </c>
      <c r="AU156" s="251" t="s">
        <v>92</v>
      </c>
      <c r="AY156" s="18" t="s">
        <v>149</v>
      </c>
      <c r="BE156" s="252">
        <f>IF(N156="základná",J156,0)</f>
        <v>0</v>
      </c>
      <c r="BF156" s="252">
        <f>IF(N156="znížená",J156,0)</f>
        <v>0</v>
      </c>
      <c r="BG156" s="252">
        <f>IF(N156="zákl. prenesená",J156,0)</f>
        <v>0</v>
      </c>
      <c r="BH156" s="252">
        <f>IF(N156="zníž. prenesená",J156,0)</f>
        <v>0</v>
      </c>
      <c r="BI156" s="252">
        <f>IF(N156="nulová",J156,0)</f>
        <v>0</v>
      </c>
      <c r="BJ156" s="18" t="s">
        <v>92</v>
      </c>
      <c r="BK156" s="252">
        <f>ROUND(I156*H156,2)</f>
        <v>0</v>
      </c>
      <c r="BL156" s="18" t="s">
        <v>166</v>
      </c>
      <c r="BM156" s="251" t="s">
        <v>469</v>
      </c>
    </row>
    <row r="157" s="2" customFormat="1" ht="23.4566" customHeight="1">
      <c r="A157" s="39"/>
      <c r="B157" s="40"/>
      <c r="C157" s="239" t="s">
        <v>242</v>
      </c>
      <c r="D157" s="239" t="s">
        <v>152</v>
      </c>
      <c r="E157" s="240" t="s">
        <v>470</v>
      </c>
      <c r="F157" s="241" t="s">
        <v>197</v>
      </c>
      <c r="G157" s="242" t="s">
        <v>198</v>
      </c>
      <c r="H157" s="243">
        <v>12.734999999999999</v>
      </c>
      <c r="I157" s="244"/>
      <c r="J157" s="245">
        <f>ROUND(I157*H157,2)</f>
        <v>0</v>
      </c>
      <c r="K157" s="246"/>
      <c r="L157" s="45"/>
      <c r="M157" s="247" t="s">
        <v>1</v>
      </c>
      <c r="N157" s="248" t="s">
        <v>42</v>
      </c>
      <c r="O157" s="98"/>
      <c r="P157" s="249">
        <f>O157*H157</f>
        <v>0</v>
      </c>
      <c r="Q157" s="249">
        <v>0</v>
      </c>
      <c r="R157" s="249">
        <f>Q157*H157</f>
        <v>0</v>
      </c>
      <c r="S157" s="249">
        <v>0</v>
      </c>
      <c r="T157" s="25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1" t="s">
        <v>166</v>
      </c>
      <c r="AT157" s="251" t="s">
        <v>152</v>
      </c>
      <c r="AU157" s="251" t="s">
        <v>92</v>
      </c>
      <c r="AY157" s="18" t="s">
        <v>149</v>
      </c>
      <c r="BE157" s="252">
        <f>IF(N157="základná",J157,0)</f>
        <v>0</v>
      </c>
      <c r="BF157" s="252">
        <f>IF(N157="znížená",J157,0)</f>
        <v>0</v>
      </c>
      <c r="BG157" s="252">
        <f>IF(N157="zákl. prenesená",J157,0)</f>
        <v>0</v>
      </c>
      <c r="BH157" s="252">
        <f>IF(N157="zníž. prenesená",J157,0)</f>
        <v>0</v>
      </c>
      <c r="BI157" s="252">
        <f>IF(N157="nulová",J157,0)</f>
        <v>0</v>
      </c>
      <c r="BJ157" s="18" t="s">
        <v>92</v>
      </c>
      <c r="BK157" s="252">
        <f>ROUND(I157*H157,2)</f>
        <v>0</v>
      </c>
      <c r="BL157" s="18" t="s">
        <v>166</v>
      </c>
      <c r="BM157" s="251" t="s">
        <v>471</v>
      </c>
    </row>
    <row r="158" s="15" customFormat="1">
      <c r="A158" s="15"/>
      <c r="B158" s="293"/>
      <c r="C158" s="294"/>
      <c r="D158" s="260" t="s">
        <v>190</v>
      </c>
      <c r="E158" s="295" t="s">
        <v>1</v>
      </c>
      <c r="F158" s="296" t="s">
        <v>933</v>
      </c>
      <c r="G158" s="294"/>
      <c r="H158" s="295" t="s">
        <v>1</v>
      </c>
      <c r="I158" s="297"/>
      <c r="J158" s="294"/>
      <c r="K158" s="294"/>
      <c r="L158" s="298"/>
      <c r="M158" s="299"/>
      <c r="N158" s="300"/>
      <c r="O158" s="300"/>
      <c r="P158" s="300"/>
      <c r="Q158" s="300"/>
      <c r="R158" s="300"/>
      <c r="S158" s="300"/>
      <c r="T158" s="30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302" t="s">
        <v>190</v>
      </c>
      <c r="AU158" s="302" t="s">
        <v>92</v>
      </c>
      <c r="AV158" s="15" t="s">
        <v>84</v>
      </c>
      <c r="AW158" s="15" t="s">
        <v>32</v>
      </c>
      <c r="AX158" s="15" t="s">
        <v>76</v>
      </c>
      <c r="AY158" s="302" t="s">
        <v>149</v>
      </c>
    </row>
    <row r="159" s="13" customFormat="1">
      <c r="A159" s="13"/>
      <c r="B159" s="258"/>
      <c r="C159" s="259"/>
      <c r="D159" s="260" t="s">
        <v>190</v>
      </c>
      <c r="E159" s="261" t="s">
        <v>1</v>
      </c>
      <c r="F159" s="262" t="s">
        <v>832</v>
      </c>
      <c r="G159" s="259"/>
      <c r="H159" s="263">
        <v>11.76</v>
      </c>
      <c r="I159" s="264"/>
      <c r="J159" s="259"/>
      <c r="K159" s="259"/>
      <c r="L159" s="265"/>
      <c r="M159" s="266"/>
      <c r="N159" s="267"/>
      <c r="O159" s="267"/>
      <c r="P159" s="267"/>
      <c r="Q159" s="267"/>
      <c r="R159" s="267"/>
      <c r="S159" s="267"/>
      <c r="T159" s="26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9" t="s">
        <v>190</v>
      </c>
      <c r="AU159" s="269" t="s">
        <v>92</v>
      </c>
      <c r="AV159" s="13" t="s">
        <v>92</v>
      </c>
      <c r="AW159" s="13" t="s">
        <v>32</v>
      </c>
      <c r="AX159" s="13" t="s">
        <v>76</v>
      </c>
      <c r="AY159" s="269" t="s">
        <v>149</v>
      </c>
    </row>
    <row r="160" s="13" customFormat="1">
      <c r="A160" s="13"/>
      <c r="B160" s="258"/>
      <c r="C160" s="259"/>
      <c r="D160" s="260" t="s">
        <v>190</v>
      </c>
      <c r="E160" s="261" t="s">
        <v>1</v>
      </c>
      <c r="F160" s="262" t="s">
        <v>934</v>
      </c>
      <c r="G160" s="259"/>
      <c r="H160" s="263">
        <v>0.97499999999999998</v>
      </c>
      <c r="I160" s="264"/>
      <c r="J160" s="259"/>
      <c r="K160" s="259"/>
      <c r="L160" s="265"/>
      <c r="M160" s="266"/>
      <c r="N160" s="267"/>
      <c r="O160" s="267"/>
      <c r="P160" s="267"/>
      <c r="Q160" s="267"/>
      <c r="R160" s="267"/>
      <c r="S160" s="267"/>
      <c r="T160" s="26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9" t="s">
        <v>190</v>
      </c>
      <c r="AU160" s="269" t="s">
        <v>92</v>
      </c>
      <c r="AV160" s="13" t="s">
        <v>92</v>
      </c>
      <c r="AW160" s="13" t="s">
        <v>32</v>
      </c>
      <c r="AX160" s="13" t="s">
        <v>76</v>
      </c>
      <c r="AY160" s="269" t="s">
        <v>149</v>
      </c>
    </row>
    <row r="161" s="14" customFormat="1">
      <c r="A161" s="14"/>
      <c r="B161" s="270"/>
      <c r="C161" s="271"/>
      <c r="D161" s="260" t="s">
        <v>190</v>
      </c>
      <c r="E161" s="272" t="s">
        <v>1</v>
      </c>
      <c r="F161" s="273" t="s">
        <v>203</v>
      </c>
      <c r="G161" s="271"/>
      <c r="H161" s="274">
        <v>12.734999999999999</v>
      </c>
      <c r="I161" s="275"/>
      <c r="J161" s="271"/>
      <c r="K161" s="271"/>
      <c r="L161" s="276"/>
      <c r="M161" s="277"/>
      <c r="N161" s="278"/>
      <c r="O161" s="278"/>
      <c r="P161" s="278"/>
      <c r="Q161" s="278"/>
      <c r="R161" s="278"/>
      <c r="S161" s="278"/>
      <c r="T161" s="27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80" t="s">
        <v>190</v>
      </c>
      <c r="AU161" s="280" t="s">
        <v>92</v>
      </c>
      <c r="AV161" s="14" t="s">
        <v>166</v>
      </c>
      <c r="AW161" s="14" t="s">
        <v>32</v>
      </c>
      <c r="AX161" s="14" t="s">
        <v>84</v>
      </c>
      <c r="AY161" s="280" t="s">
        <v>149</v>
      </c>
    </row>
    <row r="162" s="2" customFormat="1" ht="23.4566" customHeight="1">
      <c r="A162" s="39"/>
      <c r="B162" s="40"/>
      <c r="C162" s="239" t="s">
        <v>247</v>
      </c>
      <c r="D162" s="239" t="s">
        <v>152</v>
      </c>
      <c r="E162" s="240" t="s">
        <v>735</v>
      </c>
      <c r="F162" s="241" t="s">
        <v>736</v>
      </c>
      <c r="G162" s="242" t="s">
        <v>438</v>
      </c>
      <c r="H162" s="243">
        <v>23.100000000000001</v>
      </c>
      <c r="I162" s="244"/>
      <c r="J162" s="245">
        <f>ROUND(I162*H162,2)</f>
        <v>0</v>
      </c>
      <c r="K162" s="246"/>
      <c r="L162" s="45"/>
      <c r="M162" s="247" t="s">
        <v>1</v>
      </c>
      <c r="N162" s="248" t="s">
        <v>42</v>
      </c>
      <c r="O162" s="98"/>
      <c r="P162" s="249">
        <f>O162*H162</f>
        <v>0</v>
      </c>
      <c r="Q162" s="249">
        <v>0</v>
      </c>
      <c r="R162" s="249">
        <f>Q162*H162</f>
        <v>0</v>
      </c>
      <c r="S162" s="249">
        <v>0</v>
      </c>
      <c r="T162" s="25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1" t="s">
        <v>166</v>
      </c>
      <c r="AT162" s="251" t="s">
        <v>152</v>
      </c>
      <c r="AU162" s="251" t="s">
        <v>92</v>
      </c>
      <c r="AY162" s="18" t="s">
        <v>149</v>
      </c>
      <c r="BE162" s="252">
        <f>IF(N162="základná",J162,0)</f>
        <v>0</v>
      </c>
      <c r="BF162" s="252">
        <f>IF(N162="znížená",J162,0)</f>
        <v>0</v>
      </c>
      <c r="BG162" s="252">
        <f>IF(N162="zákl. prenesená",J162,0)</f>
        <v>0</v>
      </c>
      <c r="BH162" s="252">
        <f>IF(N162="zníž. prenesená",J162,0)</f>
        <v>0</v>
      </c>
      <c r="BI162" s="252">
        <f>IF(N162="nulová",J162,0)</f>
        <v>0</v>
      </c>
      <c r="BJ162" s="18" t="s">
        <v>92</v>
      </c>
      <c r="BK162" s="252">
        <f>ROUND(I162*H162,2)</f>
        <v>0</v>
      </c>
      <c r="BL162" s="18" t="s">
        <v>166</v>
      </c>
      <c r="BM162" s="251" t="s">
        <v>935</v>
      </c>
    </row>
    <row r="163" s="13" customFormat="1">
      <c r="A163" s="13"/>
      <c r="B163" s="258"/>
      <c r="C163" s="259"/>
      <c r="D163" s="260" t="s">
        <v>190</v>
      </c>
      <c r="E163" s="261" t="s">
        <v>1</v>
      </c>
      <c r="F163" s="262" t="s">
        <v>835</v>
      </c>
      <c r="G163" s="259"/>
      <c r="H163" s="263">
        <v>23.100000000000001</v>
      </c>
      <c r="I163" s="264"/>
      <c r="J163" s="259"/>
      <c r="K163" s="259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190</v>
      </c>
      <c r="AU163" s="269" t="s">
        <v>92</v>
      </c>
      <c r="AV163" s="13" t="s">
        <v>92</v>
      </c>
      <c r="AW163" s="13" t="s">
        <v>32</v>
      </c>
      <c r="AX163" s="13" t="s">
        <v>76</v>
      </c>
      <c r="AY163" s="269" t="s">
        <v>149</v>
      </c>
    </row>
    <row r="164" s="14" customFormat="1">
      <c r="A164" s="14"/>
      <c r="B164" s="270"/>
      <c r="C164" s="271"/>
      <c r="D164" s="260" t="s">
        <v>190</v>
      </c>
      <c r="E164" s="272" t="s">
        <v>1</v>
      </c>
      <c r="F164" s="273" t="s">
        <v>203</v>
      </c>
      <c r="G164" s="271"/>
      <c r="H164" s="274">
        <v>23.100000000000001</v>
      </c>
      <c r="I164" s="275"/>
      <c r="J164" s="271"/>
      <c r="K164" s="271"/>
      <c r="L164" s="276"/>
      <c r="M164" s="277"/>
      <c r="N164" s="278"/>
      <c r="O164" s="278"/>
      <c r="P164" s="278"/>
      <c r="Q164" s="278"/>
      <c r="R164" s="278"/>
      <c r="S164" s="278"/>
      <c r="T164" s="27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80" t="s">
        <v>190</v>
      </c>
      <c r="AU164" s="280" t="s">
        <v>92</v>
      </c>
      <c r="AV164" s="14" t="s">
        <v>166</v>
      </c>
      <c r="AW164" s="14" t="s">
        <v>32</v>
      </c>
      <c r="AX164" s="14" t="s">
        <v>84</v>
      </c>
      <c r="AY164" s="280" t="s">
        <v>149</v>
      </c>
    </row>
    <row r="165" s="2" customFormat="1" ht="23.4566" customHeight="1">
      <c r="A165" s="39"/>
      <c r="B165" s="40"/>
      <c r="C165" s="239" t="s">
        <v>252</v>
      </c>
      <c r="D165" s="239" t="s">
        <v>152</v>
      </c>
      <c r="E165" s="240" t="s">
        <v>836</v>
      </c>
      <c r="F165" s="241" t="s">
        <v>837</v>
      </c>
      <c r="G165" s="242" t="s">
        <v>438</v>
      </c>
      <c r="H165" s="243">
        <v>27.474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838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839</v>
      </c>
      <c r="G166" s="259"/>
      <c r="H166" s="263">
        <v>27.474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76</v>
      </c>
      <c r="AY166" s="269" t="s">
        <v>149</v>
      </c>
    </row>
    <row r="167" s="2" customFormat="1" ht="16.30189" customHeight="1">
      <c r="A167" s="39"/>
      <c r="B167" s="40"/>
      <c r="C167" s="281" t="s">
        <v>256</v>
      </c>
      <c r="D167" s="281" t="s">
        <v>243</v>
      </c>
      <c r="E167" s="282" t="s">
        <v>840</v>
      </c>
      <c r="F167" s="283" t="s">
        <v>841</v>
      </c>
      <c r="G167" s="284" t="s">
        <v>198</v>
      </c>
      <c r="H167" s="285">
        <v>46.706000000000003</v>
      </c>
      <c r="I167" s="286"/>
      <c r="J167" s="287">
        <f>ROUND(I167*H167,2)</f>
        <v>0</v>
      </c>
      <c r="K167" s="288"/>
      <c r="L167" s="289"/>
      <c r="M167" s="290" t="s">
        <v>1</v>
      </c>
      <c r="N167" s="291" t="s">
        <v>42</v>
      </c>
      <c r="O167" s="98"/>
      <c r="P167" s="249">
        <f>O167*H167</f>
        <v>0</v>
      </c>
      <c r="Q167" s="249">
        <v>1</v>
      </c>
      <c r="R167" s="249">
        <f>Q167*H167</f>
        <v>46.706000000000003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224</v>
      </c>
      <c r="AT167" s="251" t="s">
        <v>243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842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843</v>
      </c>
      <c r="G168" s="259"/>
      <c r="H168" s="263">
        <v>46.706000000000003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76</v>
      </c>
      <c r="AY168" s="269" t="s">
        <v>149</v>
      </c>
    </row>
    <row r="169" s="12" customFormat="1" ht="22.8" customHeight="1">
      <c r="A169" s="12"/>
      <c r="B169" s="223"/>
      <c r="C169" s="224"/>
      <c r="D169" s="225" t="s">
        <v>75</v>
      </c>
      <c r="E169" s="237" t="s">
        <v>99</v>
      </c>
      <c r="F169" s="237" t="s">
        <v>475</v>
      </c>
      <c r="G169" s="224"/>
      <c r="H169" s="224"/>
      <c r="I169" s="227"/>
      <c r="J169" s="238">
        <f>BK169</f>
        <v>0</v>
      </c>
      <c r="K169" s="224"/>
      <c r="L169" s="229"/>
      <c r="M169" s="230"/>
      <c r="N169" s="231"/>
      <c r="O169" s="231"/>
      <c r="P169" s="232">
        <f>SUM(P170:P179)</f>
        <v>0</v>
      </c>
      <c r="Q169" s="231"/>
      <c r="R169" s="232">
        <f>SUM(R170:R179)</f>
        <v>2.5646822600000001</v>
      </c>
      <c r="S169" s="231"/>
      <c r="T169" s="233">
        <f>SUM(T170:T179)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4" t="s">
        <v>84</v>
      </c>
      <c r="AT169" s="235" t="s">
        <v>75</v>
      </c>
      <c r="AU169" s="235" t="s">
        <v>84</v>
      </c>
      <c r="AY169" s="234" t="s">
        <v>149</v>
      </c>
      <c r="BK169" s="236">
        <f>SUM(BK170:BK179)</f>
        <v>0</v>
      </c>
    </row>
    <row r="170" s="2" customFormat="1" ht="21.0566" customHeight="1">
      <c r="A170" s="39"/>
      <c r="B170" s="40"/>
      <c r="C170" s="239" t="s">
        <v>260</v>
      </c>
      <c r="D170" s="239" t="s">
        <v>152</v>
      </c>
      <c r="E170" s="240" t="s">
        <v>476</v>
      </c>
      <c r="F170" s="241" t="s">
        <v>477</v>
      </c>
      <c r="G170" s="242" t="s">
        <v>438</v>
      </c>
      <c r="H170" s="243">
        <v>0.95399999999999996</v>
      </c>
      <c r="I170" s="244"/>
      <c r="J170" s="245">
        <f>ROUND(I170*H170,2)</f>
        <v>0</v>
      </c>
      <c r="K170" s="246"/>
      <c r="L170" s="45"/>
      <c r="M170" s="247" t="s">
        <v>1</v>
      </c>
      <c r="N170" s="248" t="s">
        <v>42</v>
      </c>
      <c r="O170" s="98"/>
      <c r="P170" s="249">
        <f>O170*H170</f>
        <v>0</v>
      </c>
      <c r="Q170" s="249">
        <v>2.3855499999999998</v>
      </c>
      <c r="R170" s="249">
        <f>Q170*H170</f>
        <v>2.2758146999999997</v>
      </c>
      <c r="S170" s="249">
        <v>0</v>
      </c>
      <c r="T170" s="25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1" t="s">
        <v>166</v>
      </c>
      <c r="AT170" s="251" t="s">
        <v>152</v>
      </c>
      <c r="AU170" s="251" t="s">
        <v>92</v>
      </c>
      <c r="AY170" s="18" t="s">
        <v>149</v>
      </c>
      <c r="BE170" s="252">
        <f>IF(N170="základná",J170,0)</f>
        <v>0</v>
      </c>
      <c r="BF170" s="252">
        <f>IF(N170="znížená",J170,0)</f>
        <v>0</v>
      </c>
      <c r="BG170" s="252">
        <f>IF(N170="zákl. prenesená",J170,0)</f>
        <v>0</v>
      </c>
      <c r="BH170" s="252">
        <f>IF(N170="zníž. prenesená",J170,0)</f>
        <v>0</v>
      </c>
      <c r="BI170" s="252">
        <f>IF(N170="nulová",J170,0)</f>
        <v>0</v>
      </c>
      <c r="BJ170" s="18" t="s">
        <v>92</v>
      </c>
      <c r="BK170" s="252">
        <f>ROUND(I170*H170,2)</f>
        <v>0</v>
      </c>
      <c r="BL170" s="18" t="s">
        <v>166</v>
      </c>
      <c r="BM170" s="251" t="s">
        <v>936</v>
      </c>
    </row>
    <row r="171" s="13" customFormat="1">
      <c r="A171" s="13"/>
      <c r="B171" s="258"/>
      <c r="C171" s="259"/>
      <c r="D171" s="260" t="s">
        <v>190</v>
      </c>
      <c r="E171" s="261" t="s">
        <v>1</v>
      </c>
      <c r="F171" s="262" t="s">
        <v>937</v>
      </c>
      <c r="G171" s="259"/>
      <c r="H171" s="263">
        <v>0.95399999999999996</v>
      </c>
      <c r="I171" s="264"/>
      <c r="J171" s="259"/>
      <c r="K171" s="259"/>
      <c r="L171" s="265"/>
      <c r="M171" s="266"/>
      <c r="N171" s="267"/>
      <c r="O171" s="267"/>
      <c r="P171" s="267"/>
      <c r="Q171" s="267"/>
      <c r="R171" s="267"/>
      <c r="S171" s="267"/>
      <c r="T171" s="26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9" t="s">
        <v>190</v>
      </c>
      <c r="AU171" s="269" t="s">
        <v>92</v>
      </c>
      <c r="AV171" s="13" t="s">
        <v>92</v>
      </c>
      <c r="AW171" s="13" t="s">
        <v>32</v>
      </c>
      <c r="AX171" s="13" t="s">
        <v>84</v>
      </c>
      <c r="AY171" s="269" t="s">
        <v>149</v>
      </c>
    </row>
    <row r="172" s="2" customFormat="1" ht="21.0566" customHeight="1">
      <c r="A172" s="39"/>
      <c r="B172" s="40"/>
      <c r="C172" s="239" t="s">
        <v>264</v>
      </c>
      <c r="D172" s="239" t="s">
        <v>152</v>
      </c>
      <c r="E172" s="240" t="s">
        <v>480</v>
      </c>
      <c r="F172" s="241" t="s">
        <v>481</v>
      </c>
      <c r="G172" s="242" t="s">
        <v>188</v>
      </c>
      <c r="H172" s="243">
        <v>3.2589999999999999</v>
      </c>
      <c r="I172" s="244"/>
      <c r="J172" s="245">
        <f>ROUND(I172*H172,2)</f>
        <v>0</v>
      </c>
      <c r="K172" s="246"/>
      <c r="L172" s="45"/>
      <c r="M172" s="247" t="s">
        <v>1</v>
      </c>
      <c r="N172" s="248" t="s">
        <v>42</v>
      </c>
      <c r="O172" s="98"/>
      <c r="P172" s="249">
        <f>O172*H172</f>
        <v>0</v>
      </c>
      <c r="Q172" s="249">
        <v>0.038350000000000002</v>
      </c>
      <c r="R172" s="249">
        <f>Q172*H172</f>
        <v>0.12498265</v>
      </c>
      <c r="S172" s="249">
        <v>0</v>
      </c>
      <c r="T172" s="25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1" t="s">
        <v>166</v>
      </c>
      <c r="AT172" s="251" t="s">
        <v>152</v>
      </c>
      <c r="AU172" s="251" t="s">
        <v>92</v>
      </c>
      <c r="AY172" s="18" t="s">
        <v>149</v>
      </c>
      <c r="BE172" s="252">
        <f>IF(N172="základná",J172,0)</f>
        <v>0</v>
      </c>
      <c r="BF172" s="252">
        <f>IF(N172="znížená",J172,0)</f>
        <v>0</v>
      </c>
      <c r="BG172" s="252">
        <f>IF(N172="zákl. prenesená",J172,0)</f>
        <v>0</v>
      </c>
      <c r="BH172" s="252">
        <f>IF(N172="zníž. prenesená",J172,0)</f>
        <v>0</v>
      </c>
      <c r="BI172" s="252">
        <f>IF(N172="nulová",J172,0)</f>
        <v>0</v>
      </c>
      <c r="BJ172" s="18" t="s">
        <v>92</v>
      </c>
      <c r="BK172" s="252">
        <f>ROUND(I172*H172,2)</f>
        <v>0</v>
      </c>
      <c r="BL172" s="18" t="s">
        <v>166</v>
      </c>
      <c r="BM172" s="251" t="s">
        <v>938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939</v>
      </c>
      <c r="G173" s="259"/>
      <c r="H173" s="263">
        <v>3.2589999999999999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76</v>
      </c>
      <c r="AY173" s="269" t="s">
        <v>149</v>
      </c>
    </row>
    <row r="174" s="14" customFormat="1">
      <c r="A174" s="14"/>
      <c r="B174" s="270"/>
      <c r="C174" s="271"/>
      <c r="D174" s="260" t="s">
        <v>190</v>
      </c>
      <c r="E174" s="272" t="s">
        <v>1</v>
      </c>
      <c r="F174" s="273" t="s">
        <v>203</v>
      </c>
      <c r="G174" s="271"/>
      <c r="H174" s="274">
        <v>3.2589999999999999</v>
      </c>
      <c r="I174" s="275"/>
      <c r="J174" s="271"/>
      <c r="K174" s="271"/>
      <c r="L174" s="276"/>
      <c r="M174" s="277"/>
      <c r="N174" s="278"/>
      <c r="O174" s="278"/>
      <c r="P174" s="278"/>
      <c r="Q174" s="278"/>
      <c r="R174" s="278"/>
      <c r="S174" s="278"/>
      <c r="T174" s="27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80" t="s">
        <v>190</v>
      </c>
      <c r="AU174" s="280" t="s">
        <v>92</v>
      </c>
      <c r="AV174" s="14" t="s">
        <v>166</v>
      </c>
      <c r="AW174" s="14" t="s">
        <v>32</v>
      </c>
      <c r="AX174" s="14" t="s">
        <v>84</v>
      </c>
      <c r="AY174" s="280" t="s">
        <v>149</v>
      </c>
    </row>
    <row r="175" s="2" customFormat="1" ht="21.0566" customHeight="1">
      <c r="A175" s="39"/>
      <c r="B175" s="40"/>
      <c r="C175" s="239" t="s">
        <v>269</v>
      </c>
      <c r="D175" s="239" t="s">
        <v>152</v>
      </c>
      <c r="E175" s="240" t="s">
        <v>484</v>
      </c>
      <c r="F175" s="241" t="s">
        <v>485</v>
      </c>
      <c r="G175" s="242" t="s">
        <v>188</v>
      </c>
      <c r="H175" s="243">
        <v>3.2589999999999999</v>
      </c>
      <c r="I175" s="244"/>
      <c r="J175" s="245">
        <f>ROUND(I175*H175,2)</f>
        <v>0</v>
      </c>
      <c r="K175" s="246"/>
      <c r="L175" s="45"/>
      <c r="M175" s="247" t="s">
        <v>1</v>
      </c>
      <c r="N175" s="248" t="s">
        <v>42</v>
      </c>
      <c r="O175" s="98"/>
      <c r="P175" s="249">
        <f>O175*H175</f>
        <v>0</v>
      </c>
      <c r="Q175" s="249">
        <v>1.0000000000000001E-05</v>
      </c>
      <c r="R175" s="249">
        <f>Q175*H175</f>
        <v>3.2590000000000005E-05</v>
      </c>
      <c r="S175" s="249">
        <v>0</v>
      </c>
      <c r="T175" s="25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1" t="s">
        <v>166</v>
      </c>
      <c r="AT175" s="251" t="s">
        <v>152</v>
      </c>
      <c r="AU175" s="251" t="s">
        <v>92</v>
      </c>
      <c r="AY175" s="18" t="s">
        <v>149</v>
      </c>
      <c r="BE175" s="252">
        <f>IF(N175="základná",J175,0)</f>
        <v>0</v>
      </c>
      <c r="BF175" s="252">
        <f>IF(N175="znížená",J175,0)</f>
        <v>0</v>
      </c>
      <c r="BG175" s="252">
        <f>IF(N175="zákl. prenesená",J175,0)</f>
        <v>0</v>
      </c>
      <c r="BH175" s="252">
        <f>IF(N175="zníž. prenesená",J175,0)</f>
        <v>0</v>
      </c>
      <c r="BI175" s="252">
        <f>IF(N175="nulová",J175,0)</f>
        <v>0</v>
      </c>
      <c r="BJ175" s="18" t="s">
        <v>92</v>
      </c>
      <c r="BK175" s="252">
        <f>ROUND(I175*H175,2)</f>
        <v>0</v>
      </c>
      <c r="BL175" s="18" t="s">
        <v>166</v>
      </c>
      <c r="BM175" s="251" t="s">
        <v>940</v>
      </c>
    </row>
    <row r="176" s="2" customFormat="1" ht="21.0566" customHeight="1">
      <c r="A176" s="39"/>
      <c r="B176" s="40"/>
      <c r="C176" s="239" t="s">
        <v>273</v>
      </c>
      <c r="D176" s="239" t="s">
        <v>152</v>
      </c>
      <c r="E176" s="240" t="s">
        <v>487</v>
      </c>
      <c r="F176" s="241" t="s">
        <v>488</v>
      </c>
      <c r="G176" s="242" t="s">
        <v>198</v>
      </c>
      <c r="H176" s="243">
        <v>0.158</v>
      </c>
      <c r="I176" s="244"/>
      <c r="J176" s="245">
        <f>ROUND(I176*H176,2)</f>
        <v>0</v>
      </c>
      <c r="K176" s="246"/>
      <c r="L176" s="45"/>
      <c r="M176" s="247" t="s">
        <v>1</v>
      </c>
      <c r="N176" s="248" t="s">
        <v>42</v>
      </c>
      <c r="O176" s="98"/>
      <c r="P176" s="249">
        <f>O176*H176</f>
        <v>0</v>
      </c>
      <c r="Q176" s="249">
        <v>1.03704</v>
      </c>
      <c r="R176" s="249">
        <f>Q176*H176</f>
        <v>0.16385232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166</v>
      </c>
      <c r="AT176" s="251" t="s">
        <v>152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941</v>
      </c>
    </row>
    <row r="177" s="13" customFormat="1">
      <c r="A177" s="13"/>
      <c r="B177" s="258"/>
      <c r="C177" s="259"/>
      <c r="D177" s="260" t="s">
        <v>190</v>
      </c>
      <c r="E177" s="261" t="s">
        <v>1</v>
      </c>
      <c r="F177" s="262" t="s">
        <v>942</v>
      </c>
      <c r="G177" s="259"/>
      <c r="H177" s="263">
        <v>0.158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32</v>
      </c>
      <c r="AX177" s="13" t="s">
        <v>84</v>
      </c>
      <c r="AY177" s="269" t="s">
        <v>149</v>
      </c>
    </row>
    <row r="178" s="2" customFormat="1" ht="16.30189" customHeight="1">
      <c r="A178" s="39"/>
      <c r="B178" s="40"/>
      <c r="C178" s="281" t="s">
        <v>277</v>
      </c>
      <c r="D178" s="281" t="s">
        <v>243</v>
      </c>
      <c r="E178" s="282" t="s">
        <v>491</v>
      </c>
      <c r="F178" s="283" t="s">
        <v>492</v>
      </c>
      <c r="G178" s="284" t="s">
        <v>493</v>
      </c>
      <c r="H178" s="285">
        <v>22.5</v>
      </c>
      <c r="I178" s="286"/>
      <c r="J178" s="287">
        <f>ROUND(I178*H178,2)</f>
        <v>0</v>
      </c>
      <c r="K178" s="288"/>
      <c r="L178" s="289"/>
      <c r="M178" s="290" t="s">
        <v>1</v>
      </c>
      <c r="N178" s="291" t="s">
        <v>42</v>
      </c>
      <c r="O178" s="98"/>
      <c r="P178" s="249">
        <f>O178*H178</f>
        <v>0</v>
      </c>
      <c r="Q178" s="249">
        <v>0</v>
      </c>
      <c r="R178" s="249">
        <f>Q178*H178</f>
        <v>0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224</v>
      </c>
      <c r="AT178" s="251" t="s">
        <v>243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943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944</v>
      </c>
      <c r="G179" s="259"/>
      <c r="H179" s="263">
        <v>22.5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84</v>
      </c>
      <c r="AY179" s="269" t="s">
        <v>149</v>
      </c>
    </row>
    <row r="180" s="12" customFormat="1" ht="22.8" customHeight="1">
      <c r="A180" s="12"/>
      <c r="B180" s="223"/>
      <c r="C180" s="224"/>
      <c r="D180" s="225" t="s">
        <v>75</v>
      </c>
      <c r="E180" s="237" t="s">
        <v>166</v>
      </c>
      <c r="F180" s="237" t="s">
        <v>507</v>
      </c>
      <c r="G180" s="224"/>
      <c r="H180" s="224"/>
      <c r="I180" s="227"/>
      <c r="J180" s="238">
        <f>BK180</f>
        <v>0</v>
      </c>
      <c r="K180" s="224"/>
      <c r="L180" s="229"/>
      <c r="M180" s="230"/>
      <c r="N180" s="231"/>
      <c r="O180" s="231"/>
      <c r="P180" s="232">
        <f>SUM(P181:P195)</f>
        <v>0</v>
      </c>
      <c r="Q180" s="231"/>
      <c r="R180" s="232">
        <f>SUM(R181:R195)</f>
        <v>41.868105999999997</v>
      </c>
      <c r="S180" s="231"/>
      <c r="T180" s="233">
        <f>SUM(T181:T195)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34" t="s">
        <v>84</v>
      </c>
      <c r="AT180" s="235" t="s">
        <v>75</v>
      </c>
      <c r="AU180" s="235" t="s">
        <v>84</v>
      </c>
      <c r="AY180" s="234" t="s">
        <v>149</v>
      </c>
      <c r="BK180" s="236">
        <f>SUM(BK181:BK195)</f>
        <v>0</v>
      </c>
    </row>
    <row r="181" s="2" customFormat="1" ht="31.92453" customHeight="1">
      <c r="A181" s="39"/>
      <c r="B181" s="40"/>
      <c r="C181" s="239" t="s">
        <v>7</v>
      </c>
      <c r="D181" s="239" t="s">
        <v>152</v>
      </c>
      <c r="E181" s="240" t="s">
        <v>508</v>
      </c>
      <c r="F181" s="241" t="s">
        <v>509</v>
      </c>
      <c r="G181" s="242" t="s">
        <v>188</v>
      </c>
      <c r="H181" s="243">
        <v>11.75</v>
      </c>
      <c r="I181" s="244"/>
      <c r="J181" s="245">
        <f>ROUND(I181*H181,2)</f>
        <v>0</v>
      </c>
      <c r="K181" s="246"/>
      <c r="L181" s="45"/>
      <c r="M181" s="247" t="s">
        <v>1</v>
      </c>
      <c r="N181" s="248" t="s">
        <v>42</v>
      </c>
      <c r="O181" s="98"/>
      <c r="P181" s="249">
        <f>O181*H181</f>
        <v>0</v>
      </c>
      <c r="Q181" s="249">
        <v>0.23366999999999999</v>
      </c>
      <c r="R181" s="249">
        <f>Q181*H181</f>
        <v>2.7456225000000001</v>
      </c>
      <c r="S181" s="249">
        <v>0</v>
      </c>
      <c r="T181" s="25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1" t="s">
        <v>166</v>
      </c>
      <c r="AT181" s="251" t="s">
        <v>152</v>
      </c>
      <c r="AU181" s="251" t="s">
        <v>92</v>
      </c>
      <c r="AY181" s="18" t="s">
        <v>149</v>
      </c>
      <c r="BE181" s="252">
        <f>IF(N181="základná",J181,0)</f>
        <v>0</v>
      </c>
      <c r="BF181" s="252">
        <f>IF(N181="znížená",J181,0)</f>
        <v>0</v>
      </c>
      <c r="BG181" s="252">
        <f>IF(N181="zákl. prenesená",J181,0)</f>
        <v>0</v>
      </c>
      <c r="BH181" s="252">
        <f>IF(N181="zníž. prenesená",J181,0)</f>
        <v>0</v>
      </c>
      <c r="BI181" s="252">
        <f>IF(N181="nulová",J181,0)</f>
        <v>0</v>
      </c>
      <c r="BJ181" s="18" t="s">
        <v>92</v>
      </c>
      <c r="BK181" s="252">
        <f>ROUND(I181*H181,2)</f>
        <v>0</v>
      </c>
      <c r="BL181" s="18" t="s">
        <v>166</v>
      </c>
      <c r="BM181" s="251" t="s">
        <v>510</v>
      </c>
    </row>
    <row r="182" s="13" customFormat="1">
      <c r="A182" s="13"/>
      <c r="B182" s="258"/>
      <c r="C182" s="259"/>
      <c r="D182" s="260" t="s">
        <v>190</v>
      </c>
      <c r="E182" s="261" t="s">
        <v>1</v>
      </c>
      <c r="F182" s="262" t="s">
        <v>844</v>
      </c>
      <c r="G182" s="259"/>
      <c r="H182" s="263">
        <v>11.75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190</v>
      </c>
      <c r="AU182" s="269" t="s">
        <v>92</v>
      </c>
      <c r="AV182" s="13" t="s">
        <v>92</v>
      </c>
      <c r="AW182" s="13" t="s">
        <v>32</v>
      </c>
      <c r="AX182" s="13" t="s">
        <v>76</v>
      </c>
      <c r="AY182" s="269" t="s">
        <v>149</v>
      </c>
    </row>
    <row r="183" s="2" customFormat="1" ht="23.4566" customHeight="1">
      <c r="A183" s="39"/>
      <c r="B183" s="40"/>
      <c r="C183" s="239" t="s">
        <v>284</v>
      </c>
      <c r="D183" s="239" t="s">
        <v>152</v>
      </c>
      <c r="E183" s="240" t="s">
        <v>512</v>
      </c>
      <c r="F183" s="241" t="s">
        <v>513</v>
      </c>
      <c r="G183" s="242" t="s">
        <v>438</v>
      </c>
      <c r="H183" s="243">
        <v>3.375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1.7034</v>
      </c>
      <c r="R183" s="249">
        <f>Q183*H183</f>
        <v>5.7489749999999997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846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847</v>
      </c>
      <c r="G184" s="259"/>
      <c r="H184" s="263">
        <v>0.074999999999999997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76</v>
      </c>
      <c r="AY184" s="269" t="s">
        <v>149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848</v>
      </c>
      <c r="G185" s="259"/>
      <c r="H185" s="263">
        <v>3.2999999999999998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76</v>
      </c>
      <c r="AY185" s="269" t="s">
        <v>149</v>
      </c>
    </row>
    <row r="186" s="2" customFormat="1" ht="23.4566" customHeight="1">
      <c r="A186" s="39"/>
      <c r="B186" s="40"/>
      <c r="C186" s="239" t="s">
        <v>288</v>
      </c>
      <c r="D186" s="239" t="s">
        <v>152</v>
      </c>
      <c r="E186" s="240" t="s">
        <v>516</v>
      </c>
      <c r="F186" s="241" t="s">
        <v>517</v>
      </c>
      <c r="G186" s="242" t="s">
        <v>188</v>
      </c>
      <c r="H186" s="243">
        <v>11.75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0.30059999999999998</v>
      </c>
      <c r="R186" s="249">
        <f>Q186*H186</f>
        <v>3.5320499999999999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849</v>
      </c>
    </row>
    <row r="187" s="13" customFormat="1">
      <c r="A187" s="13"/>
      <c r="B187" s="258"/>
      <c r="C187" s="259"/>
      <c r="D187" s="260" t="s">
        <v>190</v>
      </c>
      <c r="E187" s="261" t="s">
        <v>1</v>
      </c>
      <c r="F187" s="262" t="s">
        <v>850</v>
      </c>
      <c r="G187" s="259"/>
      <c r="H187" s="263">
        <v>11.75</v>
      </c>
      <c r="I187" s="264"/>
      <c r="J187" s="259"/>
      <c r="K187" s="259"/>
      <c r="L187" s="265"/>
      <c r="M187" s="266"/>
      <c r="N187" s="267"/>
      <c r="O187" s="267"/>
      <c r="P187" s="267"/>
      <c r="Q187" s="267"/>
      <c r="R187" s="267"/>
      <c r="S187" s="267"/>
      <c r="T187" s="26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9" t="s">
        <v>190</v>
      </c>
      <c r="AU187" s="269" t="s">
        <v>92</v>
      </c>
      <c r="AV187" s="13" t="s">
        <v>92</v>
      </c>
      <c r="AW187" s="13" t="s">
        <v>32</v>
      </c>
      <c r="AX187" s="13" t="s">
        <v>76</v>
      </c>
      <c r="AY187" s="269" t="s">
        <v>149</v>
      </c>
    </row>
    <row r="188" s="14" customFormat="1">
      <c r="A188" s="14"/>
      <c r="B188" s="270"/>
      <c r="C188" s="271"/>
      <c r="D188" s="260" t="s">
        <v>190</v>
      </c>
      <c r="E188" s="272" t="s">
        <v>1</v>
      </c>
      <c r="F188" s="273" t="s">
        <v>203</v>
      </c>
      <c r="G188" s="271"/>
      <c r="H188" s="274">
        <v>11.75</v>
      </c>
      <c r="I188" s="275"/>
      <c r="J188" s="271"/>
      <c r="K188" s="271"/>
      <c r="L188" s="276"/>
      <c r="M188" s="277"/>
      <c r="N188" s="278"/>
      <c r="O188" s="278"/>
      <c r="P188" s="278"/>
      <c r="Q188" s="278"/>
      <c r="R188" s="278"/>
      <c r="S188" s="278"/>
      <c r="T188" s="27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80" t="s">
        <v>190</v>
      </c>
      <c r="AU188" s="280" t="s">
        <v>92</v>
      </c>
      <c r="AV188" s="14" t="s">
        <v>166</v>
      </c>
      <c r="AW188" s="14" t="s">
        <v>32</v>
      </c>
      <c r="AX188" s="14" t="s">
        <v>84</v>
      </c>
      <c r="AY188" s="280" t="s">
        <v>149</v>
      </c>
    </row>
    <row r="189" s="2" customFormat="1" ht="23.4566" customHeight="1">
      <c r="A189" s="39"/>
      <c r="B189" s="40"/>
      <c r="C189" s="239" t="s">
        <v>292</v>
      </c>
      <c r="D189" s="239" t="s">
        <v>152</v>
      </c>
      <c r="E189" s="240" t="s">
        <v>851</v>
      </c>
      <c r="F189" s="241" t="s">
        <v>852</v>
      </c>
      <c r="G189" s="242" t="s">
        <v>438</v>
      </c>
      <c r="H189" s="243">
        <v>8.25</v>
      </c>
      <c r="I189" s="244"/>
      <c r="J189" s="245">
        <f>ROUND(I189*H189,2)</f>
        <v>0</v>
      </c>
      <c r="K189" s="246"/>
      <c r="L189" s="45"/>
      <c r="M189" s="247" t="s">
        <v>1</v>
      </c>
      <c r="N189" s="248" t="s">
        <v>42</v>
      </c>
      <c r="O189" s="98"/>
      <c r="P189" s="249">
        <f>O189*H189</f>
        <v>0</v>
      </c>
      <c r="Q189" s="249">
        <v>2.40645</v>
      </c>
      <c r="R189" s="249">
        <f>Q189*H189</f>
        <v>19.853212500000001</v>
      </c>
      <c r="S189" s="249">
        <v>0</v>
      </c>
      <c r="T189" s="25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1" t="s">
        <v>166</v>
      </c>
      <c r="AT189" s="251" t="s">
        <v>152</v>
      </c>
      <c r="AU189" s="251" t="s">
        <v>92</v>
      </c>
      <c r="AY189" s="18" t="s">
        <v>149</v>
      </c>
      <c r="BE189" s="252">
        <f>IF(N189="základná",J189,0)</f>
        <v>0</v>
      </c>
      <c r="BF189" s="252">
        <f>IF(N189="znížená",J189,0)</f>
        <v>0</v>
      </c>
      <c r="BG189" s="252">
        <f>IF(N189="zákl. prenesená",J189,0)</f>
        <v>0</v>
      </c>
      <c r="BH189" s="252">
        <f>IF(N189="zníž. prenesená",J189,0)</f>
        <v>0</v>
      </c>
      <c r="BI189" s="252">
        <f>IF(N189="nulová",J189,0)</f>
        <v>0</v>
      </c>
      <c r="BJ189" s="18" t="s">
        <v>92</v>
      </c>
      <c r="BK189" s="252">
        <f>ROUND(I189*H189,2)</f>
        <v>0</v>
      </c>
      <c r="BL189" s="18" t="s">
        <v>166</v>
      </c>
      <c r="BM189" s="251" t="s">
        <v>853</v>
      </c>
    </row>
    <row r="190" s="13" customFormat="1">
      <c r="A190" s="13"/>
      <c r="B190" s="258"/>
      <c r="C190" s="259"/>
      <c r="D190" s="260" t="s">
        <v>190</v>
      </c>
      <c r="E190" s="261" t="s">
        <v>1</v>
      </c>
      <c r="F190" s="262" t="s">
        <v>854</v>
      </c>
      <c r="G190" s="259"/>
      <c r="H190" s="263">
        <v>8.25</v>
      </c>
      <c r="I190" s="264"/>
      <c r="J190" s="259"/>
      <c r="K190" s="259"/>
      <c r="L190" s="265"/>
      <c r="M190" s="266"/>
      <c r="N190" s="267"/>
      <c r="O190" s="267"/>
      <c r="P190" s="267"/>
      <c r="Q190" s="267"/>
      <c r="R190" s="267"/>
      <c r="S190" s="267"/>
      <c r="T190" s="26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9" t="s">
        <v>190</v>
      </c>
      <c r="AU190" s="269" t="s">
        <v>92</v>
      </c>
      <c r="AV190" s="13" t="s">
        <v>92</v>
      </c>
      <c r="AW190" s="13" t="s">
        <v>32</v>
      </c>
      <c r="AX190" s="13" t="s">
        <v>76</v>
      </c>
      <c r="AY190" s="269" t="s">
        <v>149</v>
      </c>
    </row>
    <row r="191" s="14" customFormat="1">
      <c r="A191" s="14"/>
      <c r="B191" s="270"/>
      <c r="C191" s="271"/>
      <c r="D191" s="260" t="s">
        <v>190</v>
      </c>
      <c r="E191" s="272" t="s">
        <v>1</v>
      </c>
      <c r="F191" s="273" t="s">
        <v>203</v>
      </c>
      <c r="G191" s="271"/>
      <c r="H191" s="274">
        <v>8.25</v>
      </c>
      <c r="I191" s="275"/>
      <c r="J191" s="271"/>
      <c r="K191" s="271"/>
      <c r="L191" s="276"/>
      <c r="M191" s="277"/>
      <c r="N191" s="278"/>
      <c r="O191" s="278"/>
      <c r="P191" s="278"/>
      <c r="Q191" s="278"/>
      <c r="R191" s="278"/>
      <c r="S191" s="278"/>
      <c r="T191" s="27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80" t="s">
        <v>190</v>
      </c>
      <c r="AU191" s="280" t="s">
        <v>92</v>
      </c>
      <c r="AV191" s="14" t="s">
        <v>166</v>
      </c>
      <c r="AW191" s="14" t="s">
        <v>32</v>
      </c>
      <c r="AX191" s="14" t="s">
        <v>84</v>
      </c>
      <c r="AY191" s="280" t="s">
        <v>149</v>
      </c>
    </row>
    <row r="192" s="2" customFormat="1" ht="31.92453" customHeight="1">
      <c r="A192" s="39"/>
      <c r="B192" s="40"/>
      <c r="C192" s="239" t="s">
        <v>296</v>
      </c>
      <c r="D192" s="239" t="s">
        <v>152</v>
      </c>
      <c r="E192" s="240" t="s">
        <v>519</v>
      </c>
      <c r="F192" s="241" t="s">
        <v>520</v>
      </c>
      <c r="G192" s="242" t="s">
        <v>438</v>
      </c>
      <c r="H192" s="243">
        <v>0.52500000000000002</v>
      </c>
      <c r="I192" s="244"/>
      <c r="J192" s="245">
        <f>ROUND(I192*H192,2)</f>
        <v>0</v>
      </c>
      <c r="K192" s="246"/>
      <c r="L192" s="45"/>
      <c r="M192" s="247" t="s">
        <v>1</v>
      </c>
      <c r="N192" s="248" t="s">
        <v>42</v>
      </c>
      <c r="O192" s="98"/>
      <c r="P192" s="249">
        <f>O192*H192</f>
        <v>0</v>
      </c>
      <c r="Q192" s="249">
        <v>2.2632400000000001</v>
      </c>
      <c r="R192" s="249">
        <f>Q192*H192</f>
        <v>1.1882010000000001</v>
      </c>
      <c r="S192" s="249">
        <v>0</v>
      </c>
      <c r="T192" s="25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1" t="s">
        <v>166</v>
      </c>
      <c r="AT192" s="251" t="s">
        <v>152</v>
      </c>
      <c r="AU192" s="251" t="s">
        <v>92</v>
      </c>
      <c r="AY192" s="18" t="s">
        <v>149</v>
      </c>
      <c r="BE192" s="252">
        <f>IF(N192="základná",J192,0)</f>
        <v>0</v>
      </c>
      <c r="BF192" s="252">
        <f>IF(N192="znížená",J192,0)</f>
        <v>0</v>
      </c>
      <c r="BG192" s="252">
        <f>IF(N192="zákl. prenesená",J192,0)</f>
        <v>0</v>
      </c>
      <c r="BH192" s="252">
        <f>IF(N192="zníž. prenesená",J192,0)</f>
        <v>0</v>
      </c>
      <c r="BI192" s="252">
        <f>IF(N192="nulová",J192,0)</f>
        <v>0</v>
      </c>
      <c r="BJ192" s="18" t="s">
        <v>92</v>
      </c>
      <c r="BK192" s="252">
        <f>ROUND(I192*H192,2)</f>
        <v>0</v>
      </c>
      <c r="BL192" s="18" t="s">
        <v>166</v>
      </c>
      <c r="BM192" s="251" t="s">
        <v>856</v>
      </c>
    </row>
    <row r="193" s="13" customFormat="1">
      <c r="A193" s="13"/>
      <c r="B193" s="258"/>
      <c r="C193" s="259"/>
      <c r="D193" s="260" t="s">
        <v>190</v>
      </c>
      <c r="E193" s="261" t="s">
        <v>1</v>
      </c>
      <c r="F193" s="262" t="s">
        <v>857</v>
      </c>
      <c r="G193" s="259"/>
      <c r="H193" s="263">
        <v>0.52500000000000002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32</v>
      </c>
      <c r="AX193" s="13" t="s">
        <v>84</v>
      </c>
      <c r="AY193" s="269" t="s">
        <v>149</v>
      </c>
    </row>
    <row r="194" s="2" customFormat="1" ht="31.92453" customHeight="1">
      <c r="A194" s="39"/>
      <c r="B194" s="40"/>
      <c r="C194" s="239" t="s">
        <v>300</v>
      </c>
      <c r="D194" s="239" t="s">
        <v>152</v>
      </c>
      <c r="E194" s="240" t="s">
        <v>527</v>
      </c>
      <c r="F194" s="241" t="s">
        <v>528</v>
      </c>
      <c r="G194" s="242" t="s">
        <v>188</v>
      </c>
      <c r="H194" s="243">
        <v>11.75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0.74894000000000005</v>
      </c>
      <c r="R194" s="249">
        <f>Q194*H194</f>
        <v>8.8000450000000008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529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844</v>
      </c>
      <c r="G195" s="259"/>
      <c r="H195" s="263">
        <v>11.75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76</v>
      </c>
      <c r="AY195" s="269" t="s">
        <v>149</v>
      </c>
    </row>
    <row r="196" s="12" customFormat="1" ht="22.8" customHeight="1">
      <c r="A196" s="12"/>
      <c r="B196" s="223"/>
      <c r="C196" s="224"/>
      <c r="D196" s="225" t="s">
        <v>75</v>
      </c>
      <c r="E196" s="237" t="s">
        <v>148</v>
      </c>
      <c r="F196" s="237" t="s">
        <v>204</v>
      </c>
      <c r="G196" s="224"/>
      <c r="H196" s="224"/>
      <c r="I196" s="227"/>
      <c r="J196" s="238">
        <f>BK196</f>
        <v>0</v>
      </c>
      <c r="K196" s="224"/>
      <c r="L196" s="229"/>
      <c r="M196" s="230"/>
      <c r="N196" s="231"/>
      <c r="O196" s="231"/>
      <c r="P196" s="232">
        <f>SUM(P197:P202)</f>
        <v>0</v>
      </c>
      <c r="Q196" s="231"/>
      <c r="R196" s="232">
        <f>SUM(R197:R202)</f>
        <v>23.033010000000001</v>
      </c>
      <c r="S196" s="231"/>
      <c r="T196" s="233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34" t="s">
        <v>84</v>
      </c>
      <c r="AT196" s="235" t="s">
        <v>75</v>
      </c>
      <c r="AU196" s="235" t="s">
        <v>84</v>
      </c>
      <c r="AY196" s="234" t="s">
        <v>149</v>
      </c>
      <c r="BK196" s="236">
        <f>SUM(BK197:BK202)</f>
        <v>0</v>
      </c>
    </row>
    <row r="197" s="2" customFormat="1" ht="23.4566" customHeight="1">
      <c r="A197" s="39"/>
      <c r="B197" s="40"/>
      <c r="C197" s="239" t="s">
        <v>304</v>
      </c>
      <c r="D197" s="239" t="s">
        <v>152</v>
      </c>
      <c r="E197" s="240" t="s">
        <v>858</v>
      </c>
      <c r="F197" s="241" t="s">
        <v>859</v>
      </c>
      <c r="G197" s="242" t="s">
        <v>188</v>
      </c>
      <c r="H197" s="243">
        <v>21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0.46166000000000001</v>
      </c>
      <c r="R197" s="249">
        <f>Q197*H197</f>
        <v>9.6948600000000003</v>
      </c>
      <c r="S197" s="249">
        <v>0</v>
      </c>
      <c r="T197" s="25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860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814</v>
      </c>
      <c r="G198" s="259"/>
      <c r="H198" s="263">
        <v>21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84</v>
      </c>
      <c r="AY198" s="269" t="s">
        <v>149</v>
      </c>
    </row>
    <row r="199" s="2" customFormat="1" ht="31.92453" customHeight="1">
      <c r="A199" s="39"/>
      <c r="B199" s="40"/>
      <c r="C199" s="239" t="s">
        <v>309</v>
      </c>
      <c r="D199" s="239" t="s">
        <v>152</v>
      </c>
      <c r="E199" s="240" t="s">
        <v>861</v>
      </c>
      <c r="F199" s="241" t="s">
        <v>862</v>
      </c>
      <c r="G199" s="242" t="s">
        <v>188</v>
      </c>
      <c r="H199" s="243">
        <v>21</v>
      </c>
      <c r="I199" s="244"/>
      <c r="J199" s="245">
        <f>ROUND(I199*H199,2)</f>
        <v>0</v>
      </c>
      <c r="K199" s="246"/>
      <c r="L199" s="45"/>
      <c r="M199" s="247" t="s">
        <v>1</v>
      </c>
      <c r="N199" s="248" t="s">
        <v>42</v>
      </c>
      <c r="O199" s="98"/>
      <c r="P199" s="249">
        <f>O199*H199</f>
        <v>0</v>
      </c>
      <c r="Q199" s="249">
        <v>0.15826000000000001</v>
      </c>
      <c r="R199" s="249">
        <f>Q199*H199</f>
        <v>3.3234600000000003</v>
      </c>
      <c r="S199" s="249">
        <v>0</v>
      </c>
      <c r="T199" s="25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1" t="s">
        <v>166</v>
      </c>
      <c r="AT199" s="251" t="s">
        <v>152</v>
      </c>
      <c r="AU199" s="251" t="s">
        <v>92</v>
      </c>
      <c r="AY199" s="18" t="s">
        <v>149</v>
      </c>
      <c r="BE199" s="252">
        <f>IF(N199="základná",J199,0)</f>
        <v>0</v>
      </c>
      <c r="BF199" s="252">
        <f>IF(N199="znížená",J199,0)</f>
        <v>0</v>
      </c>
      <c r="BG199" s="252">
        <f>IF(N199="zákl. prenesená",J199,0)</f>
        <v>0</v>
      </c>
      <c r="BH199" s="252">
        <f>IF(N199="zníž. prenesená",J199,0)</f>
        <v>0</v>
      </c>
      <c r="BI199" s="252">
        <f>IF(N199="nulová",J199,0)</f>
        <v>0</v>
      </c>
      <c r="BJ199" s="18" t="s">
        <v>92</v>
      </c>
      <c r="BK199" s="252">
        <f>ROUND(I199*H199,2)</f>
        <v>0</v>
      </c>
      <c r="BL199" s="18" t="s">
        <v>166</v>
      </c>
      <c r="BM199" s="251" t="s">
        <v>863</v>
      </c>
    </row>
    <row r="200" s="2" customFormat="1" ht="36.72453" customHeight="1">
      <c r="A200" s="39"/>
      <c r="B200" s="40"/>
      <c r="C200" s="239" t="s">
        <v>313</v>
      </c>
      <c r="D200" s="239" t="s">
        <v>152</v>
      </c>
      <c r="E200" s="240" t="s">
        <v>864</v>
      </c>
      <c r="F200" s="241" t="s">
        <v>865</v>
      </c>
      <c r="G200" s="242" t="s">
        <v>188</v>
      </c>
      <c r="H200" s="243">
        <v>21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0.47117999999999999</v>
      </c>
      <c r="R200" s="249">
        <f>Q200*H200</f>
        <v>9.894779999999999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866</v>
      </c>
    </row>
    <row r="201" s="2" customFormat="1" ht="31.92453" customHeight="1">
      <c r="A201" s="39"/>
      <c r="B201" s="40"/>
      <c r="C201" s="239" t="s">
        <v>317</v>
      </c>
      <c r="D201" s="239" t="s">
        <v>152</v>
      </c>
      <c r="E201" s="240" t="s">
        <v>867</v>
      </c>
      <c r="F201" s="241" t="s">
        <v>868</v>
      </c>
      <c r="G201" s="242" t="s">
        <v>188</v>
      </c>
      <c r="H201" s="243">
        <v>21</v>
      </c>
      <c r="I201" s="244"/>
      <c r="J201" s="245">
        <f>ROUND(I201*H201,2)</f>
        <v>0</v>
      </c>
      <c r="K201" s="246"/>
      <c r="L201" s="45"/>
      <c r="M201" s="247" t="s">
        <v>1</v>
      </c>
      <c r="N201" s="248" t="s">
        <v>42</v>
      </c>
      <c r="O201" s="98"/>
      <c r="P201" s="249">
        <f>O201*H201</f>
        <v>0</v>
      </c>
      <c r="Q201" s="249">
        <v>0.0057099999999999998</v>
      </c>
      <c r="R201" s="249">
        <f>Q201*H201</f>
        <v>0.11990999999999999</v>
      </c>
      <c r="S201" s="249">
        <v>0</v>
      </c>
      <c r="T201" s="25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1" t="s">
        <v>166</v>
      </c>
      <c r="AT201" s="251" t="s">
        <v>152</v>
      </c>
      <c r="AU201" s="251" t="s">
        <v>92</v>
      </c>
      <c r="AY201" s="18" t="s">
        <v>149</v>
      </c>
      <c r="BE201" s="252">
        <f>IF(N201="základná",J201,0)</f>
        <v>0</v>
      </c>
      <c r="BF201" s="252">
        <f>IF(N201="znížená",J201,0)</f>
        <v>0</v>
      </c>
      <c r="BG201" s="252">
        <f>IF(N201="zákl. prenesená",J201,0)</f>
        <v>0</v>
      </c>
      <c r="BH201" s="252">
        <f>IF(N201="zníž. prenesená",J201,0)</f>
        <v>0</v>
      </c>
      <c r="BI201" s="252">
        <f>IF(N201="nulová",J201,0)</f>
        <v>0</v>
      </c>
      <c r="BJ201" s="18" t="s">
        <v>92</v>
      </c>
      <c r="BK201" s="252">
        <f>ROUND(I201*H201,2)</f>
        <v>0</v>
      </c>
      <c r="BL201" s="18" t="s">
        <v>166</v>
      </c>
      <c r="BM201" s="251" t="s">
        <v>869</v>
      </c>
    </row>
    <row r="202" s="13" customFormat="1">
      <c r="A202" s="13"/>
      <c r="B202" s="258"/>
      <c r="C202" s="259"/>
      <c r="D202" s="260" t="s">
        <v>190</v>
      </c>
      <c r="E202" s="261" t="s">
        <v>1</v>
      </c>
      <c r="F202" s="262" t="s">
        <v>284</v>
      </c>
      <c r="G202" s="259"/>
      <c r="H202" s="263">
        <v>21</v>
      </c>
      <c r="I202" s="264"/>
      <c r="J202" s="259"/>
      <c r="K202" s="259"/>
      <c r="L202" s="265"/>
      <c r="M202" s="266"/>
      <c r="N202" s="267"/>
      <c r="O202" s="267"/>
      <c r="P202" s="267"/>
      <c r="Q202" s="267"/>
      <c r="R202" s="267"/>
      <c r="S202" s="267"/>
      <c r="T202" s="26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9" t="s">
        <v>190</v>
      </c>
      <c r="AU202" s="269" t="s">
        <v>92</v>
      </c>
      <c r="AV202" s="13" t="s">
        <v>92</v>
      </c>
      <c r="AW202" s="13" t="s">
        <v>32</v>
      </c>
      <c r="AX202" s="13" t="s">
        <v>84</v>
      </c>
      <c r="AY202" s="269" t="s">
        <v>149</v>
      </c>
    </row>
    <row r="203" s="12" customFormat="1" ht="22.8" customHeight="1">
      <c r="A203" s="12"/>
      <c r="B203" s="223"/>
      <c r="C203" s="224"/>
      <c r="D203" s="225" t="s">
        <v>75</v>
      </c>
      <c r="E203" s="237" t="s">
        <v>214</v>
      </c>
      <c r="F203" s="237" t="s">
        <v>229</v>
      </c>
      <c r="G203" s="224"/>
      <c r="H203" s="224"/>
      <c r="I203" s="227"/>
      <c r="J203" s="238">
        <f>BK203</f>
        <v>0</v>
      </c>
      <c r="K203" s="224"/>
      <c r="L203" s="229"/>
      <c r="M203" s="230"/>
      <c r="N203" s="231"/>
      <c r="O203" s="231"/>
      <c r="P203" s="232">
        <f>SUM(P204:P210)</f>
        <v>0</v>
      </c>
      <c r="Q203" s="231"/>
      <c r="R203" s="232">
        <f>SUM(R204:R210)</f>
        <v>0.22681927999999996</v>
      </c>
      <c r="S203" s="231"/>
      <c r="T203" s="233">
        <f>SUM(T204:T210)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34" t="s">
        <v>84</v>
      </c>
      <c r="AT203" s="235" t="s">
        <v>75</v>
      </c>
      <c r="AU203" s="235" t="s">
        <v>84</v>
      </c>
      <c r="AY203" s="234" t="s">
        <v>149</v>
      </c>
      <c r="BK203" s="236">
        <f>SUM(BK204:BK210)</f>
        <v>0</v>
      </c>
    </row>
    <row r="204" s="2" customFormat="1" ht="23.4566" customHeight="1">
      <c r="A204" s="39"/>
      <c r="B204" s="40"/>
      <c r="C204" s="239" t="s">
        <v>322</v>
      </c>
      <c r="D204" s="239" t="s">
        <v>152</v>
      </c>
      <c r="E204" s="240" t="s">
        <v>531</v>
      </c>
      <c r="F204" s="241" t="s">
        <v>532</v>
      </c>
      <c r="G204" s="242" t="s">
        <v>188</v>
      </c>
      <c r="H204" s="243">
        <v>3.6000000000000001</v>
      </c>
      <c r="I204" s="244"/>
      <c r="J204" s="245">
        <f>ROUND(I204*H204,2)</f>
        <v>0</v>
      </c>
      <c r="K204" s="246"/>
      <c r="L204" s="45"/>
      <c r="M204" s="247" t="s">
        <v>1</v>
      </c>
      <c r="N204" s="248" t="s">
        <v>42</v>
      </c>
      <c r="O204" s="98"/>
      <c r="P204" s="249">
        <f>O204*H204</f>
        <v>0</v>
      </c>
      <c r="Q204" s="249">
        <v>0.00081999999999999998</v>
      </c>
      <c r="R204" s="249">
        <f>Q204*H204</f>
        <v>0.0029520000000000002</v>
      </c>
      <c r="S204" s="249">
        <v>0</v>
      </c>
      <c r="T204" s="25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166</v>
      </c>
      <c r="AT204" s="251" t="s">
        <v>152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945</v>
      </c>
    </row>
    <row r="205" s="13" customFormat="1">
      <c r="A205" s="13"/>
      <c r="B205" s="258"/>
      <c r="C205" s="259"/>
      <c r="D205" s="260" t="s">
        <v>190</v>
      </c>
      <c r="E205" s="261" t="s">
        <v>1</v>
      </c>
      <c r="F205" s="262" t="s">
        <v>946</v>
      </c>
      <c r="G205" s="259"/>
      <c r="H205" s="263">
        <v>3.6000000000000001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32</v>
      </c>
      <c r="AX205" s="13" t="s">
        <v>84</v>
      </c>
      <c r="AY205" s="269" t="s">
        <v>149</v>
      </c>
    </row>
    <row r="206" s="2" customFormat="1" ht="16.30189" customHeight="1">
      <c r="A206" s="39"/>
      <c r="B206" s="40"/>
      <c r="C206" s="239" t="s">
        <v>327</v>
      </c>
      <c r="D206" s="239" t="s">
        <v>152</v>
      </c>
      <c r="E206" s="240" t="s">
        <v>535</v>
      </c>
      <c r="F206" s="241" t="s">
        <v>536</v>
      </c>
      <c r="G206" s="242" t="s">
        <v>188</v>
      </c>
      <c r="H206" s="243">
        <v>5.3479999999999999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0.00051000000000000004</v>
      </c>
      <c r="R206" s="249">
        <f>Q206*H206</f>
        <v>0.00272748</v>
      </c>
      <c r="S206" s="249">
        <v>0</v>
      </c>
      <c r="T206" s="25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947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948</v>
      </c>
      <c r="G207" s="259"/>
      <c r="H207" s="263">
        <v>5.3479999999999999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76</v>
      </c>
      <c r="AY207" s="269" t="s">
        <v>149</v>
      </c>
    </row>
    <row r="208" s="14" customFormat="1">
      <c r="A208" s="14"/>
      <c r="B208" s="270"/>
      <c r="C208" s="271"/>
      <c r="D208" s="260" t="s">
        <v>190</v>
      </c>
      <c r="E208" s="272" t="s">
        <v>1</v>
      </c>
      <c r="F208" s="273" t="s">
        <v>203</v>
      </c>
      <c r="G208" s="271"/>
      <c r="H208" s="274">
        <v>5.3479999999999999</v>
      </c>
      <c r="I208" s="275"/>
      <c r="J208" s="271"/>
      <c r="K208" s="271"/>
      <c r="L208" s="276"/>
      <c r="M208" s="277"/>
      <c r="N208" s="278"/>
      <c r="O208" s="278"/>
      <c r="P208" s="278"/>
      <c r="Q208" s="278"/>
      <c r="R208" s="278"/>
      <c r="S208" s="278"/>
      <c r="T208" s="27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80" t="s">
        <v>190</v>
      </c>
      <c r="AU208" s="280" t="s">
        <v>92</v>
      </c>
      <c r="AV208" s="14" t="s">
        <v>166</v>
      </c>
      <c r="AW208" s="14" t="s">
        <v>32</v>
      </c>
      <c r="AX208" s="14" t="s">
        <v>84</v>
      </c>
      <c r="AY208" s="280" t="s">
        <v>149</v>
      </c>
    </row>
    <row r="209" s="2" customFormat="1" ht="21.0566" customHeight="1">
      <c r="A209" s="39"/>
      <c r="B209" s="40"/>
      <c r="C209" s="239" t="s">
        <v>332</v>
      </c>
      <c r="D209" s="239" t="s">
        <v>152</v>
      </c>
      <c r="E209" s="240" t="s">
        <v>540</v>
      </c>
      <c r="F209" s="241" t="s">
        <v>541</v>
      </c>
      <c r="G209" s="242" t="s">
        <v>188</v>
      </c>
      <c r="H209" s="243">
        <v>5.3479999999999999</v>
      </c>
      <c r="I209" s="244"/>
      <c r="J209" s="245">
        <f>ROUND(I209*H209,2)</f>
        <v>0</v>
      </c>
      <c r="K209" s="246"/>
      <c r="L209" s="45"/>
      <c r="M209" s="247" t="s">
        <v>1</v>
      </c>
      <c r="N209" s="248" t="s">
        <v>42</v>
      </c>
      <c r="O209" s="98"/>
      <c r="P209" s="249">
        <f>O209*H209</f>
        <v>0</v>
      </c>
      <c r="Q209" s="249">
        <v>0.041349999999999998</v>
      </c>
      <c r="R209" s="249">
        <f>Q209*H209</f>
        <v>0.22113979999999997</v>
      </c>
      <c r="S209" s="249">
        <v>0</v>
      </c>
      <c r="T209" s="25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166</v>
      </c>
      <c r="AT209" s="251" t="s">
        <v>152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949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950</v>
      </c>
      <c r="G210" s="259"/>
      <c r="H210" s="263">
        <v>5.3479999999999999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84</v>
      </c>
      <c r="AY210" s="269" t="s">
        <v>149</v>
      </c>
    </row>
    <row r="211" s="12" customFormat="1" ht="22.8" customHeight="1">
      <c r="A211" s="12"/>
      <c r="B211" s="223"/>
      <c r="C211" s="224"/>
      <c r="D211" s="225" t="s">
        <v>75</v>
      </c>
      <c r="E211" s="237" t="s">
        <v>230</v>
      </c>
      <c r="F211" s="237" t="s">
        <v>236</v>
      </c>
      <c r="G211" s="224"/>
      <c r="H211" s="224"/>
      <c r="I211" s="227"/>
      <c r="J211" s="238">
        <f>BK211</f>
        <v>0</v>
      </c>
      <c r="K211" s="224"/>
      <c r="L211" s="229"/>
      <c r="M211" s="230"/>
      <c r="N211" s="231"/>
      <c r="O211" s="231"/>
      <c r="P211" s="232">
        <f>SUM(P212:P252)</f>
        <v>0</v>
      </c>
      <c r="Q211" s="231"/>
      <c r="R211" s="232">
        <f>SUM(R212:R252)</f>
        <v>0.66647000000000001</v>
      </c>
      <c r="S211" s="231"/>
      <c r="T211" s="233">
        <f>SUM(T212:T252)</f>
        <v>33.630600000000001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34" t="s">
        <v>84</v>
      </c>
      <c r="AT211" s="235" t="s">
        <v>75</v>
      </c>
      <c r="AU211" s="235" t="s">
        <v>84</v>
      </c>
      <c r="AY211" s="234" t="s">
        <v>149</v>
      </c>
      <c r="BK211" s="236">
        <f>SUM(BK212:BK252)</f>
        <v>0</v>
      </c>
    </row>
    <row r="212" s="2" customFormat="1" ht="16.30189" customHeight="1">
      <c r="A212" s="39"/>
      <c r="B212" s="40"/>
      <c r="C212" s="239" t="s">
        <v>337</v>
      </c>
      <c r="D212" s="239" t="s">
        <v>152</v>
      </c>
      <c r="E212" s="240" t="s">
        <v>546</v>
      </c>
      <c r="F212" s="241" t="s">
        <v>547</v>
      </c>
      <c r="G212" s="242" t="s">
        <v>250</v>
      </c>
      <c r="H212" s="243">
        <v>1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0.077670000000000003</v>
      </c>
      <c r="R212" s="249">
        <f>Q212*H212</f>
        <v>0.077670000000000003</v>
      </c>
      <c r="S212" s="249">
        <v>0</v>
      </c>
      <c r="T212" s="25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548</v>
      </c>
    </row>
    <row r="213" s="2" customFormat="1" ht="31.92453" customHeight="1">
      <c r="A213" s="39"/>
      <c r="B213" s="40"/>
      <c r="C213" s="239" t="s">
        <v>342</v>
      </c>
      <c r="D213" s="239" t="s">
        <v>152</v>
      </c>
      <c r="E213" s="240" t="s">
        <v>874</v>
      </c>
      <c r="F213" s="241" t="s">
        <v>875</v>
      </c>
      <c r="G213" s="242" t="s">
        <v>211</v>
      </c>
      <c r="H213" s="243">
        <v>11</v>
      </c>
      <c r="I213" s="244"/>
      <c r="J213" s="245">
        <f>ROUND(I213*H213,2)</f>
        <v>0</v>
      </c>
      <c r="K213" s="246"/>
      <c r="L213" s="45"/>
      <c r="M213" s="247" t="s">
        <v>1</v>
      </c>
      <c r="N213" s="248" t="s">
        <v>42</v>
      </c>
      <c r="O213" s="98"/>
      <c r="P213" s="249">
        <f>O213*H213</f>
        <v>0</v>
      </c>
      <c r="Q213" s="249">
        <v>0</v>
      </c>
      <c r="R213" s="249">
        <f>Q213*H213</f>
        <v>0</v>
      </c>
      <c r="S213" s="249">
        <v>0</v>
      </c>
      <c r="T213" s="25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1" t="s">
        <v>166</v>
      </c>
      <c r="AT213" s="251" t="s">
        <v>152</v>
      </c>
      <c r="AU213" s="251" t="s">
        <v>92</v>
      </c>
      <c r="AY213" s="18" t="s">
        <v>149</v>
      </c>
      <c r="BE213" s="252">
        <f>IF(N213="základná",J213,0)</f>
        <v>0</v>
      </c>
      <c r="BF213" s="252">
        <f>IF(N213="znížená",J213,0)</f>
        <v>0</v>
      </c>
      <c r="BG213" s="252">
        <f>IF(N213="zákl. prenesená",J213,0)</f>
        <v>0</v>
      </c>
      <c r="BH213" s="252">
        <f>IF(N213="zníž. prenesená",J213,0)</f>
        <v>0</v>
      </c>
      <c r="BI213" s="252">
        <f>IF(N213="nulová",J213,0)</f>
        <v>0</v>
      </c>
      <c r="BJ213" s="18" t="s">
        <v>92</v>
      </c>
      <c r="BK213" s="252">
        <f>ROUND(I213*H213,2)</f>
        <v>0</v>
      </c>
      <c r="BL213" s="18" t="s">
        <v>166</v>
      </c>
      <c r="BM213" s="251" t="s">
        <v>876</v>
      </c>
    </row>
    <row r="214" s="2" customFormat="1" ht="23.4566" customHeight="1">
      <c r="A214" s="39"/>
      <c r="B214" s="40"/>
      <c r="C214" s="281" t="s">
        <v>346</v>
      </c>
      <c r="D214" s="281" t="s">
        <v>243</v>
      </c>
      <c r="E214" s="282" t="s">
        <v>877</v>
      </c>
      <c r="F214" s="283" t="s">
        <v>878</v>
      </c>
      <c r="G214" s="284" t="s">
        <v>211</v>
      </c>
      <c r="H214" s="285">
        <v>11</v>
      </c>
      <c r="I214" s="286"/>
      <c r="J214" s="287">
        <f>ROUND(I214*H214,2)</f>
        <v>0</v>
      </c>
      <c r="K214" s="288"/>
      <c r="L214" s="289"/>
      <c r="M214" s="290" t="s">
        <v>1</v>
      </c>
      <c r="N214" s="291" t="s">
        <v>42</v>
      </c>
      <c r="O214" s="98"/>
      <c r="P214" s="249">
        <f>O214*H214</f>
        <v>0</v>
      </c>
      <c r="Q214" s="249">
        <v>0.052999999999999998</v>
      </c>
      <c r="R214" s="249">
        <f>Q214*H214</f>
        <v>0.58299999999999996</v>
      </c>
      <c r="S214" s="249">
        <v>0</v>
      </c>
      <c r="T214" s="25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224</v>
      </c>
      <c r="AT214" s="251" t="s">
        <v>243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879</v>
      </c>
    </row>
    <row r="215" s="2" customFormat="1" ht="23.4566" customHeight="1">
      <c r="A215" s="39"/>
      <c r="B215" s="40"/>
      <c r="C215" s="239" t="s">
        <v>351</v>
      </c>
      <c r="D215" s="239" t="s">
        <v>152</v>
      </c>
      <c r="E215" s="240" t="s">
        <v>880</v>
      </c>
      <c r="F215" s="241" t="s">
        <v>881</v>
      </c>
      <c r="G215" s="242" t="s">
        <v>211</v>
      </c>
      <c r="H215" s="243">
        <v>14</v>
      </c>
      <c r="I215" s="244"/>
      <c r="J215" s="245">
        <f>ROUND(I215*H215,2)</f>
        <v>0</v>
      </c>
      <c r="K215" s="246"/>
      <c r="L215" s="45"/>
      <c r="M215" s="247" t="s">
        <v>1</v>
      </c>
      <c r="N215" s="248" t="s">
        <v>42</v>
      </c>
      <c r="O215" s="98"/>
      <c r="P215" s="249">
        <f>O215*H215</f>
        <v>0</v>
      </c>
      <c r="Q215" s="249">
        <v>0</v>
      </c>
      <c r="R215" s="249">
        <f>Q215*H215</f>
        <v>0</v>
      </c>
      <c r="S215" s="249">
        <v>0</v>
      </c>
      <c r="T215" s="25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1" t="s">
        <v>166</v>
      </c>
      <c r="AT215" s="251" t="s">
        <v>152</v>
      </c>
      <c r="AU215" s="251" t="s">
        <v>92</v>
      </c>
      <c r="AY215" s="18" t="s">
        <v>149</v>
      </c>
      <c r="BE215" s="252">
        <f>IF(N215="základná",J215,0)</f>
        <v>0</v>
      </c>
      <c r="BF215" s="252">
        <f>IF(N215="znížená",J215,0)</f>
        <v>0</v>
      </c>
      <c r="BG215" s="252">
        <f>IF(N215="zákl. prenesená",J215,0)</f>
        <v>0</v>
      </c>
      <c r="BH215" s="252">
        <f>IF(N215="zníž. prenesená",J215,0)</f>
        <v>0</v>
      </c>
      <c r="BI215" s="252">
        <f>IF(N215="nulová",J215,0)</f>
        <v>0</v>
      </c>
      <c r="BJ215" s="18" t="s">
        <v>92</v>
      </c>
      <c r="BK215" s="252">
        <f>ROUND(I215*H215,2)</f>
        <v>0</v>
      </c>
      <c r="BL215" s="18" t="s">
        <v>166</v>
      </c>
      <c r="BM215" s="251" t="s">
        <v>882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883</v>
      </c>
      <c r="G216" s="259"/>
      <c r="H216" s="263">
        <v>14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84</v>
      </c>
      <c r="AY216" s="269" t="s">
        <v>149</v>
      </c>
    </row>
    <row r="217" s="2" customFormat="1" ht="21.0566" customHeight="1">
      <c r="A217" s="39"/>
      <c r="B217" s="40"/>
      <c r="C217" s="239" t="s">
        <v>355</v>
      </c>
      <c r="D217" s="239" t="s">
        <v>152</v>
      </c>
      <c r="E217" s="240" t="s">
        <v>556</v>
      </c>
      <c r="F217" s="241" t="s">
        <v>557</v>
      </c>
      <c r="G217" s="242" t="s">
        <v>188</v>
      </c>
      <c r="H217" s="243">
        <v>8.9480000000000004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</v>
      </c>
      <c r="R217" s="249">
        <f>Q217*H217</f>
        <v>0</v>
      </c>
      <c r="S217" s="249">
        <v>0</v>
      </c>
      <c r="T217" s="25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951</v>
      </c>
    </row>
    <row r="218" s="15" customFormat="1">
      <c r="A218" s="15"/>
      <c r="B218" s="293"/>
      <c r="C218" s="294"/>
      <c r="D218" s="260" t="s">
        <v>190</v>
      </c>
      <c r="E218" s="295" t="s">
        <v>1</v>
      </c>
      <c r="F218" s="296" t="s">
        <v>751</v>
      </c>
      <c r="G218" s="294"/>
      <c r="H218" s="295" t="s">
        <v>1</v>
      </c>
      <c r="I218" s="297"/>
      <c r="J218" s="294"/>
      <c r="K218" s="294"/>
      <c r="L218" s="298"/>
      <c r="M218" s="299"/>
      <c r="N218" s="300"/>
      <c r="O218" s="300"/>
      <c r="P218" s="300"/>
      <c r="Q218" s="300"/>
      <c r="R218" s="300"/>
      <c r="S218" s="300"/>
      <c r="T218" s="30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302" t="s">
        <v>190</v>
      </c>
      <c r="AU218" s="302" t="s">
        <v>92</v>
      </c>
      <c r="AV218" s="15" t="s">
        <v>84</v>
      </c>
      <c r="AW218" s="15" t="s">
        <v>32</v>
      </c>
      <c r="AX218" s="15" t="s">
        <v>76</v>
      </c>
      <c r="AY218" s="302" t="s">
        <v>149</v>
      </c>
    </row>
    <row r="219" s="13" customFormat="1">
      <c r="A219" s="13"/>
      <c r="B219" s="258"/>
      <c r="C219" s="259"/>
      <c r="D219" s="260" t="s">
        <v>190</v>
      </c>
      <c r="E219" s="261" t="s">
        <v>1</v>
      </c>
      <c r="F219" s="262" t="s">
        <v>948</v>
      </c>
      <c r="G219" s="259"/>
      <c r="H219" s="263">
        <v>5.3479999999999999</v>
      </c>
      <c r="I219" s="264"/>
      <c r="J219" s="259"/>
      <c r="K219" s="259"/>
      <c r="L219" s="265"/>
      <c r="M219" s="266"/>
      <c r="N219" s="267"/>
      <c r="O219" s="267"/>
      <c r="P219" s="267"/>
      <c r="Q219" s="267"/>
      <c r="R219" s="267"/>
      <c r="S219" s="267"/>
      <c r="T219" s="26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9" t="s">
        <v>190</v>
      </c>
      <c r="AU219" s="269" t="s">
        <v>92</v>
      </c>
      <c r="AV219" s="13" t="s">
        <v>92</v>
      </c>
      <c r="AW219" s="13" t="s">
        <v>32</v>
      </c>
      <c r="AX219" s="13" t="s">
        <v>76</v>
      </c>
      <c r="AY219" s="269" t="s">
        <v>149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952</v>
      </c>
      <c r="G220" s="259"/>
      <c r="H220" s="263">
        <v>3.6000000000000001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14" customFormat="1">
      <c r="A221" s="14"/>
      <c r="B221" s="270"/>
      <c r="C221" s="271"/>
      <c r="D221" s="260" t="s">
        <v>190</v>
      </c>
      <c r="E221" s="272" t="s">
        <v>1</v>
      </c>
      <c r="F221" s="273" t="s">
        <v>203</v>
      </c>
      <c r="G221" s="271"/>
      <c r="H221" s="274">
        <v>8.9480000000000004</v>
      </c>
      <c r="I221" s="275"/>
      <c r="J221" s="271"/>
      <c r="K221" s="271"/>
      <c r="L221" s="276"/>
      <c r="M221" s="277"/>
      <c r="N221" s="278"/>
      <c r="O221" s="278"/>
      <c r="P221" s="278"/>
      <c r="Q221" s="278"/>
      <c r="R221" s="278"/>
      <c r="S221" s="278"/>
      <c r="T221" s="27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80" t="s">
        <v>190</v>
      </c>
      <c r="AU221" s="280" t="s">
        <v>92</v>
      </c>
      <c r="AV221" s="14" t="s">
        <v>166</v>
      </c>
      <c r="AW221" s="14" t="s">
        <v>32</v>
      </c>
      <c r="AX221" s="14" t="s">
        <v>84</v>
      </c>
      <c r="AY221" s="280" t="s">
        <v>149</v>
      </c>
    </row>
    <row r="222" s="2" customFormat="1" ht="31.92453" customHeight="1">
      <c r="A222" s="39"/>
      <c r="B222" s="40"/>
      <c r="C222" s="239" t="s">
        <v>359</v>
      </c>
      <c r="D222" s="239" t="s">
        <v>152</v>
      </c>
      <c r="E222" s="240" t="s">
        <v>884</v>
      </c>
      <c r="F222" s="241" t="s">
        <v>885</v>
      </c>
      <c r="G222" s="242" t="s">
        <v>211</v>
      </c>
      <c r="H222" s="243">
        <v>5</v>
      </c>
      <c r="I222" s="244"/>
      <c r="J222" s="245">
        <f>ROUND(I222*H222,2)</f>
        <v>0</v>
      </c>
      <c r="K222" s="246"/>
      <c r="L222" s="45"/>
      <c r="M222" s="247" t="s">
        <v>1</v>
      </c>
      <c r="N222" s="248" t="s">
        <v>42</v>
      </c>
      <c r="O222" s="98"/>
      <c r="P222" s="249">
        <f>O222*H222</f>
        <v>0</v>
      </c>
      <c r="Q222" s="249">
        <v>0</v>
      </c>
      <c r="R222" s="249">
        <f>Q222*H222</f>
        <v>0</v>
      </c>
      <c r="S222" s="249">
        <v>0.1946</v>
      </c>
      <c r="T222" s="250">
        <f>S222*H222</f>
        <v>0.97299999999999998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51" t="s">
        <v>166</v>
      </c>
      <c r="AT222" s="251" t="s">
        <v>152</v>
      </c>
      <c r="AU222" s="251" t="s">
        <v>92</v>
      </c>
      <c r="AY222" s="18" t="s">
        <v>149</v>
      </c>
      <c r="BE222" s="252">
        <f>IF(N222="základná",J222,0)</f>
        <v>0</v>
      </c>
      <c r="BF222" s="252">
        <f>IF(N222="znížená",J222,0)</f>
        <v>0</v>
      </c>
      <c r="BG222" s="252">
        <f>IF(N222="zákl. prenesená",J222,0)</f>
        <v>0</v>
      </c>
      <c r="BH222" s="252">
        <f>IF(N222="zníž. prenesená",J222,0)</f>
        <v>0</v>
      </c>
      <c r="BI222" s="252">
        <f>IF(N222="nulová",J222,0)</f>
        <v>0</v>
      </c>
      <c r="BJ222" s="18" t="s">
        <v>92</v>
      </c>
      <c r="BK222" s="252">
        <f>ROUND(I222*H222,2)</f>
        <v>0</v>
      </c>
      <c r="BL222" s="18" t="s">
        <v>166</v>
      </c>
      <c r="BM222" s="251" t="s">
        <v>770</v>
      </c>
    </row>
    <row r="223" s="13" customFormat="1">
      <c r="A223" s="13"/>
      <c r="B223" s="258"/>
      <c r="C223" s="259"/>
      <c r="D223" s="260" t="s">
        <v>190</v>
      </c>
      <c r="E223" s="261" t="s">
        <v>1</v>
      </c>
      <c r="F223" s="262" t="s">
        <v>953</v>
      </c>
      <c r="G223" s="259"/>
      <c r="H223" s="263">
        <v>5</v>
      </c>
      <c r="I223" s="264"/>
      <c r="J223" s="259"/>
      <c r="K223" s="259"/>
      <c r="L223" s="265"/>
      <c r="M223" s="266"/>
      <c r="N223" s="267"/>
      <c r="O223" s="267"/>
      <c r="P223" s="267"/>
      <c r="Q223" s="267"/>
      <c r="R223" s="267"/>
      <c r="S223" s="267"/>
      <c r="T223" s="26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9" t="s">
        <v>190</v>
      </c>
      <c r="AU223" s="269" t="s">
        <v>92</v>
      </c>
      <c r="AV223" s="13" t="s">
        <v>92</v>
      </c>
      <c r="AW223" s="13" t="s">
        <v>32</v>
      </c>
      <c r="AX223" s="13" t="s">
        <v>84</v>
      </c>
      <c r="AY223" s="269" t="s">
        <v>149</v>
      </c>
    </row>
    <row r="224" s="2" customFormat="1" ht="36.72453" customHeight="1">
      <c r="A224" s="39"/>
      <c r="B224" s="40"/>
      <c r="C224" s="239" t="s">
        <v>364</v>
      </c>
      <c r="D224" s="239" t="s">
        <v>152</v>
      </c>
      <c r="E224" s="240" t="s">
        <v>571</v>
      </c>
      <c r="F224" s="241" t="s">
        <v>572</v>
      </c>
      <c r="G224" s="242" t="s">
        <v>250</v>
      </c>
      <c r="H224" s="243">
        <v>5</v>
      </c>
      <c r="I224" s="244"/>
      <c r="J224" s="245">
        <f>ROUND(I224*H224,2)</f>
        <v>0</v>
      </c>
      <c r="K224" s="246"/>
      <c r="L224" s="45"/>
      <c r="M224" s="247" t="s">
        <v>1</v>
      </c>
      <c r="N224" s="248" t="s">
        <v>42</v>
      </c>
      <c r="O224" s="98"/>
      <c r="P224" s="249">
        <f>O224*H224</f>
        <v>0</v>
      </c>
      <c r="Q224" s="249">
        <v>0.00116</v>
      </c>
      <c r="R224" s="249">
        <f>Q224*H224</f>
        <v>0.0057999999999999996</v>
      </c>
      <c r="S224" s="249">
        <v>0</v>
      </c>
      <c r="T224" s="25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51" t="s">
        <v>166</v>
      </c>
      <c r="AT224" s="251" t="s">
        <v>152</v>
      </c>
      <c r="AU224" s="251" t="s">
        <v>92</v>
      </c>
      <c r="AY224" s="18" t="s">
        <v>149</v>
      </c>
      <c r="BE224" s="252">
        <f>IF(N224="základná",J224,0)</f>
        <v>0</v>
      </c>
      <c r="BF224" s="252">
        <f>IF(N224="znížená",J224,0)</f>
        <v>0</v>
      </c>
      <c r="BG224" s="252">
        <f>IF(N224="zákl. prenesená",J224,0)</f>
        <v>0</v>
      </c>
      <c r="BH224" s="252">
        <f>IF(N224="zníž. prenesená",J224,0)</f>
        <v>0</v>
      </c>
      <c r="BI224" s="252">
        <f>IF(N224="nulová",J224,0)</f>
        <v>0</v>
      </c>
      <c r="BJ224" s="18" t="s">
        <v>92</v>
      </c>
      <c r="BK224" s="252">
        <f>ROUND(I224*H224,2)</f>
        <v>0</v>
      </c>
      <c r="BL224" s="18" t="s">
        <v>166</v>
      </c>
      <c r="BM224" s="251" t="s">
        <v>954</v>
      </c>
    </row>
    <row r="225" s="13" customFormat="1">
      <c r="A225" s="13"/>
      <c r="B225" s="258"/>
      <c r="C225" s="259"/>
      <c r="D225" s="260" t="s">
        <v>190</v>
      </c>
      <c r="E225" s="261" t="s">
        <v>1</v>
      </c>
      <c r="F225" s="262" t="s">
        <v>955</v>
      </c>
      <c r="G225" s="259"/>
      <c r="H225" s="263">
        <v>5</v>
      </c>
      <c r="I225" s="264"/>
      <c r="J225" s="259"/>
      <c r="K225" s="259"/>
      <c r="L225" s="265"/>
      <c r="M225" s="266"/>
      <c r="N225" s="267"/>
      <c r="O225" s="267"/>
      <c r="P225" s="267"/>
      <c r="Q225" s="267"/>
      <c r="R225" s="267"/>
      <c r="S225" s="267"/>
      <c r="T225" s="26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9" t="s">
        <v>190</v>
      </c>
      <c r="AU225" s="269" t="s">
        <v>92</v>
      </c>
      <c r="AV225" s="13" t="s">
        <v>92</v>
      </c>
      <c r="AW225" s="13" t="s">
        <v>32</v>
      </c>
      <c r="AX225" s="13" t="s">
        <v>76</v>
      </c>
      <c r="AY225" s="269" t="s">
        <v>149</v>
      </c>
    </row>
    <row r="226" s="14" customFormat="1">
      <c r="A226" s="14"/>
      <c r="B226" s="270"/>
      <c r="C226" s="271"/>
      <c r="D226" s="260" t="s">
        <v>190</v>
      </c>
      <c r="E226" s="272" t="s">
        <v>1</v>
      </c>
      <c r="F226" s="273" t="s">
        <v>203</v>
      </c>
      <c r="G226" s="271"/>
      <c r="H226" s="274">
        <v>5</v>
      </c>
      <c r="I226" s="275"/>
      <c r="J226" s="271"/>
      <c r="K226" s="271"/>
      <c r="L226" s="276"/>
      <c r="M226" s="277"/>
      <c r="N226" s="278"/>
      <c r="O226" s="278"/>
      <c r="P226" s="278"/>
      <c r="Q226" s="278"/>
      <c r="R226" s="278"/>
      <c r="S226" s="278"/>
      <c r="T226" s="27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80" t="s">
        <v>190</v>
      </c>
      <c r="AU226" s="280" t="s">
        <v>92</v>
      </c>
      <c r="AV226" s="14" t="s">
        <v>166</v>
      </c>
      <c r="AW226" s="14" t="s">
        <v>32</v>
      </c>
      <c r="AX226" s="14" t="s">
        <v>84</v>
      </c>
      <c r="AY226" s="280" t="s">
        <v>149</v>
      </c>
    </row>
    <row r="227" s="2" customFormat="1" ht="31.92453" customHeight="1">
      <c r="A227" s="39"/>
      <c r="B227" s="40"/>
      <c r="C227" s="239" t="s">
        <v>369</v>
      </c>
      <c r="D227" s="239" t="s">
        <v>152</v>
      </c>
      <c r="E227" s="240" t="s">
        <v>887</v>
      </c>
      <c r="F227" s="241" t="s">
        <v>888</v>
      </c>
      <c r="G227" s="242" t="s">
        <v>438</v>
      </c>
      <c r="H227" s="243">
        <v>6.9980000000000002</v>
      </c>
      <c r="I227" s="244"/>
      <c r="J227" s="245">
        <f>ROUND(I227*H227,2)</f>
        <v>0</v>
      </c>
      <c r="K227" s="246"/>
      <c r="L227" s="45"/>
      <c r="M227" s="247" t="s">
        <v>1</v>
      </c>
      <c r="N227" s="248" t="s">
        <v>42</v>
      </c>
      <c r="O227" s="98"/>
      <c r="P227" s="249">
        <f>O227*H227</f>
        <v>0</v>
      </c>
      <c r="Q227" s="249">
        <v>0</v>
      </c>
      <c r="R227" s="249">
        <f>Q227*H227</f>
        <v>0</v>
      </c>
      <c r="S227" s="249">
        <v>2.2000000000000002</v>
      </c>
      <c r="T227" s="250">
        <f>S227*H227</f>
        <v>15.395600000000002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1" t="s">
        <v>166</v>
      </c>
      <c r="AT227" s="251" t="s">
        <v>152</v>
      </c>
      <c r="AU227" s="251" t="s">
        <v>92</v>
      </c>
      <c r="AY227" s="18" t="s">
        <v>149</v>
      </c>
      <c r="BE227" s="252">
        <f>IF(N227="základná",J227,0)</f>
        <v>0</v>
      </c>
      <c r="BF227" s="252">
        <f>IF(N227="znížená",J227,0)</f>
        <v>0</v>
      </c>
      <c r="BG227" s="252">
        <f>IF(N227="zákl. prenesená",J227,0)</f>
        <v>0</v>
      </c>
      <c r="BH227" s="252">
        <f>IF(N227="zníž. prenesená",J227,0)</f>
        <v>0</v>
      </c>
      <c r="BI227" s="252">
        <f>IF(N227="nulová",J227,0)</f>
        <v>0</v>
      </c>
      <c r="BJ227" s="18" t="s">
        <v>92</v>
      </c>
      <c r="BK227" s="252">
        <f>ROUND(I227*H227,2)</f>
        <v>0</v>
      </c>
      <c r="BL227" s="18" t="s">
        <v>166</v>
      </c>
      <c r="BM227" s="251" t="s">
        <v>889</v>
      </c>
    </row>
    <row r="228" s="13" customFormat="1">
      <c r="A228" s="13"/>
      <c r="B228" s="258"/>
      <c r="C228" s="259"/>
      <c r="D228" s="260" t="s">
        <v>190</v>
      </c>
      <c r="E228" s="261" t="s">
        <v>1</v>
      </c>
      <c r="F228" s="262" t="s">
        <v>956</v>
      </c>
      <c r="G228" s="259"/>
      <c r="H228" s="263">
        <v>6.9980000000000002</v>
      </c>
      <c r="I228" s="264"/>
      <c r="J228" s="259"/>
      <c r="K228" s="259"/>
      <c r="L228" s="265"/>
      <c r="M228" s="266"/>
      <c r="N228" s="267"/>
      <c r="O228" s="267"/>
      <c r="P228" s="267"/>
      <c r="Q228" s="267"/>
      <c r="R228" s="267"/>
      <c r="S228" s="267"/>
      <c r="T228" s="26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9" t="s">
        <v>190</v>
      </c>
      <c r="AU228" s="269" t="s">
        <v>92</v>
      </c>
      <c r="AV228" s="13" t="s">
        <v>92</v>
      </c>
      <c r="AW228" s="13" t="s">
        <v>32</v>
      </c>
      <c r="AX228" s="13" t="s">
        <v>76</v>
      </c>
      <c r="AY228" s="269" t="s">
        <v>149</v>
      </c>
    </row>
    <row r="229" s="14" customFormat="1">
      <c r="A229" s="14"/>
      <c r="B229" s="270"/>
      <c r="C229" s="271"/>
      <c r="D229" s="260" t="s">
        <v>190</v>
      </c>
      <c r="E229" s="272" t="s">
        <v>1</v>
      </c>
      <c r="F229" s="273" t="s">
        <v>203</v>
      </c>
      <c r="G229" s="271"/>
      <c r="H229" s="274">
        <v>6.9980000000000002</v>
      </c>
      <c r="I229" s="275"/>
      <c r="J229" s="271"/>
      <c r="K229" s="271"/>
      <c r="L229" s="276"/>
      <c r="M229" s="277"/>
      <c r="N229" s="278"/>
      <c r="O229" s="278"/>
      <c r="P229" s="278"/>
      <c r="Q229" s="278"/>
      <c r="R229" s="278"/>
      <c r="S229" s="278"/>
      <c r="T229" s="27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80" t="s">
        <v>190</v>
      </c>
      <c r="AU229" s="280" t="s">
        <v>92</v>
      </c>
      <c r="AV229" s="14" t="s">
        <v>166</v>
      </c>
      <c r="AW229" s="14" t="s">
        <v>32</v>
      </c>
      <c r="AX229" s="14" t="s">
        <v>84</v>
      </c>
      <c r="AY229" s="280" t="s">
        <v>149</v>
      </c>
    </row>
    <row r="230" s="2" customFormat="1" ht="23.4566" customHeight="1">
      <c r="A230" s="39"/>
      <c r="B230" s="40"/>
      <c r="C230" s="239" t="s">
        <v>374</v>
      </c>
      <c r="D230" s="239" t="s">
        <v>152</v>
      </c>
      <c r="E230" s="240" t="s">
        <v>892</v>
      </c>
      <c r="F230" s="241" t="s">
        <v>893</v>
      </c>
      <c r="G230" s="242" t="s">
        <v>211</v>
      </c>
      <c r="H230" s="243">
        <v>8.4000000000000004</v>
      </c>
      <c r="I230" s="244"/>
      <c r="J230" s="245">
        <f>ROUND(I230*H230,2)</f>
        <v>0</v>
      </c>
      <c r="K230" s="246"/>
      <c r="L230" s="45"/>
      <c r="M230" s="247" t="s">
        <v>1</v>
      </c>
      <c r="N230" s="248" t="s">
        <v>42</v>
      </c>
      <c r="O230" s="98"/>
      <c r="P230" s="249">
        <f>O230*H230</f>
        <v>0</v>
      </c>
      <c r="Q230" s="249">
        <v>0</v>
      </c>
      <c r="R230" s="249">
        <f>Q230*H230</f>
        <v>0</v>
      </c>
      <c r="S230" s="249">
        <v>2.0550000000000002</v>
      </c>
      <c r="T230" s="250">
        <f>S230*H230</f>
        <v>17.262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1" t="s">
        <v>166</v>
      </c>
      <c r="AT230" s="251" t="s">
        <v>152</v>
      </c>
      <c r="AU230" s="251" t="s">
        <v>92</v>
      </c>
      <c r="AY230" s="18" t="s">
        <v>149</v>
      </c>
      <c r="BE230" s="252">
        <f>IF(N230="základná",J230,0)</f>
        <v>0</v>
      </c>
      <c r="BF230" s="252">
        <f>IF(N230="znížená",J230,0)</f>
        <v>0</v>
      </c>
      <c r="BG230" s="252">
        <f>IF(N230="zákl. prenesená",J230,0)</f>
        <v>0</v>
      </c>
      <c r="BH230" s="252">
        <f>IF(N230="zníž. prenesená",J230,0)</f>
        <v>0</v>
      </c>
      <c r="BI230" s="252">
        <f>IF(N230="nulová",J230,0)</f>
        <v>0</v>
      </c>
      <c r="BJ230" s="18" t="s">
        <v>92</v>
      </c>
      <c r="BK230" s="252">
        <f>ROUND(I230*H230,2)</f>
        <v>0</v>
      </c>
      <c r="BL230" s="18" t="s">
        <v>166</v>
      </c>
      <c r="BM230" s="251" t="s">
        <v>894</v>
      </c>
    </row>
    <row r="231" s="2" customFormat="1" ht="23.4566" customHeight="1">
      <c r="A231" s="39"/>
      <c r="B231" s="40"/>
      <c r="C231" s="239" t="s">
        <v>378</v>
      </c>
      <c r="D231" s="239" t="s">
        <v>152</v>
      </c>
      <c r="E231" s="240" t="s">
        <v>579</v>
      </c>
      <c r="F231" s="241" t="s">
        <v>580</v>
      </c>
      <c r="G231" s="242" t="s">
        <v>198</v>
      </c>
      <c r="H231" s="243">
        <v>15.396000000000001</v>
      </c>
      <c r="I231" s="244"/>
      <c r="J231" s="245">
        <f>ROUND(I231*H231,2)</f>
        <v>0</v>
      </c>
      <c r="K231" s="246"/>
      <c r="L231" s="45"/>
      <c r="M231" s="247" t="s">
        <v>1</v>
      </c>
      <c r="N231" s="248" t="s">
        <v>42</v>
      </c>
      <c r="O231" s="98"/>
      <c r="P231" s="249">
        <f>O231*H231</f>
        <v>0</v>
      </c>
      <c r="Q231" s="249">
        <v>0</v>
      </c>
      <c r="R231" s="249">
        <f>Q231*H231</f>
        <v>0</v>
      </c>
      <c r="S231" s="249">
        <v>0</v>
      </c>
      <c r="T231" s="25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51" t="s">
        <v>166</v>
      </c>
      <c r="AT231" s="251" t="s">
        <v>152</v>
      </c>
      <c r="AU231" s="251" t="s">
        <v>92</v>
      </c>
      <c r="AY231" s="18" t="s">
        <v>149</v>
      </c>
      <c r="BE231" s="252">
        <f>IF(N231="základná",J231,0)</f>
        <v>0</v>
      </c>
      <c r="BF231" s="252">
        <f>IF(N231="znížená",J231,0)</f>
        <v>0</v>
      </c>
      <c r="BG231" s="252">
        <f>IF(N231="zákl. prenesená",J231,0)</f>
        <v>0</v>
      </c>
      <c r="BH231" s="252">
        <f>IF(N231="zníž. prenesená",J231,0)</f>
        <v>0</v>
      </c>
      <c r="BI231" s="252">
        <f>IF(N231="nulová",J231,0)</f>
        <v>0</v>
      </c>
      <c r="BJ231" s="18" t="s">
        <v>92</v>
      </c>
      <c r="BK231" s="252">
        <f>ROUND(I231*H231,2)</f>
        <v>0</v>
      </c>
      <c r="BL231" s="18" t="s">
        <v>166</v>
      </c>
      <c r="BM231" s="251" t="s">
        <v>895</v>
      </c>
    </row>
    <row r="232" s="13" customFormat="1">
      <c r="A232" s="13"/>
      <c r="B232" s="258"/>
      <c r="C232" s="259"/>
      <c r="D232" s="260" t="s">
        <v>190</v>
      </c>
      <c r="E232" s="261" t="s">
        <v>1</v>
      </c>
      <c r="F232" s="262" t="s">
        <v>957</v>
      </c>
      <c r="G232" s="259"/>
      <c r="H232" s="263">
        <v>15.396000000000001</v>
      </c>
      <c r="I232" s="264"/>
      <c r="J232" s="259"/>
      <c r="K232" s="259"/>
      <c r="L232" s="265"/>
      <c r="M232" s="266"/>
      <c r="N232" s="267"/>
      <c r="O232" s="267"/>
      <c r="P232" s="267"/>
      <c r="Q232" s="267"/>
      <c r="R232" s="267"/>
      <c r="S232" s="267"/>
      <c r="T232" s="26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9" t="s">
        <v>190</v>
      </c>
      <c r="AU232" s="269" t="s">
        <v>92</v>
      </c>
      <c r="AV232" s="13" t="s">
        <v>92</v>
      </c>
      <c r="AW232" s="13" t="s">
        <v>32</v>
      </c>
      <c r="AX232" s="13" t="s">
        <v>76</v>
      </c>
      <c r="AY232" s="269" t="s">
        <v>149</v>
      </c>
    </row>
    <row r="233" s="2" customFormat="1" ht="31.92453" customHeight="1">
      <c r="A233" s="39"/>
      <c r="B233" s="40"/>
      <c r="C233" s="239" t="s">
        <v>383</v>
      </c>
      <c r="D233" s="239" t="s">
        <v>152</v>
      </c>
      <c r="E233" s="240" t="s">
        <v>584</v>
      </c>
      <c r="F233" s="241" t="s">
        <v>585</v>
      </c>
      <c r="G233" s="242" t="s">
        <v>198</v>
      </c>
      <c r="H233" s="243">
        <v>292.524</v>
      </c>
      <c r="I233" s="244"/>
      <c r="J233" s="245">
        <f>ROUND(I233*H233,2)</f>
        <v>0</v>
      </c>
      <c r="K233" s="246"/>
      <c r="L233" s="45"/>
      <c r="M233" s="247" t="s">
        <v>1</v>
      </c>
      <c r="N233" s="248" t="s">
        <v>42</v>
      </c>
      <c r="O233" s="98"/>
      <c r="P233" s="249">
        <f>O233*H233</f>
        <v>0</v>
      </c>
      <c r="Q233" s="249">
        <v>0</v>
      </c>
      <c r="R233" s="249">
        <f>Q233*H233</f>
        <v>0</v>
      </c>
      <c r="S233" s="249">
        <v>0</v>
      </c>
      <c r="T233" s="25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51" t="s">
        <v>166</v>
      </c>
      <c r="AT233" s="251" t="s">
        <v>152</v>
      </c>
      <c r="AU233" s="251" t="s">
        <v>92</v>
      </c>
      <c r="AY233" s="18" t="s">
        <v>149</v>
      </c>
      <c r="BE233" s="252">
        <f>IF(N233="základná",J233,0)</f>
        <v>0</v>
      </c>
      <c r="BF233" s="252">
        <f>IF(N233="znížená",J233,0)</f>
        <v>0</v>
      </c>
      <c r="BG233" s="252">
        <f>IF(N233="zákl. prenesená",J233,0)</f>
        <v>0</v>
      </c>
      <c r="BH233" s="252">
        <f>IF(N233="zníž. prenesená",J233,0)</f>
        <v>0</v>
      </c>
      <c r="BI233" s="252">
        <f>IF(N233="nulová",J233,0)</f>
        <v>0</v>
      </c>
      <c r="BJ233" s="18" t="s">
        <v>92</v>
      </c>
      <c r="BK233" s="252">
        <f>ROUND(I233*H233,2)</f>
        <v>0</v>
      </c>
      <c r="BL233" s="18" t="s">
        <v>166</v>
      </c>
      <c r="BM233" s="251" t="s">
        <v>897</v>
      </c>
    </row>
    <row r="234" s="13" customFormat="1">
      <c r="A234" s="13"/>
      <c r="B234" s="258"/>
      <c r="C234" s="259"/>
      <c r="D234" s="260" t="s">
        <v>190</v>
      </c>
      <c r="E234" s="261" t="s">
        <v>1</v>
      </c>
      <c r="F234" s="262" t="s">
        <v>958</v>
      </c>
      <c r="G234" s="259"/>
      <c r="H234" s="263">
        <v>292.524</v>
      </c>
      <c r="I234" s="264"/>
      <c r="J234" s="259"/>
      <c r="K234" s="259"/>
      <c r="L234" s="265"/>
      <c r="M234" s="266"/>
      <c r="N234" s="267"/>
      <c r="O234" s="267"/>
      <c r="P234" s="267"/>
      <c r="Q234" s="267"/>
      <c r="R234" s="267"/>
      <c r="S234" s="267"/>
      <c r="T234" s="26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9" t="s">
        <v>190</v>
      </c>
      <c r="AU234" s="269" t="s">
        <v>92</v>
      </c>
      <c r="AV234" s="13" t="s">
        <v>92</v>
      </c>
      <c r="AW234" s="13" t="s">
        <v>32</v>
      </c>
      <c r="AX234" s="13" t="s">
        <v>76</v>
      </c>
      <c r="AY234" s="269" t="s">
        <v>149</v>
      </c>
    </row>
    <row r="235" s="2" customFormat="1" ht="23.4566" customHeight="1">
      <c r="A235" s="39"/>
      <c r="B235" s="40"/>
      <c r="C235" s="239" t="s">
        <v>388</v>
      </c>
      <c r="D235" s="239" t="s">
        <v>152</v>
      </c>
      <c r="E235" s="240" t="s">
        <v>406</v>
      </c>
      <c r="F235" s="241" t="s">
        <v>407</v>
      </c>
      <c r="G235" s="242" t="s">
        <v>198</v>
      </c>
      <c r="H235" s="243">
        <v>22.184999999999999</v>
      </c>
      <c r="I235" s="244"/>
      <c r="J235" s="245">
        <f>ROUND(I235*H235,2)</f>
        <v>0</v>
      </c>
      <c r="K235" s="246"/>
      <c r="L235" s="45"/>
      <c r="M235" s="247" t="s">
        <v>1</v>
      </c>
      <c r="N235" s="248" t="s">
        <v>42</v>
      </c>
      <c r="O235" s="98"/>
      <c r="P235" s="249">
        <f>O235*H235</f>
        <v>0</v>
      </c>
      <c r="Q235" s="249">
        <v>0</v>
      </c>
      <c r="R235" s="249">
        <f>Q235*H235</f>
        <v>0</v>
      </c>
      <c r="S235" s="249">
        <v>0</v>
      </c>
      <c r="T235" s="25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1" t="s">
        <v>166</v>
      </c>
      <c r="AT235" s="251" t="s">
        <v>152</v>
      </c>
      <c r="AU235" s="251" t="s">
        <v>92</v>
      </c>
      <c r="AY235" s="18" t="s">
        <v>149</v>
      </c>
      <c r="BE235" s="252">
        <f>IF(N235="základná",J235,0)</f>
        <v>0</v>
      </c>
      <c r="BF235" s="252">
        <f>IF(N235="znížená",J235,0)</f>
        <v>0</v>
      </c>
      <c r="BG235" s="252">
        <f>IF(N235="zákl. prenesená",J235,0)</f>
        <v>0</v>
      </c>
      <c r="BH235" s="252">
        <f>IF(N235="zníž. prenesená",J235,0)</f>
        <v>0</v>
      </c>
      <c r="BI235" s="252">
        <f>IF(N235="nulová",J235,0)</f>
        <v>0</v>
      </c>
      <c r="BJ235" s="18" t="s">
        <v>92</v>
      </c>
      <c r="BK235" s="252">
        <f>ROUND(I235*H235,2)</f>
        <v>0</v>
      </c>
      <c r="BL235" s="18" t="s">
        <v>166</v>
      </c>
      <c r="BM235" s="251" t="s">
        <v>899</v>
      </c>
    </row>
    <row r="236" s="13" customFormat="1">
      <c r="A236" s="13"/>
      <c r="B236" s="258"/>
      <c r="C236" s="259"/>
      <c r="D236" s="260" t="s">
        <v>190</v>
      </c>
      <c r="E236" s="261" t="s">
        <v>1</v>
      </c>
      <c r="F236" s="262" t="s">
        <v>900</v>
      </c>
      <c r="G236" s="259"/>
      <c r="H236" s="263">
        <v>9.4499999999999993</v>
      </c>
      <c r="I236" s="264"/>
      <c r="J236" s="259"/>
      <c r="K236" s="259"/>
      <c r="L236" s="265"/>
      <c r="M236" s="266"/>
      <c r="N236" s="267"/>
      <c r="O236" s="267"/>
      <c r="P236" s="267"/>
      <c r="Q236" s="267"/>
      <c r="R236" s="267"/>
      <c r="S236" s="267"/>
      <c r="T236" s="26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9" t="s">
        <v>190</v>
      </c>
      <c r="AU236" s="269" t="s">
        <v>92</v>
      </c>
      <c r="AV236" s="13" t="s">
        <v>92</v>
      </c>
      <c r="AW236" s="13" t="s">
        <v>32</v>
      </c>
      <c r="AX236" s="13" t="s">
        <v>76</v>
      </c>
      <c r="AY236" s="269" t="s">
        <v>149</v>
      </c>
    </row>
    <row r="237" s="13" customFormat="1">
      <c r="A237" s="13"/>
      <c r="B237" s="258"/>
      <c r="C237" s="259"/>
      <c r="D237" s="260" t="s">
        <v>190</v>
      </c>
      <c r="E237" s="261" t="s">
        <v>1</v>
      </c>
      <c r="F237" s="262" t="s">
        <v>832</v>
      </c>
      <c r="G237" s="259"/>
      <c r="H237" s="263">
        <v>11.76</v>
      </c>
      <c r="I237" s="264"/>
      <c r="J237" s="259"/>
      <c r="K237" s="259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190</v>
      </c>
      <c r="AU237" s="269" t="s">
        <v>92</v>
      </c>
      <c r="AV237" s="13" t="s">
        <v>92</v>
      </c>
      <c r="AW237" s="13" t="s">
        <v>32</v>
      </c>
      <c r="AX237" s="13" t="s">
        <v>76</v>
      </c>
      <c r="AY237" s="269" t="s">
        <v>149</v>
      </c>
    </row>
    <row r="238" s="13" customFormat="1">
      <c r="A238" s="13"/>
      <c r="B238" s="258"/>
      <c r="C238" s="259"/>
      <c r="D238" s="260" t="s">
        <v>190</v>
      </c>
      <c r="E238" s="261" t="s">
        <v>1</v>
      </c>
      <c r="F238" s="262" t="s">
        <v>934</v>
      </c>
      <c r="G238" s="259"/>
      <c r="H238" s="263">
        <v>0.97499999999999998</v>
      </c>
      <c r="I238" s="264"/>
      <c r="J238" s="259"/>
      <c r="K238" s="259"/>
      <c r="L238" s="265"/>
      <c r="M238" s="266"/>
      <c r="N238" s="267"/>
      <c r="O238" s="267"/>
      <c r="P238" s="267"/>
      <c r="Q238" s="267"/>
      <c r="R238" s="267"/>
      <c r="S238" s="267"/>
      <c r="T238" s="26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9" t="s">
        <v>190</v>
      </c>
      <c r="AU238" s="269" t="s">
        <v>92</v>
      </c>
      <c r="AV238" s="13" t="s">
        <v>92</v>
      </c>
      <c r="AW238" s="13" t="s">
        <v>32</v>
      </c>
      <c r="AX238" s="13" t="s">
        <v>76</v>
      </c>
      <c r="AY238" s="269" t="s">
        <v>149</v>
      </c>
    </row>
    <row r="239" s="14" customFormat="1">
      <c r="A239" s="14"/>
      <c r="B239" s="270"/>
      <c r="C239" s="271"/>
      <c r="D239" s="260" t="s">
        <v>190</v>
      </c>
      <c r="E239" s="272" t="s">
        <v>1</v>
      </c>
      <c r="F239" s="273" t="s">
        <v>203</v>
      </c>
      <c r="G239" s="271"/>
      <c r="H239" s="274">
        <v>22.184999999999999</v>
      </c>
      <c r="I239" s="275"/>
      <c r="J239" s="271"/>
      <c r="K239" s="271"/>
      <c r="L239" s="276"/>
      <c r="M239" s="277"/>
      <c r="N239" s="278"/>
      <c r="O239" s="278"/>
      <c r="P239" s="278"/>
      <c r="Q239" s="278"/>
      <c r="R239" s="278"/>
      <c r="S239" s="278"/>
      <c r="T239" s="27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80" t="s">
        <v>190</v>
      </c>
      <c r="AU239" s="280" t="s">
        <v>92</v>
      </c>
      <c r="AV239" s="14" t="s">
        <v>166</v>
      </c>
      <c r="AW239" s="14" t="s">
        <v>32</v>
      </c>
      <c r="AX239" s="14" t="s">
        <v>84</v>
      </c>
      <c r="AY239" s="280" t="s">
        <v>149</v>
      </c>
    </row>
    <row r="240" s="2" customFormat="1" ht="23.4566" customHeight="1">
      <c r="A240" s="39"/>
      <c r="B240" s="40"/>
      <c r="C240" s="239" t="s">
        <v>393</v>
      </c>
      <c r="D240" s="239" t="s">
        <v>152</v>
      </c>
      <c r="E240" s="240" t="s">
        <v>413</v>
      </c>
      <c r="F240" s="241" t="s">
        <v>414</v>
      </c>
      <c r="G240" s="242" t="s">
        <v>198</v>
      </c>
      <c r="H240" s="243">
        <v>294.16500000000002</v>
      </c>
      <c r="I240" s="244"/>
      <c r="J240" s="245">
        <f>ROUND(I240*H240,2)</f>
        <v>0</v>
      </c>
      <c r="K240" s="246"/>
      <c r="L240" s="45"/>
      <c r="M240" s="247" t="s">
        <v>1</v>
      </c>
      <c r="N240" s="248" t="s">
        <v>42</v>
      </c>
      <c r="O240" s="9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1" t="s">
        <v>166</v>
      </c>
      <c r="AT240" s="251" t="s">
        <v>152</v>
      </c>
      <c r="AU240" s="251" t="s">
        <v>92</v>
      </c>
      <c r="AY240" s="18" t="s">
        <v>149</v>
      </c>
      <c r="BE240" s="252">
        <f>IF(N240="základná",J240,0)</f>
        <v>0</v>
      </c>
      <c r="BF240" s="252">
        <f>IF(N240="znížená",J240,0)</f>
        <v>0</v>
      </c>
      <c r="BG240" s="252">
        <f>IF(N240="zákl. prenesená",J240,0)</f>
        <v>0</v>
      </c>
      <c r="BH240" s="252">
        <f>IF(N240="zníž. prenesená",J240,0)</f>
        <v>0</v>
      </c>
      <c r="BI240" s="252">
        <f>IF(N240="nulová",J240,0)</f>
        <v>0</v>
      </c>
      <c r="BJ240" s="18" t="s">
        <v>92</v>
      </c>
      <c r="BK240" s="252">
        <f>ROUND(I240*H240,2)</f>
        <v>0</v>
      </c>
      <c r="BL240" s="18" t="s">
        <v>166</v>
      </c>
      <c r="BM240" s="251" t="s">
        <v>782</v>
      </c>
    </row>
    <row r="241" s="13" customFormat="1">
      <c r="A241" s="13"/>
      <c r="B241" s="258"/>
      <c r="C241" s="259"/>
      <c r="D241" s="260" t="s">
        <v>190</v>
      </c>
      <c r="E241" s="261" t="s">
        <v>1</v>
      </c>
      <c r="F241" s="262" t="s">
        <v>901</v>
      </c>
      <c r="G241" s="259"/>
      <c r="H241" s="263">
        <v>179.55000000000001</v>
      </c>
      <c r="I241" s="264"/>
      <c r="J241" s="259"/>
      <c r="K241" s="259"/>
      <c r="L241" s="265"/>
      <c r="M241" s="266"/>
      <c r="N241" s="267"/>
      <c r="O241" s="267"/>
      <c r="P241" s="267"/>
      <c r="Q241" s="267"/>
      <c r="R241" s="267"/>
      <c r="S241" s="267"/>
      <c r="T241" s="26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9" t="s">
        <v>190</v>
      </c>
      <c r="AU241" s="269" t="s">
        <v>92</v>
      </c>
      <c r="AV241" s="13" t="s">
        <v>92</v>
      </c>
      <c r="AW241" s="13" t="s">
        <v>32</v>
      </c>
      <c r="AX241" s="13" t="s">
        <v>76</v>
      </c>
      <c r="AY241" s="269" t="s">
        <v>149</v>
      </c>
    </row>
    <row r="242" s="13" customFormat="1">
      <c r="A242" s="13"/>
      <c r="B242" s="258"/>
      <c r="C242" s="259"/>
      <c r="D242" s="260" t="s">
        <v>190</v>
      </c>
      <c r="E242" s="261" t="s">
        <v>1</v>
      </c>
      <c r="F242" s="262" t="s">
        <v>902</v>
      </c>
      <c r="G242" s="259"/>
      <c r="H242" s="263">
        <v>105.84</v>
      </c>
      <c r="I242" s="264"/>
      <c r="J242" s="259"/>
      <c r="K242" s="259"/>
      <c r="L242" s="265"/>
      <c r="M242" s="266"/>
      <c r="N242" s="267"/>
      <c r="O242" s="267"/>
      <c r="P242" s="267"/>
      <c r="Q242" s="267"/>
      <c r="R242" s="267"/>
      <c r="S242" s="267"/>
      <c r="T242" s="26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9" t="s">
        <v>190</v>
      </c>
      <c r="AU242" s="269" t="s">
        <v>92</v>
      </c>
      <c r="AV242" s="13" t="s">
        <v>92</v>
      </c>
      <c r="AW242" s="13" t="s">
        <v>32</v>
      </c>
      <c r="AX242" s="13" t="s">
        <v>76</v>
      </c>
      <c r="AY242" s="269" t="s">
        <v>149</v>
      </c>
    </row>
    <row r="243" s="13" customFormat="1">
      <c r="A243" s="13"/>
      <c r="B243" s="258"/>
      <c r="C243" s="259"/>
      <c r="D243" s="260" t="s">
        <v>190</v>
      </c>
      <c r="E243" s="261" t="s">
        <v>1</v>
      </c>
      <c r="F243" s="262" t="s">
        <v>959</v>
      </c>
      <c r="G243" s="259"/>
      <c r="H243" s="263">
        <v>8.7750000000000004</v>
      </c>
      <c r="I243" s="264"/>
      <c r="J243" s="259"/>
      <c r="K243" s="259"/>
      <c r="L243" s="265"/>
      <c r="M243" s="266"/>
      <c r="N243" s="267"/>
      <c r="O243" s="267"/>
      <c r="P243" s="267"/>
      <c r="Q243" s="267"/>
      <c r="R243" s="267"/>
      <c r="S243" s="267"/>
      <c r="T243" s="26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9" t="s">
        <v>190</v>
      </c>
      <c r="AU243" s="269" t="s">
        <v>92</v>
      </c>
      <c r="AV243" s="13" t="s">
        <v>92</v>
      </c>
      <c r="AW243" s="13" t="s">
        <v>32</v>
      </c>
      <c r="AX243" s="13" t="s">
        <v>76</v>
      </c>
      <c r="AY243" s="269" t="s">
        <v>149</v>
      </c>
    </row>
    <row r="244" s="14" customFormat="1">
      <c r="A244" s="14"/>
      <c r="B244" s="270"/>
      <c r="C244" s="271"/>
      <c r="D244" s="260" t="s">
        <v>190</v>
      </c>
      <c r="E244" s="272" t="s">
        <v>1</v>
      </c>
      <c r="F244" s="273" t="s">
        <v>203</v>
      </c>
      <c r="G244" s="271"/>
      <c r="H244" s="274">
        <v>294.16500000000002</v>
      </c>
      <c r="I244" s="275"/>
      <c r="J244" s="271"/>
      <c r="K244" s="271"/>
      <c r="L244" s="276"/>
      <c r="M244" s="277"/>
      <c r="N244" s="278"/>
      <c r="O244" s="278"/>
      <c r="P244" s="278"/>
      <c r="Q244" s="278"/>
      <c r="R244" s="278"/>
      <c r="S244" s="278"/>
      <c r="T244" s="27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80" t="s">
        <v>190</v>
      </c>
      <c r="AU244" s="280" t="s">
        <v>92</v>
      </c>
      <c r="AV244" s="14" t="s">
        <v>166</v>
      </c>
      <c r="AW244" s="14" t="s">
        <v>32</v>
      </c>
      <c r="AX244" s="14" t="s">
        <v>84</v>
      </c>
      <c r="AY244" s="280" t="s">
        <v>149</v>
      </c>
    </row>
    <row r="245" s="2" customFormat="1" ht="31.92453" customHeight="1">
      <c r="A245" s="39"/>
      <c r="B245" s="40"/>
      <c r="C245" s="239" t="s">
        <v>397</v>
      </c>
      <c r="D245" s="239" t="s">
        <v>152</v>
      </c>
      <c r="E245" s="240" t="s">
        <v>904</v>
      </c>
      <c r="F245" s="241" t="s">
        <v>905</v>
      </c>
      <c r="G245" s="242" t="s">
        <v>198</v>
      </c>
      <c r="H245" s="243">
        <v>17.262</v>
      </c>
      <c r="I245" s="244"/>
      <c r="J245" s="245">
        <f>ROUND(I245*H245,2)</f>
        <v>0</v>
      </c>
      <c r="K245" s="246"/>
      <c r="L245" s="45"/>
      <c r="M245" s="247" t="s">
        <v>1</v>
      </c>
      <c r="N245" s="248" t="s">
        <v>42</v>
      </c>
      <c r="O245" s="98"/>
      <c r="P245" s="249">
        <f>O245*H245</f>
        <v>0</v>
      </c>
      <c r="Q245" s="249">
        <v>0</v>
      </c>
      <c r="R245" s="249">
        <f>Q245*H245</f>
        <v>0</v>
      </c>
      <c r="S245" s="249">
        <v>0</v>
      </c>
      <c r="T245" s="25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51" t="s">
        <v>166</v>
      </c>
      <c r="AT245" s="251" t="s">
        <v>152</v>
      </c>
      <c r="AU245" s="251" t="s">
        <v>92</v>
      </c>
      <c r="AY245" s="18" t="s">
        <v>149</v>
      </c>
      <c r="BE245" s="252">
        <f>IF(N245="základná",J245,0)</f>
        <v>0</v>
      </c>
      <c r="BF245" s="252">
        <f>IF(N245="znížená",J245,0)</f>
        <v>0</v>
      </c>
      <c r="BG245" s="252">
        <f>IF(N245="zákl. prenesená",J245,0)</f>
        <v>0</v>
      </c>
      <c r="BH245" s="252">
        <f>IF(N245="zníž. prenesená",J245,0)</f>
        <v>0</v>
      </c>
      <c r="BI245" s="252">
        <f>IF(N245="nulová",J245,0)</f>
        <v>0</v>
      </c>
      <c r="BJ245" s="18" t="s">
        <v>92</v>
      </c>
      <c r="BK245" s="252">
        <f>ROUND(I245*H245,2)</f>
        <v>0</v>
      </c>
      <c r="BL245" s="18" t="s">
        <v>166</v>
      </c>
      <c r="BM245" s="251" t="s">
        <v>906</v>
      </c>
    </row>
    <row r="246" s="13" customFormat="1">
      <c r="A246" s="13"/>
      <c r="B246" s="258"/>
      <c r="C246" s="259"/>
      <c r="D246" s="260" t="s">
        <v>190</v>
      </c>
      <c r="E246" s="261" t="s">
        <v>1</v>
      </c>
      <c r="F246" s="262" t="s">
        <v>960</v>
      </c>
      <c r="G246" s="259"/>
      <c r="H246" s="263">
        <v>17.262</v>
      </c>
      <c r="I246" s="264"/>
      <c r="J246" s="259"/>
      <c r="K246" s="259"/>
      <c r="L246" s="265"/>
      <c r="M246" s="266"/>
      <c r="N246" s="267"/>
      <c r="O246" s="267"/>
      <c r="P246" s="267"/>
      <c r="Q246" s="267"/>
      <c r="R246" s="267"/>
      <c r="S246" s="267"/>
      <c r="T246" s="26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9" t="s">
        <v>190</v>
      </c>
      <c r="AU246" s="269" t="s">
        <v>92</v>
      </c>
      <c r="AV246" s="13" t="s">
        <v>92</v>
      </c>
      <c r="AW246" s="13" t="s">
        <v>32</v>
      </c>
      <c r="AX246" s="13" t="s">
        <v>84</v>
      </c>
      <c r="AY246" s="269" t="s">
        <v>149</v>
      </c>
    </row>
    <row r="247" s="2" customFormat="1" ht="23.4566" customHeight="1">
      <c r="A247" s="39"/>
      <c r="B247" s="40"/>
      <c r="C247" s="239" t="s">
        <v>401</v>
      </c>
      <c r="D247" s="239" t="s">
        <v>152</v>
      </c>
      <c r="E247" s="240" t="s">
        <v>908</v>
      </c>
      <c r="F247" s="241" t="s">
        <v>909</v>
      </c>
      <c r="G247" s="242" t="s">
        <v>198</v>
      </c>
      <c r="H247" s="243">
        <v>51.786000000000001</v>
      </c>
      <c r="I247" s="244"/>
      <c r="J247" s="245">
        <f>ROUND(I247*H247,2)</f>
        <v>0</v>
      </c>
      <c r="K247" s="246"/>
      <c r="L247" s="45"/>
      <c r="M247" s="247" t="s">
        <v>1</v>
      </c>
      <c r="N247" s="248" t="s">
        <v>42</v>
      </c>
      <c r="O247" s="98"/>
      <c r="P247" s="249">
        <f>O247*H247</f>
        <v>0</v>
      </c>
      <c r="Q247" s="249">
        <v>0</v>
      </c>
      <c r="R247" s="249">
        <f>Q247*H247</f>
        <v>0</v>
      </c>
      <c r="S247" s="249">
        <v>0</v>
      </c>
      <c r="T247" s="25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1" t="s">
        <v>166</v>
      </c>
      <c r="AT247" s="251" t="s">
        <v>152</v>
      </c>
      <c r="AU247" s="251" t="s">
        <v>92</v>
      </c>
      <c r="AY247" s="18" t="s">
        <v>149</v>
      </c>
      <c r="BE247" s="252">
        <f>IF(N247="základná",J247,0)</f>
        <v>0</v>
      </c>
      <c r="BF247" s="252">
        <f>IF(N247="znížená",J247,0)</f>
        <v>0</v>
      </c>
      <c r="BG247" s="252">
        <f>IF(N247="zákl. prenesená",J247,0)</f>
        <v>0</v>
      </c>
      <c r="BH247" s="252">
        <f>IF(N247="zníž. prenesená",J247,0)</f>
        <v>0</v>
      </c>
      <c r="BI247" s="252">
        <f>IF(N247="nulová",J247,0)</f>
        <v>0</v>
      </c>
      <c r="BJ247" s="18" t="s">
        <v>92</v>
      </c>
      <c r="BK247" s="252">
        <f>ROUND(I247*H247,2)</f>
        <v>0</v>
      </c>
      <c r="BL247" s="18" t="s">
        <v>166</v>
      </c>
      <c r="BM247" s="251" t="s">
        <v>910</v>
      </c>
    </row>
    <row r="248" s="13" customFormat="1">
      <c r="A248" s="13"/>
      <c r="B248" s="258"/>
      <c r="C248" s="259"/>
      <c r="D248" s="260" t="s">
        <v>190</v>
      </c>
      <c r="E248" s="261" t="s">
        <v>1</v>
      </c>
      <c r="F248" s="262" t="s">
        <v>961</v>
      </c>
      <c r="G248" s="259"/>
      <c r="H248" s="263">
        <v>51.786000000000001</v>
      </c>
      <c r="I248" s="264"/>
      <c r="J248" s="259"/>
      <c r="K248" s="259"/>
      <c r="L248" s="265"/>
      <c r="M248" s="266"/>
      <c r="N248" s="267"/>
      <c r="O248" s="267"/>
      <c r="P248" s="267"/>
      <c r="Q248" s="267"/>
      <c r="R248" s="267"/>
      <c r="S248" s="267"/>
      <c r="T248" s="26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9" t="s">
        <v>190</v>
      </c>
      <c r="AU248" s="269" t="s">
        <v>92</v>
      </c>
      <c r="AV248" s="13" t="s">
        <v>92</v>
      </c>
      <c r="AW248" s="13" t="s">
        <v>32</v>
      </c>
      <c r="AX248" s="13" t="s">
        <v>84</v>
      </c>
      <c r="AY248" s="269" t="s">
        <v>149</v>
      </c>
    </row>
    <row r="249" s="2" customFormat="1" ht="23.4566" customHeight="1">
      <c r="A249" s="39"/>
      <c r="B249" s="40"/>
      <c r="C249" s="239" t="s">
        <v>405</v>
      </c>
      <c r="D249" s="239" t="s">
        <v>152</v>
      </c>
      <c r="E249" s="240" t="s">
        <v>591</v>
      </c>
      <c r="F249" s="241" t="s">
        <v>592</v>
      </c>
      <c r="G249" s="242" t="s">
        <v>198</v>
      </c>
      <c r="H249" s="243">
        <v>32.658000000000001</v>
      </c>
      <c r="I249" s="244"/>
      <c r="J249" s="245">
        <f>ROUND(I249*H249,2)</f>
        <v>0</v>
      </c>
      <c r="K249" s="246"/>
      <c r="L249" s="45"/>
      <c r="M249" s="247" t="s">
        <v>1</v>
      </c>
      <c r="N249" s="248" t="s">
        <v>42</v>
      </c>
      <c r="O249" s="98"/>
      <c r="P249" s="249">
        <f>O249*H249</f>
        <v>0</v>
      </c>
      <c r="Q249" s="249">
        <v>0</v>
      </c>
      <c r="R249" s="249">
        <f>Q249*H249</f>
        <v>0</v>
      </c>
      <c r="S249" s="249">
        <v>0</v>
      </c>
      <c r="T249" s="25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51" t="s">
        <v>166</v>
      </c>
      <c r="AT249" s="251" t="s">
        <v>152</v>
      </c>
      <c r="AU249" s="251" t="s">
        <v>92</v>
      </c>
      <c r="AY249" s="18" t="s">
        <v>149</v>
      </c>
      <c r="BE249" s="252">
        <f>IF(N249="základná",J249,0)</f>
        <v>0</v>
      </c>
      <c r="BF249" s="252">
        <f>IF(N249="znížená",J249,0)</f>
        <v>0</v>
      </c>
      <c r="BG249" s="252">
        <f>IF(N249="zákl. prenesená",J249,0)</f>
        <v>0</v>
      </c>
      <c r="BH249" s="252">
        <f>IF(N249="zníž. prenesená",J249,0)</f>
        <v>0</v>
      </c>
      <c r="BI249" s="252">
        <f>IF(N249="nulová",J249,0)</f>
        <v>0</v>
      </c>
      <c r="BJ249" s="18" t="s">
        <v>92</v>
      </c>
      <c r="BK249" s="252">
        <f>ROUND(I249*H249,2)</f>
        <v>0</v>
      </c>
      <c r="BL249" s="18" t="s">
        <v>166</v>
      </c>
      <c r="BM249" s="251" t="s">
        <v>912</v>
      </c>
    </row>
    <row r="250" s="13" customFormat="1">
      <c r="A250" s="13"/>
      <c r="B250" s="258"/>
      <c r="C250" s="259"/>
      <c r="D250" s="260" t="s">
        <v>190</v>
      </c>
      <c r="E250" s="261" t="s">
        <v>1</v>
      </c>
      <c r="F250" s="262" t="s">
        <v>962</v>
      </c>
      <c r="G250" s="259"/>
      <c r="H250" s="263">
        <v>32.658000000000001</v>
      </c>
      <c r="I250" s="264"/>
      <c r="J250" s="259"/>
      <c r="K250" s="259"/>
      <c r="L250" s="265"/>
      <c r="M250" s="266"/>
      <c r="N250" s="267"/>
      <c r="O250" s="267"/>
      <c r="P250" s="267"/>
      <c r="Q250" s="267"/>
      <c r="R250" s="267"/>
      <c r="S250" s="267"/>
      <c r="T250" s="26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9" t="s">
        <v>190</v>
      </c>
      <c r="AU250" s="269" t="s">
        <v>92</v>
      </c>
      <c r="AV250" s="13" t="s">
        <v>92</v>
      </c>
      <c r="AW250" s="13" t="s">
        <v>32</v>
      </c>
      <c r="AX250" s="13" t="s">
        <v>84</v>
      </c>
      <c r="AY250" s="269" t="s">
        <v>149</v>
      </c>
    </row>
    <row r="251" s="2" customFormat="1" ht="31.92453" customHeight="1">
      <c r="A251" s="39"/>
      <c r="B251" s="40"/>
      <c r="C251" s="239" t="s">
        <v>412</v>
      </c>
      <c r="D251" s="239" t="s">
        <v>152</v>
      </c>
      <c r="E251" s="240" t="s">
        <v>914</v>
      </c>
      <c r="F251" s="241" t="s">
        <v>915</v>
      </c>
      <c r="G251" s="242" t="s">
        <v>198</v>
      </c>
      <c r="H251" s="243">
        <v>9.4499999999999993</v>
      </c>
      <c r="I251" s="244"/>
      <c r="J251" s="245">
        <f>ROUND(I251*H251,2)</f>
        <v>0</v>
      </c>
      <c r="K251" s="246"/>
      <c r="L251" s="45"/>
      <c r="M251" s="247" t="s">
        <v>1</v>
      </c>
      <c r="N251" s="248" t="s">
        <v>42</v>
      </c>
      <c r="O251" s="98"/>
      <c r="P251" s="249">
        <f>O251*H251</f>
        <v>0</v>
      </c>
      <c r="Q251" s="249">
        <v>0</v>
      </c>
      <c r="R251" s="249">
        <f>Q251*H251</f>
        <v>0</v>
      </c>
      <c r="S251" s="249">
        <v>0</v>
      </c>
      <c r="T251" s="25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51" t="s">
        <v>166</v>
      </c>
      <c r="AT251" s="251" t="s">
        <v>152</v>
      </c>
      <c r="AU251" s="251" t="s">
        <v>92</v>
      </c>
      <c r="AY251" s="18" t="s">
        <v>149</v>
      </c>
      <c r="BE251" s="252">
        <f>IF(N251="základná",J251,0)</f>
        <v>0</v>
      </c>
      <c r="BF251" s="252">
        <f>IF(N251="znížená",J251,0)</f>
        <v>0</v>
      </c>
      <c r="BG251" s="252">
        <f>IF(N251="zákl. prenesená",J251,0)</f>
        <v>0</v>
      </c>
      <c r="BH251" s="252">
        <f>IF(N251="zníž. prenesená",J251,0)</f>
        <v>0</v>
      </c>
      <c r="BI251" s="252">
        <f>IF(N251="nulová",J251,0)</f>
        <v>0</v>
      </c>
      <c r="BJ251" s="18" t="s">
        <v>92</v>
      </c>
      <c r="BK251" s="252">
        <f>ROUND(I251*H251,2)</f>
        <v>0</v>
      </c>
      <c r="BL251" s="18" t="s">
        <v>166</v>
      </c>
      <c r="BM251" s="251" t="s">
        <v>916</v>
      </c>
    </row>
    <row r="252" s="13" customFormat="1">
      <c r="A252" s="13"/>
      <c r="B252" s="258"/>
      <c r="C252" s="259"/>
      <c r="D252" s="260" t="s">
        <v>190</v>
      </c>
      <c r="E252" s="261" t="s">
        <v>1</v>
      </c>
      <c r="F252" s="262" t="s">
        <v>917</v>
      </c>
      <c r="G252" s="259"/>
      <c r="H252" s="263">
        <v>9.4499999999999993</v>
      </c>
      <c r="I252" s="264"/>
      <c r="J252" s="259"/>
      <c r="K252" s="259"/>
      <c r="L252" s="265"/>
      <c r="M252" s="266"/>
      <c r="N252" s="267"/>
      <c r="O252" s="267"/>
      <c r="P252" s="267"/>
      <c r="Q252" s="267"/>
      <c r="R252" s="267"/>
      <c r="S252" s="267"/>
      <c r="T252" s="26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69" t="s">
        <v>190</v>
      </c>
      <c r="AU252" s="269" t="s">
        <v>92</v>
      </c>
      <c r="AV252" s="13" t="s">
        <v>92</v>
      </c>
      <c r="AW252" s="13" t="s">
        <v>32</v>
      </c>
      <c r="AX252" s="13" t="s">
        <v>84</v>
      </c>
      <c r="AY252" s="269" t="s">
        <v>149</v>
      </c>
    </row>
    <row r="253" s="12" customFormat="1" ht="22.8" customHeight="1">
      <c r="A253" s="12"/>
      <c r="B253" s="223"/>
      <c r="C253" s="224"/>
      <c r="D253" s="225" t="s">
        <v>75</v>
      </c>
      <c r="E253" s="237" t="s">
        <v>422</v>
      </c>
      <c r="F253" s="237" t="s">
        <v>423</v>
      </c>
      <c r="G253" s="224"/>
      <c r="H253" s="224"/>
      <c r="I253" s="227"/>
      <c r="J253" s="238">
        <f>BK253</f>
        <v>0</v>
      </c>
      <c r="K253" s="224"/>
      <c r="L253" s="229"/>
      <c r="M253" s="230"/>
      <c r="N253" s="231"/>
      <c r="O253" s="231"/>
      <c r="P253" s="232">
        <f>P254</f>
        <v>0</v>
      </c>
      <c r="Q253" s="231"/>
      <c r="R253" s="232">
        <f>R254</f>
        <v>0</v>
      </c>
      <c r="S253" s="231"/>
      <c r="T253" s="233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34" t="s">
        <v>84</v>
      </c>
      <c r="AT253" s="235" t="s">
        <v>75</v>
      </c>
      <c r="AU253" s="235" t="s">
        <v>84</v>
      </c>
      <c r="AY253" s="234" t="s">
        <v>149</v>
      </c>
      <c r="BK253" s="236">
        <f>BK254</f>
        <v>0</v>
      </c>
    </row>
    <row r="254" s="2" customFormat="1" ht="23.4566" customHeight="1">
      <c r="A254" s="39"/>
      <c r="B254" s="40"/>
      <c r="C254" s="239" t="s">
        <v>424</v>
      </c>
      <c r="D254" s="239" t="s">
        <v>152</v>
      </c>
      <c r="E254" s="240" t="s">
        <v>425</v>
      </c>
      <c r="F254" s="241" t="s">
        <v>426</v>
      </c>
      <c r="G254" s="242" t="s">
        <v>198</v>
      </c>
      <c r="H254" s="243">
        <v>115.065</v>
      </c>
      <c r="I254" s="244"/>
      <c r="J254" s="245">
        <f>ROUND(I254*H254,2)</f>
        <v>0</v>
      </c>
      <c r="K254" s="246"/>
      <c r="L254" s="45"/>
      <c r="M254" s="253" t="s">
        <v>1</v>
      </c>
      <c r="N254" s="254" t="s">
        <v>42</v>
      </c>
      <c r="O254" s="255"/>
      <c r="P254" s="256">
        <f>O254*H254</f>
        <v>0</v>
      </c>
      <c r="Q254" s="256">
        <v>0</v>
      </c>
      <c r="R254" s="256">
        <f>Q254*H254</f>
        <v>0</v>
      </c>
      <c r="S254" s="256">
        <v>0</v>
      </c>
      <c r="T254" s="25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51" t="s">
        <v>166</v>
      </c>
      <c r="AT254" s="251" t="s">
        <v>152</v>
      </c>
      <c r="AU254" s="251" t="s">
        <v>92</v>
      </c>
      <c r="AY254" s="18" t="s">
        <v>149</v>
      </c>
      <c r="BE254" s="252">
        <f>IF(N254="základná",J254,0)</f>
        <v>0</v>
      </c>
      <c r="BF254" s="252">
        <f>IF(N254="znížená",J254,0)</f>
        <v>0</v>
      </c>
      <c r="BG254" s="252">
        <f>IF(N254="zákl. prenesená",J254,0)</f>
        <v>0</v>
      </c>
      <c r="BH254" s="252">
        <f>IF(N254="zníž. prenesená",J254,0)</f>
        <v>0</v>
      </c>
      <c r="BI254" s="252">
        <f>IF(N254="nulová",J254,0)</f>
        <v>0</v>
      </c>
      <c r="BJ254" s="18" t="s">
        <v>92</v>
      </c>
      <c r="BK254" s="252">
        <f>ROUND(I254*H254,2)</f>
        <v>0</v>
      </c>
      <c r="BL254" s="18" t="s">
        <v>166</v>
      </c>
      <c r="BM254" s="251" t="s">
        <v>595</v>
      </c>
    </row>
    <row r="255" s="2" customFormat="1" ht="6.96" customHeight="1">
      <c r="A255" s="39"/>
      <c r="B255" s="73"/>
      <c r="C255" s="74"/>
      <c r="D255" s="74"/>
      <c r="E255" s="74"/>
      <c r="F255" s="74"/>
      <c r="G255" s="74"/>
      <c r="H255" s="74"/>
      <c r="I255" s="74"/>
      <c r="J255" s="74"/>
      <c r="K255" s="74"/>
      <c r="L255" s="45"/>
      <c r="M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</row>
  </sheetData>
  <sheetProtection sheet="1" autoFilter="0" formatColumns="0" formatRows="0" objects="1" scenarios="1" spinCount="100000" saltValue="cBrU+ytbu87j23JxEjNy7KQxpv3qVAYKCnEBRWTZ3O++qJnrewZKUUKFWjOUMnmHWLk2SW1Zb3R4NrxU7luK4A==" hashValue="Q+VlODvYkibgrqIUSgrglMtKZh5QiEhN6CmOob52M19L1xZUPXDUBETsN25RehuL/jFJWG/olO/Ue2+K+RIR+Q==" algorithmName="SHA-512" password="CC35"/>
  <autoFilter ref="C131:K254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8:H118"/>
    <mergeCell ref="E122:H122"/>
    <mergeCell ref="E120:H120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curlik</dc:creator>
  <cp:lastModifiedBy>curlik</cp:lastModifiedBy>
  <dcterms:created xsi:type="dcterms:W3CDTF">2021-08-03T11:49:22Z</dcterms:created>
  <dcterms:modified xsi:type="dcterms:W3CDTF">2021-08-03T11:49:45Z</dcterms:modified>
</cp:coreProperties>
</file>