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ákazky\2020\3013 - Zvolenská Slatina\2021-08-11 - II. etapa\"/>
    </mc:Choice>
  </mc:AlternateContent>
  <bookViews>
    <workbookView xWindow="0" yWindow="0" windowWidth="0" windowHeight="0"/>
  </bookViews>
  <sheets>
    <sheet name="Rekapitulácia stavby" sheetId="1" r:id="rId1"/>
    <sheet name="000-00 - 000-00 Všeobecné..." sheetId="2" r:id="rId2"/>
    <sheet name="106-001 - Komunikácia" sheetId="3" r:id="rId3"/>
    <sheet name="06061 - Priepust č.1 v km..." sheetId="4" r:id="rId4"/>
    <sheet name="06062 - Priepust č.2 v km..." sheetId="5" r:id="rId5"/>
    <sheet name="06063 - Priepust č.3 v km..." sheetId="6" r:id="rId6"/>
    <sheet name="06064 - Priepust č.4 v km..." sheetId="7" r:id="rId7"/>
    <sheet name="06065 - Priepust č.5 v km..." sheetId="8" r:id="rId8"/>
    <sheet name="06066 - Priepust č.6 v km..." sheetId="9" r:id="rId9"/>
    <sheet name="205-00 - 205-00 Most ev. ..." sheetId="10" r:id="rId10"/>
    <sheet name="206-00 - 206-00 Most ev. ..." sheetId="11" r:id="rId11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'000-00 - 000-00 Všeobecné...'!$C$118:$K$127</definedName>
    <definedName name="_xlnm.Print_Area" localSheetId="1">'000-00 - 000-00 Všeobecné...'!$C$4:$J$76,'000-00 - 000-00 Všeobecné...'!$C$82:$J$100,'000-00 - 000-00 Všeobecné...'!$C$106:$J$127</definedName>
    <definedName name="_xlnm.Print_Titles" localSheetId="1">'000-00 - 000-00 Všeobecné...'!$118:$118</definedName>
    <definedName name="_xlnm._FilterDatabase" localSheetId="2" hidden="1">'106-001 - Komunikácia'!$C$125:$K$228</definedName>
    <definedName name="_xlnm.Print_Area" localSheetId="2">'106-001 - Komunikácia'!$C$4:$J$76,'106-001 - Komunikácia'!$C$82:$J$105,'106-001 - Komunikácia'!$C$111:$J$228</definedName>
    <definedName name="_xlnm.Print_Titles" localSheetId="2">'106-001 - Komunikácia'!$125:$125</definedName>
    <definedName name="_xlnm._FilterDatabase" localSheetId="3" hidden="1">'06061 - Priepust č.1 v km...'!$C$130:$K$234</definedName>
    <definedName name="_xlnm.Print_Area" localSheetId="3">'06061 - Priepust č.1 v km...'!$C$4:$J$76,'06061 - Priepust č.1 v km...'!$C$82:$J$108,'06061 - Priepust č.1 v km...'!$C$114:$J$234</definedName>
    <definedName name="_xlnm.Print_Titles" localSheetId="3">'06061 - Priepust č.1 v km...'!$130:$130</definedName>
    <definedName name="_xlnm._FilterDatabase" localSheetId="4" hidden="1">'06062 - Priepust č.2 v km...'!$C$130:$K$247</definedName>
    <definedName name="_xlnm.Print_Area" localSheetId="4">'06062 - Priepust č.2 v km...'!$C$4:$J$76,'06062 - Priepust č.2 v km...'!$C$82:$J$108,'06062 - Priepust č.2 v km...'!$C$114:$J$247</definedName>
    <definedName name="_xlnm.Print_Titles" localSheetId="4">'06062 - Priepust č.2 v km...'!$130:$130</definedName>
    <definedName name="_xlnm._FilterDatabase" localSheetId="5" hidden="1">'06063 - Priepust č.3 v km...'!$C$130:$K$239</definedName>
    <definedName name="_xlnm.Print_Area" localSheetId="5">'06063 - Priepust č.3 v km...'!$C$4:$J$76,'06063 - Priepust č.3 v km...'!$C$82:$J$108,'06063 - Priepust č.3 v km...'!$C$114:$J$239</definedName>
    <definedName name="_xlnm.Print_Titles" localSheetId="5">'06063 - Priepust č.3 v km...'!$130:$130</definedName>
    <definedName name="_xlnm._FilterDatabase" localSheetId="6" hidden="1">'06064 - Priepust č.4 v km...'!$C$132:$K$229</definedName>
    <definedName name="_xlnm.Print_Area" localSheetId="6">'06064 - Priepust č.4 v km...'!$C$4:$J$76,'06064 - Priepust č.4 v km...'!$C$82:$J$110,'06064 - Priepust č.4 v km...'!$C$116:$J$229</definedName>
    <definedName name="_xlnm.Print_Titles" localSheetId="6">'06064 - Priepust č.4 v km...'!$132:$132</definedName>
    <definedName name="_xlnm._FilterDatabase" localSheetId="7" hidden="1">'06065 - Priepust č.5 v km...'!$C$132:$K$252</definedName>
    <definedName name="_xlnm.Print_Area" localSheetId="7">'06065 - Priepust č.5 v km...'!$C$4:$J$76,'06065 - Priepust č.5 v km...'!$C$82:$J$110,'06065 - Priepust č.5 v km...'!$C$116:$J$252</definedName>
    <definedName name="_xlnm.Print_Titles" localSheetId="7">'06065 - Priepust č.5 v km...'!$132:$132</definedName>
    <definedName name="_xlnm._FilterDatabase" localSheetId="8" hidden="1">'06066 - Priepust č.6 v km...'!$C$131:$K$252</definedName>
    <definedName name="_xlnm.Print_Area" localSheetId="8">'06066 - Priepust č.6 v km...'!$C$4:$J$76,'06066 - Priepust č.6 v km...'!$C$82:$J$109,'06066 - Priepust č.6 v km...'!$C$115:$J$252</definedName>
    <definedName name="_xlnm.Print_Titles" localSheetId="8">'06066 - Priepust č.6 v km...'!$131:$131</definedName>
    <definedName name="_xlnm._FilterDatabase" localSheetId="9" hidden="1">'205-00 - 205-00 Most ev. ...'!$C$128:$K$554</definedName>
    <definedName name="_xlnm.Print_Area" localSheetId="9">'205-00 - 205-00 Most ev. ...'!$C$4:$J$76,'205-00 - 205-00 Most ev. ...'!$C$82:$J$110,'205-00 - 205-00 Most ev. ...'!$C$116:$J$554</definedName>
    <definedName name="_xlnm.Print_Titles" localSheetId="9">'205-00 - 205-00 Most ev. ...'!$128:$128</definedName>
    <definedName name="_xlnm._FilterDatabase" localSheetId="10" hidden="1">'206-00 - 206-00 Most ev. ...'!$C$128:$K$543</definedName>
    <definedName name="_xlnm.Print_Area" localSheetId="10">'206-00 - 206-00 Most ev. ...'!$C$4:$J$76,'206-00 - 206-00 Most ev. ...'!$C$82:$J$110,'206-00 - 206-00 Most ev. ...'!$C$116:$J$543</definedName>
    <definedName name="_xlnm.Print_Titles" localSheetId="10">'206-00 - 206-00 Most ev. ...'!$128:$128</definedName>
  </definedNames>
  <calcPr/>
</workbook>
</file>

<file path=xl/calcChain.xml><?xml version="1.0" encoding="utf-8"?>
<calcChain xmlns="http://schemas.openxmlformats.org/spreadsheetml/2006/main">
  <c i="11" l="1" r="J37"/>
  <c r="J36"/>
  <c i="1" r="AY106"/>
  <c i="11" r="J35"/>
  <c i="1" r="AX106"/>
  <c i="11"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19"/>
  <c r="BH519"/>
  <c r="BG519"/>
  <c r="BE519"/>
  <c r="T519"/>
  <c r="R519"/>
  <c r="P519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497"/>
  <c r="BH497"/>
  <c r="BG497"/>
  <c r="BE497"/>
  <c r="T497"/>
  <c r="R497"/>
  <c r="P497"/>
  <c r="BI494"/>
  <c r="BH494"/>
  <c r="BG494"/>
  <c r="BE494"/>
  <c r="T494"/>
  <c r="T493"/>
  <c r="R494"/>
  <c r="R493"/>
  <c r="P494"/>
  <c r="P493"/>
  <c r="BI484"/>
  <c r="BH484"/>
  <c r="BG484"/>
  <c r="BE484"/>
  <c r="T484"/>
  <c r="R484"/>
  <c r="P484"/>
  <c r="BI481"/>
  <c r="BH481"/>
  <c r="BG481"/>
  <c r="BE481"/>
  <c r="T481"/>
  <c r="R481"/>
  <c r="P481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3"/>
  <c r="BH443"/>
  <c r="BG443"/>
  <c r="BE443"/>
  <c r="T443"/>
  <c r="R443"/>
  <c r="P443"/>
  <c r="BI435"/>
  <c r="BH435"/>
  <c r="BG435"/>
  <c r="BE435"/>
  <c r="T435"/>
  <c r="R435"/>
  <c r="P435"/>
  <c r="BI433"/>
  <c r="BH433"/>
  <c r="BG433"/>
  <c r="BE433"/>
  <c r="T433"/>
  <c r="R433"/>
  <c r="P433"/>
  <c r="BI429"/>
  <c r="BH429"/>
  <c r="BG429"/>
  <c r="BE429"/>
  <c r="T429"/>
  <c r="R429"/>
  <c r="P429"/>
  <c r="BI421"/>
  <c r="BH421"/>
  <c r="BG421"/>
  <c r="BE421"/>
  <c r="T421"/>
  <c r="R421"/>
  <c r="P421"/>
  <c r="BI413"/>
  <c r="BH413"/>
  <c r="BG413"/>
  <c r="BE413"/>
  <c r="T413"/>
  <c r="R413"/>
  <c r="P413"/>
  <c r="BI409"/>
  <c r="BH409"/>
  <c r="BG409"/>
  <c r="BE409"/>
  <c r="T409"/>
  <c r="R409"/>
  <c r="P409"/>
  <c r="BI406"/>
  <c r="BH406"/>
  <c r="BG406"/>
  <c r="BE406"/>
  <c r="T406"/>
  <c r="R406"/>
  <c r="P406"/>
  <c r="BI397"/>
  <c r="BH397"/>
  <c r="BG397"/>
  <c r="BE397"/>
  <c r="T397"/>
  <c r="R397"/>
  <c r="P397"/>
  <c r="BI393"/>
  <c r="BH393"/>
  <c r="BG393"/>
  <c r="BE393"/>
  <c r="T393"/>
  <c r="R393"/>
  <c r="P393"/>
  <c r="BI391"/>
  <c r="BH391"/>
  <c r="BG391"/>
  <c r="BE391"/>
  <c r="T391"/>
  <c r="R391"/>
  <c r="P391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66"/>
  <c r="BH366"/>
  <c r="BG366"/>
  <c r="BE366"/>
  <c r="T366"/>
  <c r="R366"/>
  <c r="P366"/>
  <c r="BI364"/>
  <c r="BH364"/>
  <c r="BG364"/>
  <c r="BE364"/>
  <c r="T364"/>
  <c r="R364"/>
  <c r="P364"/>
  <c r="BI357"/>
  <c r="BH357"/>
  <c r="BG357"/>
  <c r="BE357"/>
  <c r="T357"/>
  <c r="R357"/>
  <c r="P357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35"/>
  <c r="BH335"/>
  <c r="BG335"/>
  <c r="BE335"/>
  <c r="T335"/>
  <c r="R335"/>
  <c r="P335"/>
  <c r="BI331"/>
  <c r="BH331"/>
  <c r="BG331"/>
  <c r="BE331"/>
  <c r="T331"/>
  <c r="R331"/>
  <c r="P331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1"/>
  <c r="BH231"/>
  <c r="BG231"/>
  <c r="BE231"/>
  <c r="T231"/>
  <c r="R231"/>
  <c r="P231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10" r="J37"/>
  <c r="J36"/>
  <c i="1" r="AY105"/>
  <c i="10" r="J35"/>
  <c i="1" r="AX105"/>
  <c i="10"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6"/>
  <c r="BH536"/>
  <c r="BG536"/>
  <c r="BE536"/>
  <c r="T536"/>
  <c r="R536"/>
  <c r="P536"/>
  <c r="BI534"/>
  <c r="BH534"/>
  <c r="BG534"/>
  <c r="BE534"/>
  <c r="T534"/>
  <c r="R534"/>
  <c r="P534"/>
  <c r="BI529"/>
  <c r="BH529"/>
  <c r="BG529"/>
  <c r="BE529"/>
  <c r="T529"/>
  <c r="R529"/>
  <c r="P529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09"/>
  <c r="BH509"/>
  <c r="BG509"/>
  <c r="BE509"/>
  <c r="T509"/>
  <c r="R509"/>
  <c r="P509"/>
  <c r="BI506"/>
  <c r="BH506"/>
  <c r="BG506"/>
  <c r="BE506"/>
  <c r="T506"/>
  <c r="T505"/>
  <c r="R506"/>
  <c r="R505"/>
  <c r="P506"/>
  <c r="P505"/>
  <c r="BI496"/>
  <c r="BH496"/>
  <c r="BG496"/>
  <c r="BE496"/>
  <c r="T496"/>
  <c r="R496"/>
  <c r="P496"/>
  <c r="BI493"/>
  <c r="BH493"/>
  <c r="BG493"/>
  <c r="BE493"/>
  <c r="T493"/>
  <c r="R493"/>
  <c r="P493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1"/>
  <c r="BH451"/>
  <c r="BG451"/>
  <c r="BE451"/>
  <c r="T451"/>
  <c r="R451"/>
  <c r="P451"/>
  <c r="BI443"/>
  <c r="BH443"/>
  <c r="BG443"/>
  <c r="BE443"/>
  <c r="T443"/>
  <c r="R443"/>
  <c r="P443"/>
  <c r="BI441"/>
  <c r="BH441"/>
  <c r="BG441"/>
  <c r="BE441"/>
  <c r="T441"/>
  <c r="R441"/>
  <c r="P441"/>
  <c r="BI437"/>
  <c r="BH437"/>
  <c r="BG437"/>
  <c r="BE437"/>
  <c r="T437"/>
  <c r="R437"/>
  <c r="P437"/>
  <c r="BI429"/>
  <c r="BH429"/>
  <c r="BG429"/>
  <c r="BE429"/>
  <c r="T429"/>
  <c r="R429"/>
  <c r="P429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7"/>
  <c r="BH397"/>
  <c r="BG397"/>
  <c r="BE397"/>
  <c r="T397"/>
  <c r="R397"/>
  <c r="P397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58"/>
  <c r="BH358"/>
  <c r="BG358"/>
  <c r="BE358"/>
  <c r="T358"/>
  <c r="R358"/>
  <c r="P358"/>
  <c r="BI356"/>
  <c r="BH356"/>
  <c r="BG356"/>
  <c r="BE356"/>
  <c r="T356"/>
  <c r="R356"/>
  <c r="P356"/>
  <c r="BI349"/>
  <c r="BH349"/>
  <c r="BG349"/>
  <c r="BE349"/>
  <c r="T349"/>
  <c r="R349"/>
  <c r="P349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25"/>
  <c r="BH325"/>
  <c r="BG325"/>
  <c r="BE325"/>
  <c r="T325"/>
  <c r="R325"/>
  <c r="P325"/>
  <c r="BI321"/>
  <c r="BH321"/>
  <c r="BG321"/>
  <c r="BE321"/>
  <c r="T321"/>
  <c r="R321"/>
  <c r="P321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4"/>
  <c r="BH244"/>
  <c r="BG244"/>
  <c r="BE244"/>
  <c r="T244"/>
  <c r="R244"/>
  <c r="P244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9" r="J41"/>
  <c r="J40"/>
  <c i="1" r="AY104"/>
  <c i="9" r="J39"/>
  <c i="1" r="AX104"/>
  <c i="9" r="BI252"/>
  <c r="BH252"/>
  <c r="BG252"/>
  <c r="BE252"/>
  <c r="T252"/>
  <c r="T251"/>
  <c r="R252"/>
  <c r="R251"/>
  <c r="P252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J129"/>
  <c r="J128"/>
  <c r="F128"/>
  <c r="F126"/>
  <c r="E124"/>
  <c r="J96"/>
  <c r="J95"/>
  <c r="F95"/>
  <c r="F93"/>
  <c r="E91"/>
  <c r="J22"/>
  <c r="E22"/>
  <c r="F129"/>
  <c r="J21"/>
  <c r="J16"/>
  <c r="J93"/>
  <c r="E7"/>
  <c r="E85"/>
  <c i="8" r="J41"/>
  <c r="J40"/>
  <c i="1" r="AY103"/>
  <c i="8" r="J39"/>
  <c i="1" r="AX103"/>
  <c i="8"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T239"/>
  <c r="R240"/>
  <c r="R239"/>
  <c r="P240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28"/>
  <c r="BH228"/>
  <c r="BG228"/>
  <c r="BE228"/>
  <c r="T228"/>
  <c r="R228"/>
  <c r="P228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7" r="J41"/>
  <c r="J40"/>
  <c i="1" r="AY102"/>
  <c i="7" r="J39"/>
  <c i="1" r="AX102"/>
  <c i="7"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119"/>
  <c i="6" r="J41"/>
  <c r="J40"/>
  <c i="1" r="AY101"/>
  <c i="6" r="J39"/>
  <c i="1" r="AX101"/>
  <c i="6" r="BI239"/>
  <c r="BH239"/>
  <c r="BG239"/>
  <c r="BE239"/>
  <c r="T239"/>
  <c r="T238"/>
  <c r="R239"/>
  <c r="R238"/>
  <c r="P239"/>
  <c r="P238"/>
  <c r="BI236"/>
  <c r="BH236"/>
  <c r="BG236"/>
  <c r="BE236"/>
  <c r="T236"/>
  <c r="R236"/>
  <c r="P236"/>
  <c r="BI234"/>
  <c r="BH234"/>
  <c r="BG234"/>
  <c r="BE234"/>
  <c r="T234"/>
  <c r="R234"/>
  <c r="P234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93"/>
  <c r="E7"/>
  <c r="E117"/>
  <c i="5" r="J41"/>
  <c r="J40"/>
  <c i="1" r="AY100"/>
  <c i="5" r="J39"/>
  <c i="1" r="AX100"/>
  <c i="5" r="BI247"/>
  <c r="BH247"/>
  <c r="BG247"/>
  <c r="BE247"/>
  <c r="T247"/>
  <c r="T246"/>
  <c r="R247"/>
  <c r="R246"/>
  <c r="P247"/>
  <c r="P246"/>
  <c r="BI244"/>
  <c r="BH244"/>
  <c r="BG244"/>
  <c r="BE244"/>
  <c r="T244"/>
  <c r="R244"/>
  <c r="P244"/>
  <c r="BI242"/>
  <c r="BH242"/>
  <c r="BG242"/>
  <c r="BE242"/>
  <c r="T242"/>
  <c r="R242"/>
  <c r="P242"/>
  <c r="BI238"/>
  <c r="BH238"/>
  <c r="BG238"/>
  <c r="BE238"/>
  <c r="T238"/>
  <c r="R238"/>
  <c r="P238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4" r="J41"/>
  <c r="J40"/>
  <c i="1" r="AY99"/>
  <c i="4" r="J39"/>
  <c i="1" r="AX99"/>
  <c i="4" r="BI234"/>
  <c r="BH234"/>
  <c r="BG234"/>
  <c r="BE234"/>
  <c r="T234"/>
  <c r="T233"/>
  <c r="R234"/>
  <c r="R233"/>
  <c r="P234"/>
  <c r="P233"/>
  <c r="BI231"/>
  <c r="BH231"/>
  <c r="BG231"/>
  <c r="BE231"/>
  <c r="T231"/>
  <c r="R231"/>
  <c r="P231"/>
  <c r="BI229"/>
  <c r="BH229"/>
  <c r="BG229"/>
  <c r="BE229"/>
  <c r="T229"/>
  <c r="R229"/>
  <c r="P229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85"/>
  <c i="3" r="J39"/>
  <c r="J38"/>
  <c i="1" r="AY97"/>
  <c i="3" r="J37"/>
  <c i="1" r="AX97"/>
  <c i="3" r="BI228"/>
  <c r="BH228"/>
  <c r="BG228"/>
  <c r="BE228"/>
  <c r="T228"/>
  <c r="T227"/>
  <c r="R228"/>
  <c r="R227"/>
  <c r="P228"/>
  <c r="P227"/>
  <c r="BI219"/>
  <c r="BH219"/>
  <c r="BG219"/>
  <c r="BE219"/>
  <c r="T219"/>
  <c r="R219"/>
  <c r="P219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0"/>
  <c r="BH150"/>
  <c r="BG150"/>
  <c r="BE150"/>
  <c r="T150"/>
  <c r="T149"/>
  <c r="R150"/>
  <c r="R149"/>
  <c r="P150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2" r="T125"/>
  <c r="J37"/>
  <c r="J36"/>
  <c i="1" r="AY95"/>
  <c i="2" r="J35"/>
  <c i="1" r="AX95"/>
  <c i="2"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BK127"/>
  <c r="BK123"/>
  <c i="3" r="BK169"/>
  <c r="BK139"/>
  <c r="J191"/>
  <c r="BK172"/>
  <c r="J143"/>
  <c r="BK228"/>
  <c r="J204"/>
  <c r="BK189"/>
  <c r="BK166"/>
  <c r="J211"/>
  <c r="BK188"/>
  <c r="BK174"/>
  <c r="J139"/>
  <c r="J147"/>
  <c r="BK184"/>
  <c r="J170"/>
  <c r="J176"/>
  <c r="BK141"/>
  <c i="4" r="J198"/>
  <c r="J165"/>
  <c r="J135"/>
  <c r="J197"/>
  <c r="J139"/>
  <c r="J178"/>
  <c r="BK220"/>
  <c r="J188"/>
  <c r="BK225"/>
  <c r="J185"/>
  <c r="BK148"/>
  <c r="J199"/>
  <c r="J231"/>
  <c r="J194"/>
  <c r="J167"/>
  <c r="J137"/>
  <c i="5" r="J204"/>
  <c r="J153"/>
  <c r="J212"/>
  <c r="J171"/>
  <c r="J145"/>
  <c r="BK212"/>
  <c r="BK175"/>
  <c r="BK244"/>
  <c r="J196"/>
  <c r="J152"/>
  <c r="BK222"/>
  <c r="J184"/>
  <c r="J134"/>
  <c r="BK204"/>
  <c r="BK184"/>
  <c r="J150"/>
  <c i="6" r="J234"/>
  <c r="J179"/>
  <c r="J162"/>
  <c r="BK203"/>
  <c r="BK167"/>
  <c r="BK239"/>
  <c r="BK197"/>
  <c r="J228"/>
  <c r="J184"/>
  <c r="BK215"/>
  <c r="BK165"/>
  <c r="J230"/>
  <c r="BK177"/>
  <c r="BK150"/>
  <c r="BK234"/>
  <c r="BK204"/>
  <c r="BK163"/>
  <c i="7" r="BK212"/>
  <c r="BK220"/>
  <c r="J141"/>
  <c r="BK206"/>
  <c r="BK173"/>
  <c r="J199"/>
  <c r="J167"/>
  <c r="J227"/>
  <c r="J185"/>
  <c r="J153"/>
  <c r="J173"/>
  <c r="J150"/>
  <c r="BK192"/>
  <c r="BK148"/>
  <c i="8" r="BK237"/>
  <c r="BK207"/>
  <c r="BK169"/>
  <c r="J252"/>
  <c r="J233"/>
  <c r="J197"/>
  <c r="BK157"/>
  <c r="J223"/>
  <c r="BK193"/>
  <c r="J138"/>
  <c r="BK235"/>
  <c r="BK196"/>
  <c r="BK144"/>
  <c r="J196"/>
  <c r="J160"/>
  <c r="BK136"/>
  <c r="BK197"/>
  <c r="J174"/>
  <c i="9" r="J230"/>
  <c r="BK200"/>
  <c r="BK170"/>
  <c r="J139"/>
  <c r="J206"/>
  <c r="J176"/>
  <c r="BK252"/>
  <c r="J165"/>
  <c r="BK230"/>
  <c r="BK175"/>
  <c r="J245"/>
  <c r="BK212"/>
  <c r="J175"/>
  <c r="J135"/>
  <c r="J214"/>
  <c r="BK176"/>
  <c r="BK139"/>
  <c r="BK201"/>
  <c r="J170"/>
  <c i="10" r="J549"/>
  <c r="BK525"/>
  <c r="BK475"/>
  <c r="BK366"/>
  <c r="BK342"/>
  <c r="BK239"/>
  <c r="BK218"/>
  <c r="J194"/>
  <c r="J169"/>
  <c r="J554"/>
  <c r="BK549"/>
  <c r="J463"/>
  <c r="BK437"/>
  <c r="BK390"/>
  <c r="J379"/>
  <c r="J308"/>
  <c r="J284"/>
  <c r="J257"/>
  <c r="BK215"/>
  <c r="BK183"/>
  <c r="J141"/>
  <c r="J529"/>
  <c r="BK451"/>
  <c r="J385"/>
  <c r="J342"/>
  <c r="BK253"/>
  <c r="BK160"/>
  <c r="J546"/>
  <c r="J509"/>
  <c r="BK463"/>
  <c r="J381"/>
  <c r="BK358"/>
  <c r="BK265"/>
  <c r="J215"/>
  <c r="J181"/>
  <c r="BK547"/>
  <c r="BK519"/>
  <c r="BK471"/>
  <c r="BK384"/>
  <c r="J298"/>
  <c r="J221"/>
  <c r="BK186"/>
  <c r="J132"/>
  <c r="BK397"/>
  <c r="J239"/>
  <c r="J153"/>
  <c r="BK543"/>
  <c r="J513"/>
  <c r="BK459"/>
  <c r="J395"/>
  <c r="BK371"/>
  <c r="J321"/>
  <c r="J279"/>
  <c r="J253"/>
  <c r="BK240"/>
  <c r="BK198"/>
  <c r="BK171"/>
  <c r="J156"/>
  <c i="11" r="BK519"/>
  <c r="BK463"/>
  <c r="J386"/>
  <c r="J256"/>
  <c r="J191"/>
  <c r="BK141"/>
  <c r="BK494"/>
  <c r="BK433"/>
  <c r="J391"/>
  <c r="BK314"/>
  <c r="BK221"/>
  <c r="J504"/>
  <c r="BK381"/>
  <c r="J288"/>
  <c r="BK256"/>
  <c r="J194"/>
  <c r="BK153"/>
  <c r="J433"/>
  <c r="J376"/>
  <c r="BK268"/>
  <c r="J165"/>
  <c r="BK509"/>
  <c r="BK383"/>
  <c r="BK318"/>
  <c r="J214"/>
  <c r="J146"/>
  <c r="J461"/>
  <c r="J348"/>
  <c r="BK288"/>
  <c r="J212"/>
  <c r="BK163"/>
  <c r="J149"/>
  <c r="BK484"/>
  <c r="J453"/>
  <c r="J314"/>
  <c r="BK276"/>
  <c r="J243"/>
  <c r="J208"/>
  <c r="J183"/>
  <c r="BK543"/>
  <c r="J541"/>
  <c r="J536"/>
  <c r="J463"/>
  <c r="BK348"/>
  <c r="BK214"/>
  <c r="BK171"/>
  <c i="2" r="J126"/>
  <c r="J123"/>
  <c i="3" r="J167"/>
  <c r="BK145"/>
  <c r="BK196"/>
  <c r="BK173"/>
  <c r="BK133"/>
  <c r="BK211"/>
  <c r="J200"/>
  <c r="BK182"/>
  <c r="BK158"/>
  <c r="J228"/>
  <c r="BK192"/>
  <c r="BK177"/>
  <c r="J150"/>
  <c r="BK165"/>
  <c r="J145"/>
  <c r="BK198"/>
  <c r="BK176"/>
  <c r="BK150"/>
  <c r="BK131"/>
  <c i="4" r="J180"/>
  <c r="J153"/>
  <c r="J234"/>
  <c r="J181"/>
  <c r="BK234"/>
  <c r="J134"/>
  <c r="BK198"/>
  <c r="J209"/>
  <c r="J176"/>
  <c r="BK159"/>
  <c r="BK200"/>
  <c r="J148"/>
  <c r="BK199"/>
  <c r="BK153"/>
  <c i="5" r="J242"/>
  <c r="J191"/>
  <c r="J158"/>
  <c r="J205"/>
  <c r="BK164"/>
  <c r="BK242"/>
  <c r="BK180"/>
  <c r="BK134"/>
  <c r="BK216"/>
  <c r="J164"/>
  <c r="J244"/>
  <c r="BK150"/>
  <c r="J232"/>
  <c r="BK196"/>
  <c r="BK166"/>
  <c r="J142"/>
  <c i="6" r="BK226"/>
  <c r="BK182"/>
  <c r="J167"/>
  <c r="BK202"/>
  <c r="J177"/>
  <c r="BK140"/>
  <c r="BK206"/>
  <c r="J220"/>
  <c r="J180"/>
  <c r="J210"/>
  <c r="J151"/>
  <c r="J182"/>
  <c r="J157"/>
  <c r="BK228"/>
  <c r="J202"/>
  <c r="J172"/>
  <c i="7" r="J220"/>
  <c r="BK200"/>
  <c r="BK199"/>
  <c r="J138"/>
  <c r="J193"/>
  <c r="BK150"/>
  <c r="J212"/>
  <c r="J179"/>
  <c r="J229"/>
  <c r="BK191"/>
  <c r="BK158"/>
  <c r="J158"/>
  <c r="BK165"/>
  <c r="BK229"/>
  <c r="BK177"/>
  <c i="8" r="J250"/>
  <c r="BK228"/>
  <c r="J183"/>
  <c r="BK140"/>
  <c r="J240"/>
  <c r="BK208"/>
  <c r="J171"/>
  <c r="J237"/>
  <c r="BK155"/>
  <c r="BK252"/>
  <c r="J208"/>
  <c r="BK165"/>
  <c r="J136"/>
  <c r="BK203"/>
  <c r="J165"/>
  <c r="J155"/>
  <c r="J214"/>
  <c r="J180"/>
  <c r="J152"/>
  <c i="9" r="BK206"/>
  <c r="J172"/>
  <c r="J217"/>
  <c r="J200"/>
  <c r="J154"/>
  <c r="J233"/>
  <c r="BK137"/>
  <c r="J231"/>
  <c r="J189"/>
  <c r="BK141"/>
  <c r="BK215"/>
  <c r="J183"/>
  <c r="BK149"/>
  <c r="BK217"/>
  <c r="BK172"/>
  <c r="BK247"/>
  <c r="BK199"/>
  <c r="BK178"/>
  <c i="10" r="J548"/>
  <c r="BK529"/>
  <c r="BK493"/>
  <c r="J377"/>
  <c r="J356"/>
  <c r="BK249"/>
  <c r="BK225"/>
  <c r="J176"/>
  <c r="BK151"/>
  <c r="BK553"/>
  <c r="J534"/>
  <c r="J451"/>
  <c r="J405"/>
  <c r="BK385"/>
  <c r="BK336"/>
  <c r="BK292"/>
  <c r="J249"/>
  <c r="J198"/>
  <c r="J151"/>
  <c r="BK536"/>
  <c r="J461"/>
  <c r="J384"/>
  <c r="BK338"/>
  <c r="J241"/>
  <c r="J174"/>
  <c r="BK552"/>
  <c r="J523"/>
  <c r="J457"/>
  <c r="J373"/>
  <c r="BK308"/>
  <c r="BK275"/>
  <c r="J212"/>
  <c r="BK176"/>
  <c r="BK156"/>
  <c r="J525"/>
  <c r="J473"/>
  <c r="BK417"/>
  <c r="J336"/>
  <c r="BK244"/>
  <c r="J216"/>
  <c r="BK181"/>
  <c r="J545"/>
  <c r="J277"/>
  <c r="BK163"/>
  <c r="BK545"/>
  <c r="J506"/>
  <c r="J429"/>
  <c r="J387"/>
  <c r="BK368"/>
  <c r="J325"/>
  <c r="BK269"/>
  <c r="J244"/>
  <c r="BK200"/>
  <c r="J178"/>
  <c i="11" r="BK435"/>
  <c r="BK252"/>
  <c r="BK183"/>
  <c r="J139"/>
  <c r="J502"/>
  <c r="BK308"/>
  <c r="J524"/>
  <c r="BK451"/>
  <c r="J406"/>
  <c r="J350"/>
  <c r="BK208"/>
  <c r="BK176"/>
  <c r="BK515"/>
  <c r="J381"/>
  <c r="J280"/>
  <c r="J238"/>
  <c r="J153"/>
  <c r="BK511"/>
  <c r="J413"/>
  <c r="J300"/>
  <c r="J195"/>
  <c r="J532"/>
  <c r="BK391"/>
  <c r="BK331"/>
  <c r="BK266"/>
  <c r="J186"/>
  <c r="BK156"/>
  <c r="BK532"/>
  <c r="BK461"/>
  <c r="J397"/>
  <c r="BK304"/>
  <c r="BK270"/>
  <c r="J223"/>
  <c r="BK198"/>
  <c r="J181"/>
  <c r="BK542"/>
  <c r="BK539"/>
  <c r="BK535"/>
  <c r="J383"/>
  <c r="J318"/>
  <c r="BK284"/>
  <c r="J242"/>
  <c r="BK223"/>
  <c r="J217"/>
  <c r="J198"/>
  <c r="BK146"/>
  <c i="1" r="AS98"/>
  <c i="3" r="J133"/>
  <c r="BK200"/>
  <c i="4" r="BK231"/>
  <c r="BK178"/>
  <c r="BK209"/>
  <c r="J164"/>
  <c r="BK134"/>
  <c i="5" r="BK247"/>
  <c r="BK238"/>
  <c r="J137"/>
  <c r="J168"/>
  <c i="6" r="J192"/>
  <c r="BK217"/>
  <c r="J163"/>
  <c r="BK236"/>
  <c i="7" r="BK185"/>
  <c r="J165"/>
  <c r="BK145"/>
  <c r="J171"/>
  <c r="J225"/>
  <c i="8" r="BK248"/>
  <c r="J228"/>
  <c r="J200"/>
  <c r="J207"/>
  <c i="9" r="BK245"/>
  <c r="J197"/>
  <c r="J213"/>
  <c r="J247"/>
  <c r="J141"/>
  <c r="BK152"/>
  <c i="10" r="J340"/>
  <c r="BK191"/>
  <c r="BK513"/>
  <c r="J281"/>
  <c r="BK167"/>
  <c r="BK377"/>
  <c r="J547"/>
  <c r="BK279"/>
  <c r="BK506"/>
  <c r="J218"/>
  <c r="J143"/>
  <c r="J403"/>
  <c i="11" r="J235"/>
  <c r="J538"/>
  <c r="J304"/>
  <c r="BK225"/>
  <c i="2" r="BK124"/>
  <c i="3" r="J169"/>
  <c r="J194"/>
  <c i="4" r="BK176"/>
  <c r="BK211"/>
  <c r="BK223"/>
  <c r="BK180"/>
  <c i="5" r="BK186"/>
  <c r="J238"/>
  <c i="6" r="BK175"/>
  <c r="BK157"/>
  <c r="BK137"/>
  <c i="7" r="BK214"/>
  <c r="J191"/>
  <c r="J200"/>
  <c i="9" r="J215"/>
  <c r="J249"/>
  <c r="BK167"/>
  <c r="BK146"/>
  <c i="10" r="J207"/>
  <c r="J228"/>
  <c r="BK496"/>
  <c r="J369"/>
  <c r="J200"/>
  <c r="BK216"/>
  <c r="J167"/>
  <c i="11" r="J509"/>
  <c r="BK459"/>
  <c r="J296"/>
  <c r="J200"/>
  <c r="J156"/>
  <c r="BK497"/>
  <c r="J443"/>
  <c r="J331"/>
  <c r="BK205"/>
  <c r="J511"/>
  <c r="BK413"/>
  <c r="BK346"/>
  <c r="J270"/>
  <c r="BK195"/>
  <c r="J163"/>
  <c r="J459"/>
  <c r="J385"/>
  <c r="J364"/>
  <c r="BK231"/>
  <c r="J160"/>
  <c r="J535"/>
  <c r="BK406"/>
  <c r="BK376"/>
  <c r="BK243"/>
  <c r="J167"/>
  <c r="J526"/>
  <c i="2" r="BK126"/>
  <c r="BK122"/>
  <c i="3" r="BK157"/>
  <c r="BK204"/>
  <c r="J178"/>
  <c r="J162"/>
  <c r="J131"/>
  <c r="J219"/>
  <c r="BK206"/>
  <c r="J192"/>
  <c r="BK170"/>
  <c r="J141"/>
  <c r="J198"/>
  <c r="BK180"/>
  <c r="BK162"/>
  <c r="J180"/>
  <c r="BK209"/>
  <c r="BK194"/>
  <c r="J174"/>
  <c r="BK161"/>
  <c r="J165"/>
  <c i="4" r="J201"/>
  <c r="J173"/>
  <c r="J142"/>
  <c r="J223"/>
  <c r="J190"/>
  <c r="BK142"/>
  <c r="BK135"/>
  <c r="J207"/>
  <c r="BK164"/>
  <c r="BK190"/>
  <c r="BK173"/>
  <c r="J225"/>
  <c r="BK194"/>
  <c r="BK201"/>
  <c r="J169"/>
  <c r="J145"/>
  <c i="5" r="J219"/>
  <c r="J175"/>
  <c r="BK145"/>
  <c r="BK201"/>
  <c r="BK160"/>
  <c r="J216"/>
  <c r="J194"/>
  <c r="J148"/>
  <c r="BK236"/>
  <c r="BK179"/>
  <c r="BK137"/>
  <c r="BK163"/>
  <c r="BK227"/>
  <c r="BK191"/>
  <c r="J160"/>
  <c r="J139"/>
  <c i="6" r="BK192"/>
  <c r="BK159"/>
  <c r="J201"/>
  <c r="J150"/>
  <c r="BK230"/>
  <c r="BK201"/>
  <c r="J223"/>
  <c r="BK179"/>
  <c r="J206"/>
  <c r="BK162"/>
  <c r="J197"/>
  <c r="J165"/>
  <c r="J137"/>
  <c r="BK220"/>
  <c r="BK190"/>
  <c r="BK143"/>
  <c i="7" r="BK225"/>
  <c r="BK169"/>
  <c r="BK227"/>
  <c r="J204"/>
  <c r="J223"/>
  <c r="BK208"/>
  <c r="BK171"/>
  <c r="J136"/>
  <c r="BK179"/>
  <c r="BK183"/>
  <c r="J197"/>
  <c r="BK188"/>
  <c r="J187"/>
  <c r="J162"/>
  <c r="BK203"/>
  <c r="BK152"/>
  <c i="8" r="BK240"/>
  <c r="J210"/>
  <c r="BK200"/>
  <c r="J144"/>
  <c r="BK243"/>
  <c r="J206"/>
  <c r="BK174"/>
  <c r="J243"/>
  <c r="BK210"/>
  <c r="BK142"/>
  <c r="BK219"/>
  <c r="BK195"/>
  <c r="J147"/>
  <c r="BK221"/>
  <c r="BK183"/>
  <c r="BK159"/>
  <c r="J219"/>
  <c r="J195"/>
  <c r="BK177"/>
  <c i="9" r="BK222"/>
  <c r="BK194"/>
  <c r="J156"/>
  <c r="BK214"/>
  <c r="BK186"/>
  <c r="J157"/>
  <c r="BK135"/>
  <c r="J167"/>
  <c r="BK233"/>
  <c r="BK209"/>
  <c r="BK157"/>
  <c r="J240"/>
  <c r="J201"/>
  <c r="BK192"/>
  <c r="J37"/>
  <c i="10" r="BK395"/>
  <c r="BK349"/>
  <c r="BK295"/>
  <c r="BK267"/>
  <c r="BK235"/>
  <c r="J190"/>
  <c r="BK149"/>
  <c r="BK523"/>
  <c r="BK414"/>
  <c r="J382"/>
  <c r="J275"/>
  <c r="J186"/>
  <c r="BK136"/>
  <c r="BK534"/>
  <c r="J465"/>
  <c r="BK405"/>
  <c r="BK284"/>
  <c r="BK261"/>
  <c r="BK195"/>
  <c r="BK169"/>
  <c r="J543"/>
  <c r="J475"/>
  <c r="J437"/>
  <c r="BK356"/>
  <c r="BK281"/>
  <c r="J240"/>
  <c r="BK146"/>
  <c r="J541"/>
  <c r="BK373"/>
  <c r="BK205"/>
  <c r="BK143"/>
  <c r="J517"/>
  <c r="BK473"/>
  <c r="J421"/>
  <c r="BK375"/>
  <c r="J338"/>
  <c r="BK288"/>
  <c r="BK257"/>
  <c r="BK207"/>
  <c r="J183"/>
  <c r="J149"/>
  <c i="11" r="BK530"/>
  <c r="J494"/>
  <c r="BK443"/>
  <c r="J308"/>
  <c r="J205"/>
  <c r="BK160"/>
  <c r="J393"/>
  <c r="J284"/>
  <c r="BK165"/>
  <c r="BK481"/>
  <c r="BK429"/>
  <c r="BK357"/>
  <c r="BK280"/>
  <c r="J203"/>
  <c r="BK132"/>
  <c r="J377"/>
  <c r="BK292"/>
  <c r="BK242"/>
  <c r="J190"/>
  <c r="J141"/>
  <c r="J497"/>
  <c r="BK397"/>
  <c r="BK364"/>
  <c r="J244"/>
  <c r="J171"/>
  <c r="BK536"/>
  <c r="J451"/>
  <c r="J310"/>
  <c r="J260"/>
  <c r="BK211"/>
  <c r="J169"/>
  <c r="BK151"/>
  <c r="BK502"/>
  <c r="J409"/>
  <c r="J290"/>
  <c r="BK247"/>
  <c r="BK212"/>
  <c r="BK191"/>
  <c r="J543"/>
  <c r="BK541"/>
  <c r="BK538"/>
  <c r="J513"/>
  <c r="BK377"/>
  <c r="BK310"/>
  <c r="BK203"/>
  <c r="J143"/>
  <c i="3" r="BK164"/>
  <c r="J157"/>
  <c r="J206"/>
  <c i="4" r="J229"/>
  <c r="BK145"/>
  <c i="5" r="BK168"/>
  <c r="J214"/>
  <c r="BK152"/>
  <c i="6" r="BK180"/>
  <c i="7" r="J152"/>
  <c i="8" r="J209"/>
  <c r="J202"/>
  <c i="9" r="J194"/>
  <c r="J162"/>
  <c i="10" r="BK554"/>
  <c r="BK441"/>
  <c r="BK457"/>
  <c r="BK382"/>
  <c r="BK401"/>
  <c r="J205"/>
  <c r="J550"/>
  <c r="J397"/>
  <c r="BK321"/>
  <c r="J292"/>
  <c r="J195"/>
  <c r="BK153"/>
  <c i="11" r="BK513"/>
  <c r="J507"/>
  <c r="BK393"/>
  <c r="J225"/>
  <c r="BK178"/>
  <c r="J534"/>
  <c r="J484"/>
  <c r="J379"/>
  <c r="BK260"/>
  <c r="BK526"/>
  <c r="BK507"/>
  <c r="BK421"/>
  <c r="BK300"/>
  <c r="J264"/>
  <c r="BK190"/>
  <c r="BK149"/>
  <c r="J421"/>
  <c r="J346"/>
  <c r="J252"/>
  <c r="J176"/>
  <c r="J537"/>
  <c r="J429"/>
  <c r="BK379"/>
  <c r="J268"/>
  <c r="BK181"/>
  <c r="J132"/>
  <c r="BK453"/>
  <c r="BK136"/>
  <c i="2" r="J127"/>
  <c r="J122"/>
  <c i="3" r="BK160"/>
  <c r="J210"/>
  <c r="J188"/>
  <c r="BK171"/>
  <c r="BK155"/>
  <c r="BK210"/>
  <c r="J202"/>
  <c r="J172"/>
  <c r="J155"/>
  <c r="BK208"/>
  <c r="J184"/>
  <c r="J161"/>
  <c r="BK186"/>
  <c r="J158"/>
  <c r="J208"/>
  <c r="J189"/>
  <c r="J171"/>
  <c r="BK143"/>
  <c i="4" r="J200"/>
  <c r="BK172"/>
  <c r="BK150"/>
  <c r="J220"/>
  <c r="BK161"/>
  <c r="BK167"/>
  <c r="J203"/>
  <c r="BK165"/>
  <c r="BK203"/>
  <c r="BK183"/>
  <c r="BK229"/>
  <c r="BK181"/>
  <c r="J211"/>
  <c r="BK185"/>
  <c r="J150"/>
  <c i="5" r="BK214"/>
  <c r="J179"/>
  <c r="J135"/>
  <c r="BK189"/>
  <c r="BK148"/>
  <c r="BK232"/>
  <c r="J201"/>
  <c r="BK139"/>
  <c r="J222"/>
  <c r="J180"/>
  <c r="BK142"/>
  <c r="J189"/>
  <c r="J166"/>
  <c r="BK219"/>
  <c r="BK188"/>
  <c r="BK158"/>
  <c i="6" r="J236"/>
  <c r="J215"/>
  <c r="J170"/>
  <c r="BK210"/>
  <c r="BK187"/>
  <c r="J148"/>
  <c r="J226"/>
  <c r="J187"/>
  <c r="BK135"/>
  <c r="J204"/>
  <c r="BK134"/>
  <c r="BK184"/>
  <c r="J134"/>
  <c r="BK172"/>
  <c r="BK151"/>
  <c r="J239"/>
  <c r="J217"/>
  <c r="J175"/>
  <c r="J140"/>
  <c i="7" r="J183"/>
  <c r="BK187"/>
  <c r="BK217"/>
  <c r="BK197"/>
  <c r="J145"/>
  <c r="J206"/>
  <c r="BK153"/>
  <c r="J214"/>
  <c r="J177"/>
  <c r="J148"/>
  <c r="BK162"/>
  <c r="BK136"/>
  <c i="8" r="BK233"/>
  <c r="BK202"/>
  <c r="J142"/>
  <c r="BK246"/>
  <c r="BK214"/>
  <c r="BK180"/>
  <c r="BK138"/>
  <c r="J218"/>
  <c r="BK152"/>
  <c r="J246"/>
  <c r="BK206"/>
  <c r="J189"/>
  <c r="J235"/>
  <c r="BK189"/>
  <c r="J140"/>
  <c r="J203"/>
  <c r="J187"/>
  <c i="9" r="BK204"/>
  <c r="J227"/>
  <c r="BK183"/>
  <c r="J146"/>
  <c r="BK231"/>
  <c r="BK240"/>
  <c r="J181"/>
  <c r="J137"/>
  <c r="BK235"/>
  <c r="J199"/>
  <c r="J152"/>
  <c r="J222"/>
  <c r="J186"/>
  <c r="BK162"/>
  <c r="J235"/>
  <c r="J192"/>
  <c i="10" r="BK550"/>
  <c r="J496"/>
  <c r="J401"/>
  <c r="J295"/>
  <c r="J235"/>
  <c r="BK212"/>
  <c r="BK178"/>
  <c r="BK141"/>
  <c r="J552"/>
  <c r="BK509"/>
  <c r="BK443"/>
  <c r="J417"/>
  <c r="BK387"/>
  <c r="BK340"/>
  <c r="BK298"/>
  <c r="J269"/>
  <c r="J232"/>
  <c r="BK194"/>
  <c r="J160"/>
  <c r="BK132"/>
  <c r="J471"/>
  <c r="J390"/>
  <c r="J375"/>
  <c r="J265"/>
  <c r="J191"/>
  <c r="BK139"/>
  <c r="J536"/>
  <c r="J493"/>
  <c r="J441"/>
  <c r="J366"/>
  <c r="BK277"/>
  <c r="BK241"/>
  <c r="J209"/>
  <c i="11" r="J292"/>
  <c r="BK174"/>
  <c r="J530"/>
  <c r="BK335"/>
  <c r="BK244"/>
  <c r="J211"/>
  <c r="BK186"/>
  <c r="BK139"/>
  <c r="J542"/>
  <c r="J539"/>
  <c r="BK534"/>
  <c r="BK350"/>
  <c r="J247"/>
  <c r="J221"/>
  <c r="BK194"/>
  <c i="2" r="J124"/>
  <c i="3" r="J164"/>
  <c r="BK219"/>
  <c r="J182"/>
  <c r="J166"/>
  <c r="BK147"/>
  <c r="BK129"/>
  <c r="J209"/>
  <c r="J196"/>
  <c r="J177"/>
  <c r="BK159"/>
  <c r="J129"/>
  <c r="J186"/>
  <c r="J173"/>
  <c r="BK191"/>
  <c r="J160"/>
  <c r="BK202"/>
  <c r="BK178"/>
  <c r="BK167"/>
  <c r="J159"/>
  <c i="4" r="BK197"/>
  <c r="J161"/>
  <c r="BK137"/>
  <c r="J217"/>
  <c r="J152"/>
  <c r="BK207"/>
  <c r="BK214"/>
  <c r="J183"/>
  <c r="BK139"/>
  <c r="BK188"/>
  <c r="J172"/>
  <c r="BK217"/>
  <c r="J159"/>
  <c r="J214"/>
  <c r="BK152"/>
  <c r="BK169"/>
  <c i="5" r="BK205"/>
  <c r="J163"/>
  <c r="J227"/>
  <c r="J186"/>
  <c r="J247"/>
  <c r="J208"/>
  <c r="BK171"/>
  <c r="BK208"/>
  <c r="BK153"/>
  <c r="BK135"/>
  <c r="J188"/>
  <c r="J236"/>
  <c r="BK194"/>
  <c i="6" r="J190"/>
  <c r="J146"/>
  <c r="BK213"/>
  <c r="J159"/>
  <c r="J213"/>
  <c r="BK148"/>
  <c r="J203"/>
  <c r="J143"/>
  <c r="BK200"/>
  <c r="BK170"/>
  <c r="J135"/>
  <c r="BK223"/>
  <c r="J200"/>
  <c r="BK146"/>
  <c i="7" r="J203"/>
  <c r="BK223"/>
  <c r="BK167"/>
  <c r="J208"/>
  <c r="J192"/>
  <c r="J217"/>
  <c r="BK193"/>
  <c r="BK138"/>
  <c r="BK204"/>
  <c r="J169"/>
  <c r="J188"/>
  <c r="BK141"/>
  <c i="8" r="BK209"/>
  <c r="J177"/>
  <c r="BK250"/>
  <c r="BK223"/>
  <c r="BK187"/>
  <c r="BK147"/>
  <c r="J221"/>
  <c r="J159"/>
  <c r="J248"/>
  <c r="J212"/>
  <c r="BK160"/>
  <c r="BK212"/>
  <c r="BK171"/>
  <c r="J157"/>
  <c r="BK218"/>
  <c r="J193"/>
  <c r="J169"/>
  <c i="9" r="J209"/>
  <c r="BK189"/>
  <c r="BK143"/>
  <c r="J212"/>
  <c r="J178"/>
  <c r="J143"/>
  <c r="J204"/>
  <c r="BK249"/>
  <c r="BK213"/>
  <c r="BK165"/>
  <c r="J252"/>
  <c r="BK227"/>
  <c r="BK197"/>
  <c r="BK154"/>
  <c r="J224"/>
  <c r="BK181"/>
  <c r="J149"/>
  <c r="BK224"/>
  <c r="BK156"/>
  <c i="10" r="J553"/>
  <c r="BK521"/>
  <c r="BK379"/>
  <c r="J358"/>
  <c r="J288"/>
  <c r="BK228"/>
  <c r="BK203"/>
  <c r="J171"/>
  <c r="J136"/>
  <c r="BK541"/>
  <c r="BK461"/>
  <c r="BK421"/>
  <c r="BK403"/>
  <c r="BK369"/>
  <c r="BK304"/>
  <c r="J261"/>
  <c r="BK209"/>
  <c r="J163"/>
  <c r="BK548"/>
  <c r="J519"/>
  <c r="BK429"/>
  <c r="BK381"/>
  <c r="J300"/>
  <c r="BK221"/>
  <c r="J139"/>
  <c r="BK517"/>
  <c r="J459"/>
  <c r="J371"/>
  <c r="BK325"/>
  <c r="J225"/>
  <c r="BK190"/>
  <c r="BK174"/>
  <c r="J146"/>
  <c r="BK515"/>
  <c r="J443"/>
  <c r="J368"/>
  <c r="J304"/>
  <c r="J203"/>
  <c r="BK165"/>
  <c r="J521"/>
  <c r="J267"/>
  <c r="BK546"/>
  <c r="J515"/>
  <c r="BK465"/>
  <c r="J414"/>
  <c r="J349"/>
  <c r="BK300"/>
  <c r="BK232"/>
  <c r="J165"/>
  <c i="11" r="BK504"/>
  <c r="BK374"/>
  <c r="J231"/>
  <c r="BK143"/>
  <c r="BK524"/>
  <c r="J449"/>
  <c r="BK264"/>
  <c r="J178"/>
  <c r="J519"/>
  <c r="BK449"/>
  <c r="BK366"/>
  <c r="J335"/>
  <c r="J276"/>
  <c r="BK200"/>
  <c r="BK167"/>
  <c r="BK537"/>
  <c r="BK409"/>
  <c r="J374"/>
  <c r="BK296"/>
  <c r="J266"/>
  <c r="BK217"/>
  <c r="J136"/>
  <c r="J435"/>
  <c r="BK385"/>
  <c r="J357"/>
  <c r="BK235"/>
  <c r="J151"/>
  <c r="J515"/>
  <c r="BK386"/>
  <c r="BK290"/>
  <c r="BK238"/>
  <c r="J481"/>
  <c r="J366"/>
  <c r="J174"/>
  <c r="BK169"/>
  <c i="2" l="1" r="R121"/>
  <c i="3" r="P154"/>
  <c i="4" r="BK133"/>
  <c r="T158"/>
  <c r="R196"/>
  <c i="5" r="BK133"/>
  <c r="J133"/>
  <c r="J102"/>
  <c r="BK157"/>
  <c r="J157"/>
  <c r="J103"/>
  <c r="T203"/>
  <c i="6" r="P156"/>
  <c r="BK199"/>
  <c r="J199"/>
  <c r="J106"/>
  <c i="8" r="T173"/>
  <c r="T192"/>
  <c r="R199"/>
  <c r="P242"/>
  <c r="P241"/>
  <c i="9" r="R134"/>
  <c r="BK180"/>
  <c r="J180"/>
  <c r="J104"/>
  <c r="BK196"/>
  <c r="J196"/>
  <c r="J105"/>
  <c r="R203"/>
  <c i="10" r="R131"/>
  <c r="P227"/>
  <c r="R374"/>
  <c r="P544"/>
  <c i="11" r="BK230"/>
  <c r="J230"/>
  <c r="J101"/>
  <c r="BK313"/>
  <c r="J313"/>
  <c r="J103"/>
  <c i="2" r="BK121"/>
  <c r="J121"/>
  <c r="J98"/>
  <c r="R125"/>
  <c i="3" r="BK154"/>
  <c r="J154"/>
  <c r="J103"/>
  <c i="4" r="P133"/>
  <c r="P158"/>
  <c r="T175"/>
  <c r="P187"/>
  <c r="R187"/>
  <c i="5" r="P157"/>
  <c r="R203"/>
  <c i="6" r="P133"/>
  <c r="BK174"/>
  <c r="J174"/>
  <c r="J104"/>
  <c r="R199"/>
  <c i="7" r="R135"/>
  <c r="R161"/>
  <c r="BK190"/>
  <c r="J190"/>
  <c r="J106"/>
  <c r="R219"/>
  <c r="R218"/>
  <c i="8" r="BK135"/>
  <c r="T205"/>
  <c i="9" r="BK169"/>
  <c r="J169"/>
  <c r="J103"/>
  <c r="P211"/>
  <c i="10" r="BK185"/>
  <c r="J185"/>
  <c r="J99"/>
  <c r="BK227"/>
  <c r="J227"/>
  <c r="J101"/>
  <c r="T374"/>
  <c r="BK544"/>
  <c r="J544"/>
  <c r="J109"/>
  <c i="11" r="BK131"/>
  <c r="R185"/>
  <c r="R230"/>
  <c r="R313"/>
  <c r="P373"/>
  <c i="5" r="T133"/>
  <c r="R183"/>
  <c r="R193"/>
  <c i="6" r="BK133"/>
  <c r="J133"/>
  <c r="J102"/>
  <c r="R156"/>
  <c r="P186"/>
  <c i="7" r="R190"/>
  <c i="8" r="R135"/>
  <c r="BK205"/>
  <c r="J205"/>
  <c r="J106"/>
  <c i="9" r="R180"/>
  <c r="R196"/>
  <c r="BK203"/>
  <c r="J203"/>
  <c r="J106"/>
  <c i="10" r="P185"/>
  <c r="P204"/>
  <c r="R274"/>
  <c r="T303"/>
  <c r="T365"/>
  <c r="P508"/>
  <c r="P507"/>
  <c i="11" r="P131"/>
  <c r="R204"/>
  <c r="BK275"/>
  <c r="J275"/>
  <c r="J102"/>
  <c r="P313"/>
  <c r="BK373"/>
  <c r="J373"/>
  <c r="J104"/>
  <c r="T373"/>
  <c i="2" r="BK125"/>
  <c r="J125"/>
  <c r="J99"/>
  <c i="3" r="R154"/>
  <c i="4" r="R158"/>
  <c r="T196"/>
  <c i="5" r="P183"/>
  <c r="P193"/>
  <c i="6" r="T156"/>
  <c r="BK186"/>
  <c r="J186"/>
  <c r="J105"/>
  <c r="T186"/>
  <c i="7" r="P135"/>
  <c r="P161"/>
  <c r="P176"/>
  <c r="T190"/>
  <c i="8" r="P173"/>
  <c r="P192"/>
  <c r="T199"/>
  <c r="R242"/>
  <c r="R241"/>
  <c i="9" r="P169"/>
  <c r="R211"/>
  <c i="10" r="P131"/>
  <c r="T227"/>
  <c r="BK374"/>
  <c r="J374"/>
  <c r="J105"/>
  <c r="R544"/>
  <c i="11" r="P185"/>
  <c r="P230"/>
  <c r="BK382"/>
  <c r="J382"/>
  <c r="J105"/>
  <c i="3" r="P138"/>
  <c i="4" r="BK158"/>
  <c r="J158"/>
  <c r="J103"/>
  <c r="R175"/>
  <c r="BK187"/>
  <c r="J187"/>
  <c r="J105"/>
  <c r="T187"/>
  <c i="5" r="R157"/>
  <c r="T183"/>
  <c r="BK193"/>
  <c r="J193"/>
  <c r="J105"/>
  <c r="T193"/>
  <c i="6" r="R133"/>
  <c r="T174"/>
  <c r="R186"/>
  <c i="7" r="P190"/>
  <c r="P219"/>
  <c r="P218"/>
  <c i="8" r="BK173"/>
  <c r="J173"/>
  <c r="J103"/>
  <c r="BK192"/>
  <c r="J192"/>
  <c r="J104"/>
  <c r="BK199"/>
  <c r="J199"/>
  <c r="J105"/>
  <c r="BK242"/>
  <c r="BK241"/>
  <c r="J241"/>
  <c r="J108"/>
  <c i="9" r="R169"/>
  <c r="T211"/>
  <c i="10" r="BK131"/>
  <c r="J131"/>
  <c r="J98"/>
  <c r="R204"/>
  <c r="P274"/>
  <c r="P303"/>
  <c r="P365"/>
  <c r="T508"/>
  <c r="T507"/>
  <c i="11" r="BK185"/>
  <c r="J185"/>
  <c r="J99"/>
  <c r="T185"/>
  <c r="P275"/>
  <c r="T313"/>
  <c r="R373"/>
  <c r="BK496"/>
  <c r="BK495"/>
  <c r="J495"/>
  <c r="J107"/>
  <c i="3" r="T154"/>
  <c i="8" r="P135"/>
  <c r="P205"/>
  <c i="9" r="P134"/>
  <c r="T180"/>
  <c r="T196"/>
  <c r="P203"/>
  <c i="10" r="T131"/>
  <c r="BK204"/>
  <c r="J204"/>
  <c r="J100"/>
  <c r="BK274"/>
  <c r="J274"/>
  <c r="J102"/>
  <c r="R303"/>
  <c r="R365"/>
  <c r="R508"/>
  <c r="R507"/>
  <c i="11" r="T131"/>
  <c r="P204"/>
  <c r="R275"/>
  <c r="P382"/>
  <c r="R496"/>
  <c r="R495"/>
  <c i="2" r="P121"/>
  <c r="P120"/>
  <c r="P119"/>
  <c i="1" r="AU95"/>
  <c i="2" r="P125"/>
  <c i="3" r="P128"/>
  <c r="T128"/>
  <c r="R138"/>
  <c i="4" r="T133"/>
  <c r="T132"/>
  <c r="T131"/>
  <c r="P175"/>
  <c r="P196"/>
  <c i="5" r="P133"/>
  <c r="T157"/>
  <c r="P203"/>
  <c i="6" r="T133"/>
  <c r="P174"/>
  <c r="T199"/>
  <c i="7" r="T135"/>
  <c r="T161"/>
  <c r="T176"/>
  <c r="P184"/>
  <c r="R184"/>
  <c r="BK219"/>
  <c r="J219"/>
  <c r="J109"/>
  <c i="8" r="T135"/>
  <c r="T134"/>
  <c r="R205"/>
  <c i="9" r="BK134"/>
  <c r="J134"/>
  <c r="J102"/>
  <c r="T169"/>
  <c r="BK211"/>
  <c r="J211"/>
  <c r="J107"/>
  <c i="10" r="T185"/>
  <c r="R227"/>
  <c r="P374"/>
  <c r="T544"/>
  <c i="11" r="R131"/>
  <c r="T204"/>
  <c r="T275"/>
  <c r="R382"/>
  <c r="T496"/>
  <c r="T495"/>
  <c r="P533"/>
  <c i="2" r="T121"/>
  <c r="T120"/>
  <c r="T119"/>
  <c i="3" r="BK128"/>
  <c r="R128"/>
  <c r="BK138"/>
  <c r="J138"/>
  <c r="J101"/>
  <c r="T138"/>
  <c i="4" r="R133"/>
  <c r="R132"/>
  <c r="R131"/>
  <c r="BK175"/>
  <c r="J175"/>
  <c r="J104"/>
  <c r="BK196"/>
  <c r="J196"/>
  <c r="J106"/>
  <c i="5" r="R133"/>
  <c r="R132"/>
  <c r="R131"/>
  <c r="BK183"/>
  <c r="J183"/>
  <c r="J104"/>
  <c r="BK203"/>
  <c r="J203"/>
  <c r="J106"/>
  <c i="6" r="BK156"/>
  <c r="J156"/>
  <c r="J103"/>
  <c r="R174"/>
  <c r="P199"/>
  <c i="7" r="BK135"/>
  <c r="J135"/>
  <c r="J102"/>
  <c r="BK161"/>
  <c r="J161"/>
  <c r="J103"/>
  <c r="BK176"/>
  <c r="J176"/>
  <c r="J104"/>
  <c r="R176"/>
  <c r="BK184"/>
  <c r="J184"/>
  <c r="J105"/>
  <c r="T184"/>
  <c r="T219"/>
  <c r="T218"/>
  <c i="8" r="R173"/>
  <c r="R192"/>
  <c r="P199"/>
  <c r="T242"/>
  <c r="T241"/>
  <c i="9" r="T134"/>
  <c r="T133"/>
  <c r="T132"/>
  <c r="P180"/>
  <c r="P196"/>
  <c r="T203"/>
  <c i="10" r="R185"/>
  <c r="T204"/>
  <c r="T274"/>
  <c r="BK303"/>
  <c r="J303"/>
  <c r="J103"/>
  <c r="BK365"/>
  <c r="J365"/>
  <c r="J104"/>
  <c r="BK508"/>
  <c r="J508"/>
  <c r="J108"/>
  <c i="11" r="BK204"/>
  <c r="J204"/>
  <c r="J100"/>
  <c r="T230"/>
  <c r="T382"/>
  <c r="P496"/>
  <c r="P495"/>
  <c r="BK533"/>
  <c r="J533"/>
  <c r="J109"/>
  <c r="R533"/>
  <c r="T533"/>
  <c i="10" r="BK505"/>
  <c r="J505"/>
  <c r="J106"/>
  <c i="3" r="BK149"/>
  <c r="J149"/>
  <c r="J102"/>
  <c i="7" r="BK216"/>
  <c r="J216"/>
  <c r="J107"/>
  <c i="4" r="BK233"/>
  <c r="J233"/>
  <c r="J107"/>
  <c i="3" r="BK227"/>
  <c r="J227"/>
  <c r="J104"/>
  <c i="8" r="BK239"/>
  <c r="J239"/>
  <c r="J107"/>
  <c i="11" r="BK493"/>
  <c r="J493"/>
  <c r="J106"/>
  <c i="5" r="BK246"/>
  <c r="J246"/>
  <c r="J107"/>
  <c i="6" r="BK238"/>
  <c r="J238"/>
  <c r="J107"/>
  <c i="9" r="BK251"/>
  <c r="J251"/>
  <c r="J108"/>
  <c i="10" r="BK507"/>
  <c r="J507"/>
  <c r="J107"/>
  <c i="11" r="BF151"/>
  <c r="BF156"/>
  <c r="BF165"/>
  <c r="BF178"/>
  <c r="BF252"/>
  <c r="BF260"/>
  <c r="BF264"/>
  <c r="BF290"/>
  <c r="BF335"/>
  <c r="BF364"/>
  <c r="BF397"/>
  <c r="BF406"/>
  <c r="BF413"/>
  <c r="BF433"/>
  <c r="BF504"/>
  <c r="BF537"/>
  <c r="BF538"/>
  <c r="BF539"/>
  <c r="BF541"/>
  <c r="BF542"/>
  <c r="BF543"/>
  <c r="BF149"/>
  <c r="BF153"/>
  <c r="BF214"/>
  <c r="BF256"/>
  <c r="BF266"/>
  <c r="BF308"/>
  <c r="BF357"/>
  <c r="BF379"/>
  <c r="BF443"/>
  <c r="BF513"/>
  <c r="BF515"/>
  <c r="BF534"/>
  <c r="BF535"/>
  <c r="J89"/>
  <c r="BF132"/>
  <c r="BF176"/>
  <c r="BF194"/>
  <c r="BF203"/>
  <c r="BF221"/>
  <c r="BF244"/>
  <c r="BF247"/>
  <c r="BF270"/>
  <c r="BF280"/>
  <c r="BF296"/>
  <c r="BF377"/>
  <c r="BF421"/>
  <c r="BF429"/>
  <c r="BF435"/>
  <c r="BF484"/>
  <c r="BF494"/>
  <c r="BF497"/>
  <c r="BF509"/>
  <c r="F92"/>
  <c r="BF136"/>
  <c r="BF186"/>
  <c r="BF191"/>
  <c r="BF205"/>
  <c r="BF292"/>
  <c r="BF386"/>
  <c r="BF481"/>
  <c r="BF524"/>
  <c r="BF526"/>
  <c r="BF532"/>
  <c r="E119"/>
  <c r="BF169"/>
  <c r="BF208"/>
  <c r="BF223"/>
  <c r="BF288"/>
  <c r="BF304"/>
  <c r="BF318"/>
  <c r="BF331"/>
  <c r="BF348"/>
  <c r="BF393"/>
  <c r="BF449"/>
  <c r="BF463"/>
  <c r="BF502"/>
  <c r="BF519"/>
  <c i="10" r="BK130"/>
  <c r="J130"/>
  <c r="J97"/>
  <c i="11" r="BF139"/>
  <c r="BF141"/>
  <c r="BF171"/>
  <c r="BF217"/>
  <c r="BF225"/>
  <c r="BF231"/>
  <c r="BF238"/>
  <c r="BF310"/>
  <c r="BF391"/>
  <c r="BF530"/>
  <c r="BF143"/>
  <c r="BF160"/>
  <c r="BF174"/>
  <c r="BF181"/>
  <c r="BF183"/>
  <c r="BF190"/>
  <c r="BF198"/>
  <c r="BF200"/>
  <c r="BF211"/>
  <c r="BF212"/>
  <c r="BF235"/>
  <c r="BF243"/>
  <c r="BF276"/>
  <c r="BF300"/>
  <c r="BF346"/>
  <c r="BF366"/>
  <c r="BF374"/>
  <c r="BF376"/>
  <c r="BF383"/>
  <c r="BF385"/>
  <c r="BF409"/>
  <c r="BF453"/>
  <c r="BF459"/>
  <c r="BF461"/>
  <c r="BF507"/>
  <c r="BF511"/>
  <c r="BF536"/>
  <c r="BF146"/>
  <c r="BF163"/>
  <c r="BF167"/>
  <c r="BF195"/>
  <c r="BF242"/>
  <c r="BF268"/>
  <c r="BF284"/>
  <c r="BF314"/>
  <c r="BF350"/>
  <c r="BF381"/>
  <c r="BF451"/>
  <c i="10" r="F92"/>
  <c r="BF132"/>
  <c r="BF221"/>
  <c r="BF275"/>
  <c r="BF284"/>
  <c r="BF356"/>
  <c r="BF358"/>
  <c r="BF366"/>
  <c r="BF379"/>
  <c r="BF441"/>
  <c r="BF525"/>
  <c r="BF529"/>
  <c r="BF548"/>
  <c r="BF167"/>
  <c r="BF191"/>
  <c r="BF218"/>
  <c r="BF232"/>
  <c r="BF338"/>
  <c r="BF342"/>
  <c r="BF461"/>
  <c r="BF534"/>
  <c r="BF139"/>
  <c r="BF151"/>
  <c r="BF160"/>
  <c r="BF169"/>
  <c r="BF171"/>
  <c r="BF176"/>
  <c r="BF178"/>
  <c r="BF190"/>
  <c r="BF207"/>
  <c r="BF209"/>
  <c r="BF212"/>
  <c r="BF261"/>
  <c r="BF288"/>
  <c r="BF292"/>
  <c r="BF304"/>
  <c r="BF340"/>
  <c r="BF369"/>
  <c r="BF371"/>
  <c r="BF385"/>
  <c r="BF387"/>
  <c r="BF390"/>
  <c r="BF401"/>
  <c r="BF403"/>
  <c r="BF421"/>
  <c r="BF451"/>
  <c r="BF457"/>
  <c r="BF465"/>
  <c r="BF493"/>
  <c r="BF496"/>
  <c r="J89"/>
  <c r="BF186"/>
  <c r="BF194"/>
  <c r="BF205"/>
  <c r="BF228"/>
  <c r="BF253"/>
  <c r="BF257"/>
  <c r="BF267"/>
  <c r="BF269"/>
  <c r="BF295"/>
  <c r="BF375"/>
  <c r="BF377"/>
  <c r="BF414"/>
  <c r="BF443"/>
  <c r="BF473"/>
  <c r="BF519"/>
  <c i="9" r="BK133"/>
  <c r="J133"/>
  <c r="J101"/>
  <c i="10" r="BF136"/>
  <c r="BF141"/>
  <c r="BF149"/>
  <c r="BF156"/>
  <c r="BF165"/>
  <c r="BF198"/>
  <c r="BF200"/>
  <c r="BF225"/>
  <c r="BF235"/>
  <c r="BF239"/>
  <c r="BF249"/>
  <c r="BF277"/>
  <c r="BF308"/>
  <c r="BF325"/>
  <c r="BF336"/>
  <c r="BF405"/>
  <c r="BF417"/>
  <c r="BF550"/>
  <c r="BF552"/>
  <c r="BF553"/>
  <c r="E85"/>
  <c r="BF143"/>
  <c r="BF163"/>
  <c r="BF181"/>
  <c r="BF203"/>
  <c r="BF216"/>
  <c r="BF279"/>
  <c r="BF321"/>
  <c r="BF373"/>
  <c r="BF384"/>
  <c r="BF397"/>
  <c r="BF429"/>
  <c r="BF471"/>
  <c r="BF475"/>
  <c r="BF506"/>
  <c r="BF521"/>
  <c r="BF523"/>
  <c r="BF543"/>
  <c r="BF545"/>
  <c r="BF549"/>
  <c r="BF554"/>
  <c r="BF146"/>
  <c r="BF153"/>
  <c r="BF174"/>
  <c r="BF183"/>
  <c r="BF195"/>
  <c r="BF215"/>
  <c r="BF240"/>
  <c r="BF241"/>
  <c r="BF244"/>
  <c r="BF265"/>
  <c r="BF281"/>
  <c r="BF298"/>
  <c r="BF300"/>
  <c r="BF349"/>
  <c r="BF368"/>
  <c r="BF381"/>
  <c r="BF382"/>
  <c r="BF395"/>
  <c r="BF437"/>
  <c r="BF459"/>
  <c r="BF463"/>
  <c r="BF509"/>
  <c r="BF513"/>
  <c r="BF515"/>
  <c r="BF517"/>
  <c r="BF536"/>
  <c r="BF541"/>
  <c r="BF546"/>
  <c r="BF547"/>
  <c i="9" r="J126"/>
  <c r="BF141"/>
  <c r="BF162"/>
  <c r="BF230"/>
  <c i="8" r="J135"/>
  <c r="J102"/>
  <c i="9" r="BF137"/>
  <c r="BF189"/>
  <c r="BF197"/>
  <c r="BF212"/>
  <c r="BF139"/>
  <c r="BF143"/>
  <c r="BF146"/>
  <c r="BF152"/>
  <c r="BF165"/>
  <c r="BF172"/>
  <c r="BF178"/>
  <c r="BF194"/>
  <c r="BF213"/>
  <c r="BF214"/>
  <c r="BF222"/>
  <c i="8" r="J242"/>
  <c r="J109"/>
  <c i="9" r="F96"/>
  <c r="BF154"/>
  <c r="BF167"/>
  <c r="BF204"/>
  <c r="BF215"/>
  <c r="BF227"/>
  <c r="BF235"/>
  <c r="BF252"/>
  <c r="E118"/>
  <c r="BF156"/>
  <c r="BF175"/>
  <c r="BF176"/>
  <c r="BF199"/>
  <c r="BF200"/>
  <c r="BF206"/>
  <c r="BF209"/>
  <c r="BF245"/>
  <c r="BF249"/>
  <c i="1" r="AV104"/>
  <c i="9" r="BF170"/>
  <c r="BF181"/>
  <c r="BF192"/>
  <c r="BF201"/>
  <c r="BF217"/>
  <c r="BF231"/>
  <c r="BF240"/>
  <c r="BF247"/>
  <c r="BF135"/>
  <c r="BF149"/>
  <c r="BF157"/>
  <c r="BF183"/>
  <c r="BF186"/>
  <c r="BF224"/>
  <c r="BF233"/>
  <c i="7" r="BK134"/>
  <c i="8" r="F130"/>
  <c r="BF155"/>
  <c r="BF180"/>
  <c r="BF187"/>
  <c r="BF189"/>
  <c r="BF195"/>
  <c r="BF207"/>
  <c r="J127"/>
  <c r="BF142"/>
  <c r="BF157"/>
  <c r="BF174"/>
  <c r="E85"/>
  <c r="BF138"/>
  <c r="BF152"/>
  <c r="BF177"/>
  <c r="BF202"/>
  <c r="BF203"/>
  <c r="BF233"/>
  <c r="BF243"/>
  <c r="BF246"/>
  <c i="7" r="BK218"/>
  <c r="J218"/>
  <c r="J108"/>
  <c i="8" r="BF140"/>
  <c r="BF144"/>
  <c r="BF147"/>
  <c r="BF169"/>
  <c r="BF171"/>
  <c r="BF196"/>
  <c r="BF206"/>
  <c r="BF208"/>
  <c r="BF209"/>
  <c r="BF235"/>
  <c r="BF240"/>
  <c r="BF136"/>
  <c r="BF165"/>
  <c r="BF193"/>
  <c r="BF200"/>
  <c r="BF210"/>
  <c r="BF212"/>
  <c r="BF218"/>
  <c r="BF219"/>
  <c r="BF221"/>
  <c r="BF252"/>
  <c r="BF159"/>
  <c r="BF160"/>
  <c r="BF183"/>
  <c r="BF197"/>
  <c r="BF214"/>
  <c r="BF223"/>
  <c r="BF228"/>
  <c r="BF237"/>
  <c r="BF248"/>
  <c r="BF250"/>
  <c i="6" r="BK132"/>
  <c r="J132"/>
  <c r="J101"/>
  <c i="7" r="F130"/>
  <c r="BF165"/>
  <c r="BF185"/>
  <c r="BF187"/>
  <c r="BF188"/>
  <c r="BF212"/>
  <c r="E85"/>
  <c r="BF153"/>
  <c r="BF169"/>
  <c r="BF183"/>
  <c r="BF227"/>
  <c r="BF141"/>
  <c r="BF177"/>
  <c r="BF192"/>
  <c r="BF193"/>
  <c r="BF200"/>
  <c r="BF214"/>
  <c r="BF217"/>
  <c r="BF225"/>
  <c r="BF136"/>
  <c r="BF197"/>
  <c r="BF208"/>
  <c r="BF220"/>
  <c r="J93"/>
  <c r="BF162"/>
  <c r="BF173"/>
  <c r="BF138"/>
  <c r="BF152"/>
  <c r="BF199"/>
  <c r="BF223"/>
  <c r="BF148"/>
  <c r="BF171"/>
  <c r="BF179"/>
  <c r="BF203"/>
  <c r="BF204"/>
  <c r="BF145"/>
  <c r="BF150"/>
  <c r="BF158"/>
  <c r="BF167"/>
  <c r="BF191"/>
  <c r="BF206"/>
  <c r="BF229"/>
  <c i="6" r="J125"/>
  <c r="BF165"/>
  <c r="BF167"/>
  <c r="BF213"/>
  <c r="BF215"/>
  <c r="BF226"/>
  <c r="BF239"/>
  <c r="F128"/>
  <c r="BF146"/>
  <c r="BF159"/>
  <c r="BF162"/>
  <c r="BF202"/>
  <c r="BF204"/>
  <c r="E85"/>
  <c r="BF135"/>
  <c r="BF148"/>
  <c r="BF157"/>
  <c r="BF175"/>
  <c r="BF177"/>
  <c r="BF190"/>
  <c r="BF200"/>
  <c i="5" r="BK132"/>
  <c r="J132"/>
  <c r="J101"/>
  <c i="6" r="BF137"/>
  <c r="BF151"/>
  <c r="BF187"/>
  <c r="BF206"/>
  <c r="BF163"/>
  <c r="BF182"/>
  <c r="BF192"/>
  <c r="BF203"/>
  <c r="BF220"/>
  <c r="BF228"/>
  <c r="BF230"/>
  <c r="BF234"/>
  <c r="BF134"/>
  <c r="BF150"/>
  <c r="BF170"/>
  <c r="BF172"/>
  <c r="BF179"/>
  <c r="BF180"/>
  <c r="BF184"/>
  <c r="BF217"/>
  <c r="BF140"/>
  <c r="BF143"/>
  <c r="BF197"/>
  <c r="BF201"/>
  <c r="BF210"/>
  <c r="BF223"/>
  <c r="BF236"/>
  <c i="5" r="BF134"/>
  <c r="BF148"/>
  <c r="BF153"/>
  <c r="BF164"/>
  <c r="BF171"/>
  <c r="BF212"/>
  <c r="BF214"/>
  <c r="BF222"/>
  <c r="J93"/>
  <c r="BF142"/>
  <c r="BF145"/>
  <c r="BF158"/>
  <c r="BF168"/>
  <c r="BF179"/>
  <c r="BF184"/>
  <c r="BF196"/>
  <c r="BF204"/>
  <c i="4" r="J133"/>
  <c r="J102"/>
  <c i="5" r="F128"/>
  <c r="BF139"/>
  <c r="BF189"/>
  <c r="BF227"/>
  <c r="BF232"/>
  <c r="BF242"/>
  <c r="BF135"/>
  <c r="BF160"/>
  <c r="BF163"/>
  <c r="BF188"/>
  <c r="BF216"/>
  <c r="BF219"/>
  <c r="BF238"/>
  <c r="BF247"/>
  <c r="E85"/>
  <c r="BF137"/>
  <c r="BF152"/>
  <c r="BF175"/>
  <c r="BF180"/>
  <c r="BF186"/>
  <c r="BF191"/>
  <c r="BF205"/>
  <c r="BF244"/>
  <c r="BF150"/>
  <c r="BF166"/>
  <c r="BF194"/>
  <c r="BF201"/>
  <c r="BF208"/>
  <c r="BF236"/>
  <c i="3" r="J128"/>
  <c r="J100"/>
  <c i="4" r="J93"/>
  <c r="E117"/>
  <c r="BF142"/>
  <c r="BF159"/>
  <c r="BF161"/>
  <c r="BF165"/>
  <c r="BF134"/>
  <c r="BF139"/>
  <c r="BF164"/>
  <c r="BF173"/>
  <c r="BF181"/>
  <c r="BF188"/>
  <c r="BF220"/>
  <c r="BF234"/>
  <c r="F128"/>
  <c r="BF152"/>
  <c r="BF178"/>
  <c r="BF209"/>
  <c r="BF197"/>
  <c r="BF201"/>
  <c r="BF217"/>
  <c r="BF225"/>
  <c r="BF229"/>
  <c r="BF135"/>
  <c r="BF148"/>
  <c r="BF153"/>
  <c r="BF169"/>
  <c r="BF172"/>
  <c r="BF176"/>
  <c r="BF180"/>
  <c r="BF194"/>
  <c r="BF137"/>
  <c r="BF145"/>
  <c r="BF150"/>
  <c r="BF190"/>
  <c r="BF198"/>
  <c r="BF199"/>
  <c r="BF211"/>
  <c r="BF214"/>
  <c r="BF200"/>
  <c r="BF203"/>
  <c r="BF223"/>
  <c r="BF231"/>
  <c r="BF167"/>
  <c r="BF183"/>
  <c r="BF185"/>
  <c r="BF207"/>
  <c i="3" r="F94"/>
  <c r="BF177"/>
  <c r="BF143"/>
  <c r="BF145"/>
  <c r="BF147"/>
  <c r="BF157"/>
  <c r="BF166"/>
  <c r="BF169"/>
  <c r="BF182"/>
  <c r="BF196"/>
  <c r="BF200"/>
  <c r="BF219"/>
  <c r="J91"/>
  <c r="BF139"/>
  <c r="BF141"/>
  <c r="BF150"/>
  <c r="BF171"/>
  <c r="BF172"/>
  <c r="BF174"/>
  <c r="BF184"/>
  <c r="BF192"/>
  <c r="BF194"/>
  <c r="BF131"/>
  <c r="BF167"/>
  <c r="BF176"/>
  <c r="BF191"/>
  <c r="BF198"/>
  <c r="BF208"/>
  <c r="BF209"/>
  <c r="BF210"/>
  <c r="BF211"/>
  <c r="BF228"/>
  <c r="E114"/>
  <c r="BF155"/>
  <c r="BF160"/>
  <c r="BF161"/>
  <c r="BF162"/>
  <c r="BF164"/>
  <c r="BF173"/>
  <c r="BF178"/>
  <c r="BF188"/>
  <c r="BF189"/>
  <c r="BF202"/>
  <c r="BF204"/>
  <c r="BF206"/>
  <c i="2" r="BK120"/>
  <c r="BK119"/>
  <c r="J119"/>
  <c r="J96"/>
  <c i="3" r="BF180"/>
  <c r="BF186"/>
  <c r="BF129"/>
  <c r="BF133"/>
  <c r="BF158"/>
  <c r="BF159"/>
  <c r="BF165"/>
  <c r="BF170"/>
  <c i="2" r="E85"/>
  <c r="J89"/>
  <c r="F92"/>
  <c r="BF122"/>
  <c r="BF123"/>
  <c r="BF124"/>
  <c r="BF126"/>
  <c r="BF127"/>
  <c r="F33"/>
  <c i="1" r="AZ95"/>
  <c i="4" r="J37"/>
  <c i="1" r="AV99"/>
  <c i="4" r="F39"/>
  <c i="1" r="BB99"/>
  <c i="5" r="F41"/>
  <c i="1" r="BD100"/>
  <c i="7" r="F37"/>
  <c i="1" r="AZ102"/>
  <c i="8" r="F41"/>
  <c i="1" r="BD103"/>
  <c i="10" r="F33"/>
  <c i="1" r="AZ105"/>
  <c i="11" r="F35"/>
  <c i="1" r="BB106"/>
  <c i="2" r="F35"/>
  <c i="1" r="BB95"/>
  <c i="3" r="F38"/>
  <c i="1" r="BC97"/>
  <c i="5" r="F39"/>
  <c i="1" r="BB100"/>
  <c i="6" r="F39"/>
  <c i="1" r="BB101"/>
  <c i="8" r="F37"/>
  <c i="1" r="AZ103"/>
  <c i="10" r="F35"/>
  <c i="1" r="BB105"/>
  <c i="4" r="F37"/>
  <c i="1" r="AZ99"/>
  <c i="4" r="F40"/>
  <c i="1" r="BC99"/>
  <c i="6" r="J37"/>
  <c i="1" r="AV101"/>
  <c i="7" r="F40"/>
  <c i="1" r="BC102"/>
  <c i="9" r="F37"/>
  <c i="1" r="AZ104"/>
  <c i="9" r="F40"/>
  <c i="1" r="BC104"/>
  <c i="10" r="F37"/>
  <c i="1" r="BD105"/>
  <c i="11" r="F36"/>
  <c i="1" r="BC106"/>
  <c i="2" r="J33"/>
  <c i="1" r="AV95"/>
  <c i="3" r="F37"/>
  <c i="1" r="BB97"/>
  <c i="4" r="F41"/>
  <c i="1" r="BD99"/>
  <c i="6" r="F37"/>
  <c i="1" r="AZ101"/>
  <c i="7" r="F39"/>
  <c i="1" r="BB102"/>
  <c i="8" r="F40"/>
  <c i="1" r="BC103"/>
  <c i="9" r="F41"/>
  <c i="1" r="BD104"/>
  <c i="11" r="J33"/>
  <c i="1" r="AV106"/>
  <c r="AS96"/>
  <c r="AS94"/>
  <c i="3" r="J35"/>
  <c i="1" r="AV97"/>
  <c i="5" r="F40"/>
  <c i="1" r="BC100"/>
  <c i="6" r="F40"/>
  <c i="1" r="BC101"/>
  <c i="8" r="F39"/>
  <c i="1" r="BB103"/>
  <c i="10" r="J33"/>
  <c i="1" r="AV105"/>
  <c i="2" r="F37"/>
  <c i="1" r="BD95"/>
  <c i="3" r="F35"/>
  <c i="1" r="AZ97"/>
  <c i="5" r="J37"/>
  <c i="1" r="AV100"/>
  <c i="7" r="J37"/>
  <c i="1" r="AV102"/>
  <c i="8" r="J37"/>
  <c i="1" r="AV103"/>
  <c i="10" r="F36"/>
  <c i="1" r="BC105"/>
  <c i="11" r="F37"/>
  <c i="1" r="BD106"/>
  <c i="2" r="F36"/>
  <c i="1" r="BC95"/>
  <c i="3" r="F39"/>
  <c i="1" r="BD97"/>
  <c i="5" r="F37"/>
  <c i="1" r="AZ100"/>
  <c i="6" r="F41"/>
  <c i="1" r="BD101"/>
  <c i="7" r="F41"/>
  <c i="1" r="BD102"/>
  <c i="9" r="F39"/>
  <c i="1" r="BB104"/>
  <c i="11" r="F33"/>
  <c i="1" r="AZ106"/>
  <c i="6" l="1" r="T132"/>
  <c r="T131"/>
  <c i="10" r="T130"/>
  <c r="T129"/>
  <c i="6" r="R132"/>
  <c r="R131"/>
  <c i="11" r="BK130"/>
  <c r="J130"/>
  <c r="J97"/>
  <c i="3" r="BK127"/>
  <c r="J127"/>
  <c r="J99"/>
  <c i="10" r="P130"/>
  <c r="P129"/>
  <c i="1" r="AU105"/>
  <c i="11" r="P130"/>
  <c r="P129"/>
  <c i="1" r="AU106"/>
  <c i="8" r="R134"/>
  <c r="R133"/>
  <c i="5" r="T132"/>
  <c r="T131"/>
  <c i="11" r="T130"/>
  <c r="T129"/>
  <c i="8" r="P134"/>
  <c r="P133"/>
  <c i="1" r="AU103"/>
  <c i="8" r="BK134"/>
  <c r="BK133"/>
  <c r="J133"/>
  <c r="T133"/>
  <c i="7" r="P134"/>
  <c r="P133"/>
  <c i="1" r="AU102"/>
  <c i="7" r="T134"/>
  <c r="T133"/>
  <c i="9" r="P133"/>
  <c r="P132"/>
  <c i="1" r="AU104"/>
  <c i="4" r="P132"/>
  <c r="P131"/>
  <c i="1" r="AU99"/>
  <c i="10" r="R130"/>
  <c r="R129"/>
  <c i="6" r="P132"/>
  <c r="P131"/>
  <c i="1" r="AU101"/>
  <c i="7" r="BK133"/>
  <c r="J133"/>
  <c i="11" r="R130"/>
  <c r="R129"/>
  <c i="5" r="P132"/>
  <c r="P131"/>
  <c i="1" r="AU100"/>
  <c i="3" r="R127"/>
  <c r="R126"/>
  <c i="7" r="R134"/>
  <c r="R133"/>
  <c i="3" r="P127"/>
  <c r="P126"/>
  <c i="1" r="AU97"/>
  <c i="3" r="T127"/>
  <c r="T126"/>
  <c i="9" r="R133"/>
  <c r="R132"/>
  <c i="4" r="BK132"/>
  <c r="J132"/>
  <c r="J101"/>
  <c i="2" r="R120"/>
  <c r="R119"/>
  <c i="11" r="J131"/>
  <c r="J98"/>
  <c r="J496"/>
  <c r="J108"/>
  <c i="10" r="BK129"/>
  <c r="J129"/>
  <c r="J96"/>
  <c i="9" r="BK132"/>
  <c r="J132"/>
  <c r="J100"/>
  <c i="7" r="J100"/>
  <c r="J134"/>
  <c r="J101"/>
  <c i="6" r="BK131"/>
  <c r="J131"/>
  <c i="5" r="BK131"/>
  <c r="J131"/>
  <c r="J100"/>
  <c i="2" r="J120"/>
  <c r="J97"/>
  <c i="8" r="J34"/>
  <c i="1" r="AG103"/>
  <c i="3" r="F36"/>
  <c i="1" r="BA97"/>
  <c i="6" r="J38"/>
  <c i="1" r="AW101"/>
  <c r="AT101"/>
  <c i="8" r="F38"/>
  <c i="1" r="BA103"/>
  <c r="BC98"/>
  <c r="AY98"/>
  <c i="11" r="J34"/>
  <c i="1" r="AW106"/>
  <c r="AT106"/>
  <c i="4" r="F38"/>
  <c i="1" r="BA99"/>
  <c i="7" r="F38"/>
  <c i="1" r="BA102"/>
  <c r="BB98"/>
  <c r="AX98"/>
  <c r="AZ98"/>
  <c r="AV98"/>
  <c r="BD98"/>
  <c i="10" r="F34"/>
  <c i="1" r="BA105"/>
  <c i="2" r="J34"/>
  <c i="1" r="AW95"/>
  <c r="AT95"/>
  <c i="5" r="J38"/>
  <c i="1" r="AW100"/>
  <c r="AT100"/>
  <c i="8" r="J38"/>
  <c i="1" r="AW103"/>
  <c r="AT103"/>
  <c r="AN103"/>
  <c i="10" r="J34"/>
  <c i="1" r="AW105"/>
  <c r="AT105"/>
  <c i="7" r="J34"/>
  <c i="2" r="J30"/>
  <c i="1" r="AG95"/>
  <c i="4" r="J38"/>
  <c i="1" r="AW99"/>
  <c r="AT99"/>
  <c i="3" r="J36"/>
  <c i="1" r="AW97"/>
  <c r="AT97"/>
  <c i="6" r="F38"/>
  <c i="1" r="BA101"/>
  <c i="9" r="F38"/>
  <c i="1" r="BA104"/>
  <c i="11" r="F34"/>
  <c i="1" r="BA106"/>
  <c i="2" r="F34"/>
  <c i="1" r="BA95"/>
  <c i="5" r="F38"/>
  <c i="1" r="BA100"/>
  <c i="7" r="J38"/>
  <c i="1" r="AW102"/>
  <c r="AT102"/>
  <c i="9" r="J38"/>
  <c i="1" r="AW104"/>
  <c r="AT104"/>
  <c i="6" r="J34"/>
  <c i="1" r="AG101"/>
  <c l="1" r="AG102"/>
  <c i="11" r="BK129"/>
  <c r="J129"/>
  <c r="J96"/>
  <c i="8" r="J134"/>
  <c r="J101"/>
  <c i="4" r="BK131"/>
  <c r="J131"/>
  <c r="J100"/>
  <c i="3" r="BK126"/>
  <c r="J126"/>
  <c i="8" r="J100"/>
  <c r="J43"/>
  <c i="1" r="AN101"/>
  <c i="6" r="J100"/>
  <c i="7" r="J43"/>
  <c i="6" r="J43"/>
  <c i="1" r="AN95"/>
  <c i="2" r="J39"/>
  <c i="1" r="AN102"/>
  <c i="3" r="J32"/>
  <c i="1" r="AG97"/>
  <c i="5" r="J34"/>
  <c i="1" r="AG100"/>
  <c r="BC96"/>
  <c r="AY96"/>
  <c r="AU98"/>
  <c r="AZ96"/>
  <c r="AV96"/>
  <c r="BA98"/>
  <c r="AW98"/>
  <c r="AT98"/>
  <c i="10" r="J30"/>
  <c i="1" r="AG105"/>
  <c r="AN105"/>
  <c r="BD96"/>
  <c r="BB96"/>
  <c r="AX96"/>
  <c i="9" r="J34"/>
  <c i="1" r="AG104"/>
  <c r="AN104"/>
  <c i="3" l="1" r="J41"/>
  <c r="J98"/>
  <c i="10" r="J39"/>
  <c i="9" r="J43"/>
  <c i="5" r="J43"/>
  <c i="1" r="AN100"/>
  <c r="AN97"/>
  <c r="AU96"/>
  <c r="AU94"/>
  <c i="11" r="J30"/>
  <c i="1" r="AG106"/>
  <c r="BA96"/>
  <c r="AW96"/>
  <c r="AT96"/>
  <c r="BD94"/>
  <c r="W33"/>
  <c r="BC94"/>
  <c r="W32"/>
  <c r="BB94"/>
  <c r="W31"/>
  <c i="4" r="J34"/>
  <c i="1" r="AG99"/>
  <c r="AN99"/>
  <c r="AZ94"/>
  <c r="W29"/>
  <c i="4" l="1" r="J43"/>
  <c i="11" r="J39"/>
  <c i="1" r="AN106"/>
  <c r="AG98"/>
  <c r="AG96"/>
  <c r="AG94"/>
  <c r="AK26"/>
  <c r="AV94"/>
  <c r="AK29"/>
  <c r="AY94"/>
  <c r="AX94"/>
  <c r="BA94"/>
  <c r="W30"/>
  <c l="1" r="AN96"/>
  <c r="AN98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<sst xmlns="http://schemas.openxmlformats.org/spreadsheetml/2006/main">
  <si>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</si>
  <si>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</si>
  <si>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</si>
  <si>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</si>
  <si>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</si>
  <si>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{613b33e2-3c26-48d9-8dff-55f676245a08}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</si>
  <si>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</si>
  <si>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</si>
  <si>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</si>
  <si>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</si>
  <si>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</si>
  <si>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</si>
  <si>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</si>
  <si>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3013-II-2020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</si>
  <si>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</si>
  <si>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</si>
  <si>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cesty a mostov II/591 Banská Bystrica - hr. okr. BB/ZV - Zvolenská Slatina , II. etapa</t>
  </si>
  <si>
    <t>JKSO:</t>
  </si>
  <si>
    <t>KS:</t>
  </si>
  <si>
    <t>Miesto:</t>
  </si>
  <si>
    <t>k. ú. Banská Bystrica</t>
  </si>
  <si>
    <t>Dátum:</t>
  </si>
  <si>
    <t>11. 8. 2021</t>
  </si>
  <si>
    <t>Objednávateľ:</t>
  </si>
  <si>
    <t>IČO:</t>
  </si>
  <si>
    <t xml:space="preserve">BANSKOBYSTRICKÝ SAMOSPRÁVNY KRAJ </t>
  </si>
  <si>
    <t>IČ DPH:</t>
  </si>
  <si>
    <t>Zhotoviteľ:</t>
  </si>
  <si>
    <t>Vyplň údaj</t>
  </si>
  <si>
    <t>Projektant:</t>
  </si>
  <si>
    <t>17085501</t>
  </si>
  <si>
    <t>ISPO spol.s r.o. , Prešov</t>
  </si>
  <si>
    <t>True</t>
  </si>
  <si>
    <t>Spracovateľ:</t>
  </si>
  <si>
    <t>Ing. Čurlík ján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</si>
  <si>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</si>
  <si>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</si>
  <si>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</si>
  <si>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</si>
  <si>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</si>
  <si>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</si>
  <si>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</si>
  <si>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</si>
  <si>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</si>
  <si>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</si>
  <si>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</si>
  <si>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</si>
  <si>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</si>
  <si>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</si>
  <si>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</si>
  <si>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</si>
  <si>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</si>
  <si>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</si>
  <si>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</si>
  <si>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</si>
  <si>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</si>
  <si>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</si>
  <si>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</si>
  <si>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</si>
  <si>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</si>
  <si>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</si>
  <si>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</si>
  <si>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</si>
  <si>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</si>
  <si>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</si>
  <si>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</si>
  <si>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</si>
  <si>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</si>
  <si>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</si>
  <si>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</si>
  <si>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</si>
  <si>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</si>
  <si>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</si>
  <si>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</si>
  <si>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</si>
  <si>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</si>
  <si>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</si>
  <si>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</si>
  <si>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</si>
  <si>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</si>
  <si>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</si>
  <si>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000-00</t>
  </si>
  <si>
    <t>000-00 Všeobecné položky pre objekty 106-00 až 106-00</t>
  </si>
  <si>
    <t>STA</t>
  </si>
  <si>
    <t>1</t>
  </si>
  <si>
    <t>{6accb7be-0c13-44e0-aed0-71872bdde669}</t>
  </si>
  <si>
    <t>106-00</t>
  </si>
  <si>
    <t>106-00 Cesta II/591, úsek 6</t>
  </si>
  <si>
    <t>{6b17b07c-902b-4daa-b47f-dcd74c287466}</t>
  </si>
  <si>
    <t>106-001</t>
  </si>
  <si>
    <t>Komunikácia</t>
  </si>
  <si>
    <t>Časť</t>
  </si>
  <si>
    <t>2</t>
  </si>
  <si>
    <t>{fb3f2bed-84c2-47c7-9459-61c6942464d8}</t>
  </si>
  <si>
    <t>106-006</t>
  </si>
  <si>
    <t>Rekonštrukcia priepustov</t>
  </si>
  <si>
    <t>{616d7740-b9ee-408d-8adb-cac616a4695e}</t>
  </si>
  <si>
    <t>06061</t>
  </si>
  <si>
    <t>Priepust č.1 v km 18,220 - P21777</t>
  </si>
  <si>
    <t>3</t>
  </si>
  <si>
    <t>{637c1407-982e-4c55-a218-87a545c7bae0}</t>
  </si>
  <si>
    <t>06062</t>
  </si>
  <si>
    <t>Priepust č.2 v km 18,568 - P21778</t>
  </si>
  <si>
    <t>{cc23f651-2800-4f67-86f6-c44db9d45a69}</t>
  </si>
  <si>
    <t>06063</t>
  </si>
  <si>
    <t>Priepust č.3 v km 19,181 - P21779</t>
  </si>
  <si>
    <t>{072a54c5-4779-46aa-8a07-dcf149805b11}</t>
  </si>
  <si>
    <t>06064</t>
  </si>
  <si>
    <t>Priepust č.4 v km 19,395 - P21780</t>
  </si>
  <si>
    <t>{48f51e41-9a66-431d-b7ae-69f3a470c7ce}</t>
  </si>
  <si>
    <t>06065</t>
  </si>
  <si>
    <t>Priepust č.5 v km 19,534 - P21781</t>
  </si>
  <si>
    <t>{f4295228-967c-4e42-8fc9-ab661bcaf216}</t>
  </si>
  <si>
    <t>06066</t>
  </si>
  <si>
    <t>Priepust č.6 v km 19,586 - P21782</t>
  </si>
  <si>
    <t>{7e73b51f-f72f-48b6-a952-ea34be9a3bda}</t>
  </si>
  <si>
    <t>205-00</t>
  </si>
  <si>
    <t>205-00 Most ev. č.591-009</t>
  </si>
  <si>
    <t>{af02ca72-d67e-4899-ab26-66c64b3f0f2f}</t>
  </si>
  <si>
    <t>206-00</t>
  </si>
  <si>
    <t>206-00 Most ev. č.591-010</t>
  </si>
  <si>
    <t>{2e3c6e71-4ae8-470e-99bd-445f230a7d54}</t>
  </si>
  <si>
    <t>KRYCÍ LIST ROZPOČTU</t>
  </si>
  <si>
    <t>Objekt:</t>
  </si>
  <si>
    <t>000-00 - 000-00 Všeobecné položky pre objekty 106-00 až 106-00</t>
  </si>
  <si>
    <t>Ing. Čurlík Ján</t>
  </si>
  <si>
    <t>REKAPITULÁCIA ROZPOČTU</t>
  </si>
  <si>
    <t>Kód dielu - Popis</t>
  </si>
  <si>
    <t>Cena celkom [EUR]</t>
  </si>
  <si>
    <t>Náklady z rozpočtu</t>
  </si>
  <si>
    <t>-1</t>
  </si>
  <si>
    <t>VRN - Vedľajšie rozpočtové náklady</t>
  </si>
  <si>
    <t xml:space="preserve">    VRN03 - Geodetické práce</t>
  </si>
  <si>
    <t xml:space="preserve">    VRN04 - Projektové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</si>
  <si>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</si>
  <si>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</si>
  <si>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</si>
  <si>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</si>
  <si>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</si>
  <si>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</si>
  <si>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</si>
  <si>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</si>
  <si>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</si>
  <si>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</si>
  <si>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</si>
  <si>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</si>
  <si>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</si>
  <si>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Vedľajšie rozpočtové náklady</t>
  </si>
  <si>
    <t>5</t>
  </si>
  <si>
    <t>ROZPOCET</t>
  </si>
  <si>
    <t>VRN03</t>
  </si>
  <si>
    <t>Geodetické práce</t>
  </si>
  <si>
    <t>K</t>
  </si>
  <si>
    <t>000300016</t>
  </si>
  <si>
    <t>Geodetické práce - vykonávané pred výstavbou určenie vytyčovacej siete, vytýčenie staveniska, staveb. objektu</t>
  </si>
  <si>
    <t>eur</t>
  </si>
  <si>
    <t>1024</t>
  </si>
  <si>
    <t>824514131</t>
  </si>
  <si>
    <t>000300021</t>
  </si>
  <si>
    <t>Geodetické práce - vykonávané v priebehu výstavby výškové merania</t>
  </si>
  <si>
    <t>1802620624</t>
  </si>
  <si>
    <t>000300031</t>
  </si>
  <si>
    <t>Geodetické práce - vykonávané po výstavbe zameranie skutočného vyhotovenia stavby</t>
  </si>
  <si>
    <t>-501595414</t>
  </si>
  <si>
    <t>VRN04</t>
  </si>
  <si>
    <t>Projektové práce</t>
  </si>
  <si>
    <t>4</t>
  </si>
  <si>
    <t>000400021</t>
  </si>
  <si>
    <t>Projektové práce - stavebná časť (stavebné objekty vrátane ich technického vybavenia). náklady na vypracovanie dokumentácie na vyhotovenie prác ( DVP )</t>
  </si>
  <si>
    <t>958097408</t>
  </si>
  <si>
    <t>000400022</t>
  </si>
  <si>
    <t>Projektové práce - stavebná časť, náklady na dokumentáciu skutočnej realizácie stavby ( DSRS)</t>
  </si>
  <si>
    <t>-1992155731</t>
  </si>
  <si>
    <t>106-00 - 106-00 Cesta II/591, úsek 6</t>
  </si>
  <si>
    <t>Časť:</t>
  </si>
  <si>
    <t>106-001 - Komunikácia</t>
  </si>
  <si>
    <t>Macura M.</t>
  </si>
  <si>
    <t>HSV - Práce a dodávky HSV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</si>
  <si>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</si>
  <si>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</si>
  <si>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</si>
  <si>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</si>
  <si>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</si>
  <si>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HSV</t>
  </si>
  <si>
    <t>Práce a dodávky HSV</t>
  </si>
  <si>
    <t>Zemné práce</t>
  </si>
  <si>
    <t>113152340.S</t>
  </si>
  <si>
    <t xml:space="preserve">Frézovanie asf. podkladu alebo krytu bez prek., plochy cez 500 do 1000 m2, pruh š. cez 0,5 m do 1 m, hr. 100 mm  0,254 t</t>
  </si>
  <si>
    <t>m2</t>
  </si>
  <si>
    <t>-783534453</t>
  </si>
  <si>
    <t>VV</t>
  </si>
  <si>
    <t>"konštr. č.1" 2912</t>
  </si>
  <si>
    <t>113152630.S</t>
  </si>
  <si>
    <t xml:space="preserve">Frézovanie asf. podkladu alebo krytu bez prek., plochy cez 1000 do 10000 m2, pruh š. cez 1 m do 2 m, hr. 50 mm  0,127 t</t>
  </si>
  <si>
    <t>1780939440</t>
  </si>
  <si>
    <t>"konštr. č.1" 8086,0</t>
  </si>
  <si>
    <t>171209002</t>
  </si>
  <si>
    <t>Poplatok za skladovanie - zemina a kamenivo (17 05) ostatné</t>
  </si>
  <si>
    <t>t</t>
  </si>
  <si>
    <t>1746376646</t>
  </si>
  <si>
    <t>"krajnica" 3666,75*0,252</t>
  </si>
  <si>
    <t>"prečist. priekopy" 1129*0,195+312*0,195+715,5*0,088</t>
  </si>
  <si>
    <t>"prečist. priepustov" 48*0,057</t>
  </si>
  <si>
    <t>Súčet</t>
  </si>
  <si>
    <t>Komunikácie</t>
  </si>
  <si>
    <t>569831111</t>
  </si>
  <si>
    <t>Spevnenie krajníc alebo komun. pre peších s rozpr. a zhutnením, štrkodrvinou hr. 100 mm</t>
  </si>
  <si>
    <t>-478686009</t>
  </si>
  <si>
    <t xml:space="preserve">"krajnica  - ŠD fr. 0/22mm" 1999*0,75+1445*1,5</t>
  </si>
  <si>
    <t>573231107.S</t>
  </si>
  <si>
    <t>Postrek asfaltový spojovací bez posypu kamenivom z cestnej emulzie v množstve 0,50 kg/m2</t>
  </si>
  <si>
    <t>1140121600</t>
  </si>
  <si>
    <t>"konštr. č.1" 10998*2</t>
  </si>
  <si>
    <t>6</t>
  </si>
  <si>
    <t>573911122.S</t>
  </si>
  <si>
    <t>Oprava trhlín - pneumotrysk</t>
  </si>
  <si>
    <t>718224719</t>
  </si>
  <si>
    <t>"konštr. č.1 - 5%" 10998*0,05</t>
  </si>
  <si>
    <t>7</t>
  </si>
  <si>
    <t>577134241.S</t>
  </si>
  <si>
    <t>Asfaltový betón vrstva obrusná AC 11 O v pruhu š. nad 3 m z nemodifik. asfaltu tr. II, po zhutnení hr. 40 mm</t>
  </si>
  <si>
    <t>257496192</t>
  </si>
  <si>
    <t>"konštr. č.1" 10998,0</t>
  </si>
  <si>
    <t>8</t>
  </si>
  <si>
    <t>577154341.S</t>
  </si>
  <si>
    <t>Asfaltový betón vrstva obrusná alebo ložná AC 16 v pruhu š. nad 3 m z nemodifik. asfaltu tr. II, po zhutnení hr. 60 mm</t>
  </si>
  <si>
    <t>-2062864731</t>
  </si>
  <si>
    <t>"konštr. č.1" 10998</t>
  </si>
  <si>
    <t>Úpravy povrchov, podlahy, osadenie</t>
  </si>
  <si>
    <t>9</t>
  </si>
  <si>
    <t>627456210.S</t>
  </si>
  <si>
    <t>Oprava škárovania dlažieb, z dlaždíc s plochou jednotlivo nad 4 m2</t>
  </si>
  <si>
    <t>-945905757</t>
  </si>
  <si>
    <t>"dlazdená rigol-50%" 312*1,0*0,5</t>
  </si>
  <si>
    <t>"dlaž. rigol-pridlazba-50%" 477*1,5*0,5</t>
  </si>
  <si>
    <t>Ostatné konštrukcie a práce-búranie</t>
  </si>
  <si>
    <t>10</t>
  </si>
  <si>
    <t>911332322.S</t>
  </si>
  <si>
    <t>Osadenie a montáž cestného zvodidla oceľového jednostranného úrovne zachytenia H1 so zabaranením stĺpikov pri vz. 2,0 m</t>
  </si>
  <si>
    <t>m</t>
  </si>
  <si>
    <t>1424693427</t>
  </si>
  <si>
    <t>1366+8,8*9</t>
  </si>
  <si>
    <t>11</t>
  </si>
  <si>
    <t>M</t>
  </si>
  <si>
    <t>553550000300</t>
  </si>
  <si>
    <t>Zvodidlo cestné, úroveń zachytenia H1, komplet</t>
  </si>
  <si>
    <t>-56088607</t>
  </si>
  <si>
    <t>12</t>
  </si>
  <si>
    <t>912291111.S</t>
  </si>
  <si>
    <t>Osadenie smerového stĺpika plastového s vykopaním a odhodom výkopku do 3 m</t>
  </si>
  <si>
    <t>ks</t>
  </si>
  <si>
    <t>663979210</t>
  </si>
  <si>
    <t>13</t>
  </si>
  <si>
    <t>404490000400.S</t>
  </si>
  <si>
    <t>Cestný smerový stĺpik CS - 1200 mm, fólia III. triedy</t>
  </si>
  <si>
    <t>-2045555591</t>
  </si>
  <si>
    <t>14</t>
  </si>
  <si>
    <t>912293111.S</t>
  </si>
  <si>
    <t>Osadenie a montáž smerového stĺpika z plastických hmôt na cestné zvodidlo</t>
  </si>
  <si>
    <t>1595902461</t>
  </si>
  <si>
    <t>15</t>
  </si>
  <si>
    <t>404490000600.S</t>
  </si>
  <si>
    <t>Zvodidlový stĺpik ZS - 300 mm, s kovovým držiakom, fólia III. triedy, so spojovacím materiálom</t>
  </si>
  <si>
    <t>1214465763</t>
  </si>
  <si>
    <t>16</t>
  </si>
  <si>
    <t>912371111.S</t>
  </si>
  <si>
    <t>Ochranné zariadenia odrazové fólie na stĺpiky</t>
  </si>
  <si>
    <t>318187224</t>
  </si>
  <si>
    <t>121*3</t>
  </si>
  <si>
    <t>17</t>
  </si>
  <si>
    <t>404490000900.S</t>
  </si>
  <si>
    <t>Odrazová fólia na stĺpik, samostatná, biela/oranžová, fólia III. triedy</t>
  </si>
  <si>
    <t>241298930</t>
  </si>
  <si>
    <t>18</t>
  </si>
  <si>
    <t>404490000701.S</t>
  </si>
  <si>
    <t>Štvorček samolepiaci s retroreflexnou fóliou tr.1, 500x500 mm</t>
  </si>
  <si>
    <t>574952964</t>
  </si>
  <si>
    <t>19</t>
  </si>
  <si>
    <t>914001101</t>
  </si>
  <si>
    <t xml:space="preserve">Dočasné dopravné značenie-montáž, prenájom, demontáž </t>
  </si>
  <si>
    <t>1310652673</t>
  </si>
  <si>
    <t>914001111.S</t>
  </si>
  <si>
    <t>Osadenie a montáž cestnej zvislej dopravnej značky na stĺpik, stĺp, konzolu alebo objekt</t>
  </si>
  <si>
    <t>450331317</t>
  </si>
  <si>
    <t>21</t>
  </si>
  <si>
    <t>404410037600</t>
  </si>
  <si>
    <t>202 - Značka upravujúca prednosť P2 (Stoj daj prednosť v jazde!), rozmer 900 mm, fólia RA2, pozinkovaná</t>
  </si>
  <si>
    <t>325520428</t>
  </si>
  <si>
    <t>22</t>
  </si>
  <si>
    <t>404410038500</t>
  </si>
  <si>
    <t>301 - Značka upravujúca prednosť P6 (Križovatka s vedľajšou cestou), rozmer 900 mm, fólia RA2, pozinkovaná</t>
  </si>
  <si>
    <t>-1338477599</t>
  </si>
  <si>
    <t>23</t>
  </si>
  <si>
    <t>404410169300</t>
  </si>
  <si>
    <t>305 - Informatívna smerová značka IS36a (Obec), rozmer 1000x500 mm, Zn plech so založeným Al okrajovým profilom I. trieda, EG, 7 rokov</t>
  </si>
  <si>
    <t>-1471295397</t>
  </si>
  <si>
    <t>24</t>
  </si>
  <si>
    <t>404410169400</t>
  </si>
  <si>
    <t>306 - Informatívna smerová značka IS36b (Koniec obce), rozmer 1000x500 mm, Zn plech so založeným Al okrajovým profilom I. trieda, EG, 7 rokov</t>
  </si>
  <si>
    <t>312516803</t>
  </si>
  <si>
    <t>25</t>
  </si>
  <si>
    <t>404410167600</t>
  </si>
  <si>
    <t>355 - Informatívna smerová značka IS32a (Kilometrovník), rozmer 600x300 mm, Zn plech so založeným Al okrajovým profilom I. trieda</t>
  </si>
  <si>
    <t>-1467043265</t>
  </si>
  <si>
    <t>26</t>
  </si>
  <si>
    <t>404490008401</t>
  </si>
  <si>
    <t>Stĺpik Zn, d 60 mm, pre dopravné značky, dĺ.3,5m</t>
  </si>
  <si>
    <t>1983271760</t>
  </si>
  <si>
    <t>"stlpiky" 7</t>
  </si>
  <si>
    <t>27</t>
  </si>
  <si>
    <t>404490008403.S</t>
  </si>
  <si>
    <t>Stĺpik Zn, d 60 mm/2,0 m, pre dopravné značky</t>
  </si>
  <si>
    <t>-943604740</t>
  </si>
  <si>
    <t>28</t>
  </si>
  <si>
    <t>404490008600.S</t>
  </si>
  <si>
    <t>Krytka stĺpika, d 60 mm, plastová</t>
  </si>
  <si>
    <t>-821991407</t>
  </si>
  <si>
    <t>29</t>
  </si>
  <si>
    <t>404440000100.S</t>
  </si>
  <si>
    <t>Úchyt na stĺpik, d 60 mm, križový, Zn</t>
  </si>
  <si>
    <t>-877509741</t>
  </si>
  <si>
    <t>9*2</t>
  </si>
  <si>
    <t>30</t>
  </si>
  <si>
    <t>915712312.S</t>
  </si>
  <si>
    <t>Vodorovné dopravné značenie striekaným plastom deliacich čiar súvislých šírky 125 mm biela retroreflexná</t>
  </si>
  <si>
    <t>-451179123</t>
  </si>
  <si>
    <t xml:space="preserve">"601"  322</t>
  </si>
  <si>
    <t>31</t>
  </si>
  <si>
    <t>915712322.S</t>
  </si>
  <si>
    <t>Vodorovné dopravné značenie striekaným plastom deliacich čiar prerušovaných šírky 125 mm biela retroreflexná</t>
  </si>
  <si>
    <t>1590378041</t>
  </si>
  <si>
    <t>"602-š. 12,5cm" 1450</t>
  </si>
  <si>
    <t>32</t>
  </si>
  <si>
    <t>915791111.S</t>
  </si>
  <si>
    <t>Predznačenie pre značenie striekané farbou z náterových hmôt deliace čiary, vodiace prúžky</t>
  </si>
  <si>
    <t>753301957</t>
  </si>
  <si>
    <t>322+1450</t>
  </si>
  <si>
    <t>33</t>
  </si>
  <si>
    <t>919726172.S</t>
  </si>
  <si>
    <t>Rezanie priečnych alebo pozdĺžnych dilatačných škár živič. plôch pre vytvor. komôrky pre zálievku, š. 10 mm, hĺ. 20 mm</t>
  </si>
  <si>
    <t>-41166228</t>
  </si>
  <si>
    <t>"os cesty" 1772</t>
  </si>
  <si>
    <t>34</t>
  </si>
  <si>
    <t>919726711.S</t>
  </si>
  <si>
    <t>Tesnenie dilatačných škár zálievkou za tepla pre komôrku s tesniacim profilom š. 10 mm hl. 20 mm</t>
  </si>
  <si>
    <t>-117034597</t>
  </si>
  <si>
    <t>35</t>
  </si>
  <si>
    <t>919735113.S</t>
  </si>
  <si>
    <t>Rezanie existujúceho asfaltového krytu alebo podkladu hĺbky nad 100 do 150 mm</t>
  </si>
  <si>
    <t>510762943</t>
  </si>
  <si>
    <t>"ZU a KU, križovatky" 22,0</t>
  </si>
  <si>
    <t>36</t>
  </si>
  <si>
    <t>919735210</t>
  </si>
  <si>
    <t>Pružná asfaltová zalievka</t>
  </si>
  <si>
    <t>1547148629</t>
  </si>
  <si>
    <t>37</t>
  </si>
  <si>
    <t>938908411.S</t>
  </si>
  <si>
    <t>Očistenie povrchu krytu alebo podkladu asfaltového, betónového alebo dláždeného tlakom vody</t>
  </si>
  <si>
    <t>1906206331</t>
  </si>
  <si>
    <t>38</t>
  </si>
  <si>
    <t>938909412.S</t>
  </si>
  <si>
    <t>Čistenie priekop komunikácií strojne priekopovou frézou pri šírke dna nad 400 mm, -0,19460 t</t>
  </si>
  <si>
    <t>300096193</t>
  </si>
  <si>
    <t>"dlazdená rigol" 312*1,0</t>
  </si>
  <si>
    <t>39</t>
  </si>
  <si>
    <t>938909422.S</t>
  </si>
  <si>
    <t>Čistenie priekop komunikácií strojne priekopovým rýpadlom o objeme nánosu nad 0,15 do 0,30 m3/m, -0,19460 t</t>
  </si>
  <si>
    <t>-579141049</t>
  </si>
  <si>
    <t>"zemna priekopa" 1129</t>
  </si>
  <si>
    <t>40</t>
  </si>
  <si>
    <t>938909511.S</t>
  </si>
  <si>
    <t>Čistenie rigolov komunikácií od nánosu strojne hrúbky do 100 mm, -0,08800 t</t>
  </si>
  <si>
    <t>1096396492</t>
  </si>
  <si>
    <t>"dlaž. rigol-pridlazba" 477*1,5</t>
  </si>
  <si>
    <t>41</t>
  </si>
  <si>
    <t>938909612.S</t>
  </si>
  <si>
    <t xml:space="preserve">Odstránenie nánosu na krajniciach priem. hr. nad 100 do 200 mm,  -0,25200t</t>
  </si>
  <si>
    <t>1504592605</t>
  </si>
  <si>
    <t>42</t>
  </si>
  <si>
    <t>938909712.S</t>
  </si>
  <si>
    <t>Čistenie priepustov ručne priemeru nad 0,5 do 1,0 m, hrúbka nánosu do 25%, -0,05711 t</t>
  </si>
  <si>
    <t>936294997</t>
  </si>
  <si>
    <t>"priep. na hospod. vjazde" 48</t>
  </si>
  <si>
    <t>43</t>
  </si>
  <si>
    <t>966005111.S</t>
  </si>
  <si>
    <t xml:space="preserve">Rozobratie cestného zábradlia s betónovými pätkami,  -0,03500t</t>
  </si>
  <si>
    <t>1125006491</t>
  </si>
  <si>
    <t>"v krajnici" 21</t>
  </si>
  <si>
    <t>44</t>
  </si>
  <si>
    <t>966005311.S</t>
  </si>
  <si>
    <t xml:space="preserve">Rozobranie cestného zábradlia a zvodidiel s jednou pásnicou,  -0,04200t</t>
  </si>
  <si>
    <t>1801343631</t>
  </si>
  <si>
    <t>"zvodidlo" 881</t>
  </si>
  <si>
    <t>45</t>
  </si>
  <si>
    <t>966006132.S</t>
  </si>
  <si>
    <t xml:space="preserve">Odstránenie značky, pre staničenie a ohraničenie so stĺpikmi s bet. pätkami,  -0,08200t</t>
  </si>
  <si>
    <t>1733009489</t>
  </si>
  <si>
    <t>46</t>
  </si>
  <si>
    <t>966006133.S</t>
  </si>
  <si>
    <t xml:space="preserve">Odstránenie značky, smerové stĺpiky zaklinované v zemi kameňmi alebo obetónované, zabaranené  -0,03700t</t>
  </si>
  <si>
    <t>494644073</t>
  </si>
  <si>
    <t>47</t>
  </si>
  <si>
    <t>966006211.S</t>
  </si>
  <si>
    <t xml:space="preserve">Odstránenie (demontáž) zvislej dopravnej značky zo stĺpov, stĺpikov alebo konzol,  -0,00400t</t>
  </si>
  <si>
    <t>683534158</t>
  </si>
  <si>
    <t>48</t>
  </si>
  <si>
    <t>979082213.S</t>
  </si>
  <si>
    <t>Vodorovná doprava sutiny so zložením a hrubým urovnaním na vzdialenosť do 1 km</t>
  </si>
  <si>
    <t>-522066299</t>
  </si>
  <si>
    <t>"asf. frezov." 2912*0,254+8086*0,127</t>
  </si>
  <si>
    <t>"DZ+smer. stlpiky" 3*0,082+3*0,004+30*0,037</t>
  </si>
  <si>
    <t>"zvod.+zabr." 881*0,042+210,035</t>
  </si>
  <si>
    <t>49</t>
  </si>
  <si>
    <t>979082219.S</t>
  </si>
  <si>
    <t>Príplatok k cene za každý ďalší aj začatý 1 km nad 1 km pre vodorovnú dopravu sutiny</t>
  </si>
  <si>
    <t>-3506641</t>
  </si>
  <si>
    <t>"asf. frezov." (2912*0,254+8086*0,127)*19</t>
  </si>
  <si>
    <t>"DZ+smer. stlpiky" (3*0,082+3*0,004+30*0,037)*19</t>
  </si>
  <si>
    <t>"zvod.+zabr." (881*0,042+210,035)*19</t>
  </si>
  <si>
    <t>"krajnica" 3666,75*0,252*9</t>
  </si>
  <si>
    <t>"prečist. priekopy" (1129*0,195+312*0,195+715,5*0,088)*9</t>
  </si>
  <si>
    <t>"prečist. priepustov" 48*0,057*9</t>
  </si>
  <si>
    <t>99</t>
  </si>
  <si>
    <t>Presun hmôt HSV</t>
  </si>
  <si>
    <t>50</t>
  </si>
  <si>
    <t>998225311.S</t>
  </si>
  <si>
    <t>Presun hmôt pre opravy a údržbu komunikácií a letísk s krytom asfaltovým alebo betónovým</t>
  </si>
  <si>
    <t>1235042193</t>
  </si>
  <si>
    <t>106-006 - Rekonštrukcia priepustov</t>
  </si>
  <si>
    <t>Úroveň 3:</t>
  </si>
  <si>
    <t>06061 - Priepust č.1 v km 18,220 - P21777</t>
  </si>
  <si>
    <t xml:space="preserve">    3 - Zvislé a kompletné konštrukcie </t>
  </si>
  <si>
    <t xml:space="preserve">    4 - Vodorovné konštrukcie</t>
  </si>
  <si>
    <t>111201101.S</t>
  </si>
  <si>
    <t>Odstránenie krovín a stromov s koreňom s priemerom kmeňa do 100 mm, do 1000 m2</t>
  </si>
  <si>
    <t>-1635520931</t>
  </si>
  <si>
    <t>114203102.S</t>
  </si>
  <si>
    <t>Rozobratie dlažby z lomového kameňa na sucho, so zaliatymi škárami cementovou maltou</t>
  </si>
  <si>
    <t>m3</t>
  </si>
  <si>
    <t>1055022537</t>
  </si>
  <si>
    <t>"dlažba-vtok a vytok" 5,0*2,0*0,1*2</t>
  </si>
  <si>
    <t>132201101.S</t>
  </si>
  <si>
    <t>Výkop ryhy do šírky 600 mm v horn.3 do 100 m3</t>
  </si>
  <si>
    <t>1032142830</t>
  </si>
  <si>
    <t>"zaistov. prah-vtok+vytok" (7,0+5,5)*0,75*0,3</t>
  </si>
  <si>
    <t>132201109.S</t>
  </si>
  <si>
    <t>Príplatok k cene za lepivosť pri hĺbení rýh šírky do 600 mm zapažených i nezapažených s urovnaním dna v hornine 3</t>
  </si>
  <si>
    <t>13025163</t>
  </si>
  <si>
    <t>2,813</t>
  </si>
  <si>
    <t>2,813*0,3 'Prepočítané koeficientom množstva</t>
  </si>
  <si>
    <t>132201201.S</t>
  </si>
  <si>
    <t>Výkop ryhy šírky 600-2000mm horn.3 do 100m3</t>
  </si>
  <si>
    <t>1799225911</t>
  </si>
  <si>
    <t xml:space="preserve">"nad čelami"  12,8*1,0*0,3</t>
  </si>
  <si>
    <t>132201209.S</t>
  </si>
  <si>
    <t>Príplatok k cenám za lepivosť pri hĺbení rýh š. nad 600 do 2 000 mm zapaž. i nezapažených, s urovnaním dna v hornine 3</t>
  </si>
  <si>
    <t>23227804</t>
  </si>
  <si>
    <t>3,84</t>
  </si>
  <si>
    <t>3,84*0,3 'Prepočítané koeficientom množstva</t>
  </si>
  <si>
    <t>162501102.S</t>
  </si>
  <si>
    <t>Vodorovné premiestnenie výkopku po spevnenej ceste z horniny tr.1-4, do 100 m3 na vzdialenosť do 3000 m</t>
  </si>
  <si>
    <t>-290554401</t>
  </si>
  <si>
    <t>2,813+3,84</t>
  </si>
  <si>
    <t>162501105.S</t>
  </si>
  <si>
    <t>Vodorovné premiestnenie výkopku po spevnenej ceste z horniny tr.1-4, do 100 m3, príplatok k cene za každých ďalšich a začatých 1000 m</t>
  </si>
  <si>
    <t>-2088333301</t>
  </si>
  <si>
    <t>6,653*7</t>
  </si>
  <si>
    <t>171201201.S</t>
  </si>
  <si>
    <t>Uloženie sypaniny na skládky do 100 m3</t>
  </si>
  <si>
    <t>656593902</t>
  </si>
  <si>
    <t>171209002.S</t>
  </si>
  <si>
    <t>-1718877430</t>
  </si>
  <si>
    <t>"zemina" 6,653*1,5</t>
  </si>
  <si>
    <t>"čist. priepustu" 16,9*0,107</t>
  </si>
  <si>
    <t>"čist. priekop" 15,0*0,097</t>
  </si>
  <si>
    <t xml:space="preserve">Zvislé a kompletné konštrukcie </t>
  </si>
  <si>
    <t>317321119.S</t>
  </si>
  <si>
    <t>Mostové rímsy z betónu železového triedy C 35/45</t>
  </si>
  <si>
    <t>1482964465</t>
  </si>
  <si>
    <t>"rimsa priep." (6,7+6,1)*0,8*0,265</t>
  </si>
  <si>
    <t>317353121.S</t>
  </si>
  <si>
    <t>Debnenie mostných ríms všetkých tvarov - zhotovenie</t>
  </si>
  <si>
    <t>458789290</t>
  </si>
  <si>
    <t>"rimsy priep." (6,7+6,1)*0,265*2+12,8*0,1+0,8*0,265*4</t>
  </si>
  <si>
    <t>317353221.S</t>
  </si>
  <si>
    <t>Debnenie mostových ríms všetkých tvarov - odstránenie</t>
  </si>
  <si>
    <t>-68337150</t>
  </si>
  <si>
    <t>317361216.S</t>
  </si>
  <si>
    <t>Výstuž mostných ríms z betonárskej ocele B500 (10505)</t>
  </si>
  <si>
    <t>-1678797117</t>
  </si>
  <si>
    <t>12,8*35,2*0,001</t>
  </si>
  <si>
    <t>553100010</t>
  </si>
  <si>
    <t xml:space="preserve">Kotevný materiál   rímsy</t>
  </si>
  <si>
    <t>kg</t>
  </si>
  <si>
    <t>1227200840</t>
  </si>
  <si>
    <t>"priep. " 12,8*5,0</t>
  </si>
  <si>
    <t>348171111</t>
  </si>
  <si>
    <t>Osadenie zábradlia oceľového na moste vrátane spojenia dielcov hmotnosti do 100 kg/m</t>
  </si>
  <si>
    <t>-2124294030</t>
  </si>
  <si>
    <t>"vtok+vytok" 6,7+6,1</t>
  </si>
  <si>
    <t>5534660001</t>
  </si>
  <si>
    <t>Zábradlie oceľové trojmadlové vč. povrchovej úpravy</t>
  </si>
  <si>
    <t>1735460119</t>
  </si>
  <si>
    <t>5531000001</t>
  </si>
  <si>
    <t xml:space="preserve">Kotevný materiál  zabradlia</t>
  </si>
  <si>
    <t>1154736872</t>
  </si>
  <si>
    <t>"stlpiky" 8*3,14</t>
  </si>
  <si>
    <t>Vodorovné konštrukcie</t>
  </si>
  <si>
    <t>451311711.S</t>
  </si>
  <si>
    <t>Podklad pod dlažbu z prostého betónu vodostavebného C 25/30 vo vrstve hr. do 100 mm</t>
  </si>
  <si>
    <t>-800947030</t>
  </si>
  <si>
    <t>"vtok a vytok " 37,0</t>
  </si>
  <si>
    <t>451541111</t>
  </si>
  <si>
    <t>Lôžko pod potrubie, stoky a drobné objekty, v otvorenom výkope zo štrkodrvy 0-32 mm</t>
  </si>
  <si>
    <t>-1908697213</t>
  </si>
  <si>
    <t>"zaistov. prah-vtok+vytok" (7,0+5,5)*0,15*0,3</t>
  </si>
  <si>
    <t>451571222.S</t>
  </si>
  <si>
    <t>Podklad pre dlažbu zo štrkopiesku, hr. nad 100 do 150 mm</t>
  </si>
  <si>
    <t>-1538370729</t>
  </si>
  <si>
    <t>452318510.S</t>
  </si>
  <si>
    <t>Zaisťovací prah z betónu prostého vodostavebného melioračných kanálov s pätkami alebo bez pätiek</t>
  </si>
  <si>
    <t>1271637389</t>
  </si>
  <si>
    <t>"zaistov. prah-vtok+vytok" (7,0+5,5)*0,6*0,3</t>
  </si>
  <si>
    <t>452471101.S</t>
  </si>
  <si>
    <t>Podkladová vrstva z modifikovanej malty cementovej - prvá vrstva hr. do 10 mm</t>
  </si>
  <si>
    <t>-1044983587</t>
  </si>
  <si>
    <t>" pod kotviace platne - zábradlie" 0,2*0,2*8</t>
  </si>
  <si>
    <t>465511511.S</t>
  </si>
  <si>
    <t>Dlažba kladená do malty s vyplnením škár maltou MC 10 a s vyškárovaním maltou MCS do 20 m2, hr. 200 mm</t>
  </si>
  <si>
    <t>2021419640</t>
  </si>
  <si>
    <t>"vtok+vytok" 37,0</t>
  </si>
  <si>
    <t>622661221.S</t>
  </si>
  <si>
    <t>Náter betónu mosta epoxidový disperzný 2x ochranný nepružný OS-B</t>
  </si>
  <si>
    <t>-253007410</t>
  </si>
  <si>
    <t>" ochrana proti soliam - rimsa priep." (6,7+6,1)*0,8</t>
  </si>
  <si>
    <t>622661327</t>
  </si>
  <si>
    <t xml:space="preserve">Náter betónu  kotevno - adhézny</t>
  </si>
  <si>
    <t>1916419369</t>
  </si>
  <si>
    <t>"čelo -vtok" 6,7*1,75-3,14*0,7*0,7</t>
  </si>
  <si>
    <t>"čelo -vytok" 6,1*1,93-3,14*0,7*0,7</t>
  </si>
  <si>
    <t>627471152.S</t>
  </si>
  <si>
    <t>Reprofilácia stien sanačnou maltou, 1 vrstva hr. 20 mm</t>
  </si>
  <si>
    <t>500999100</t>
  </si>
  <si>
    <t>20,42</t>
  </si>
  <si>
    <t>-2060336516</t>
  </si>
  <si>
    <t>704108421</t>
  </si>
  <si>
    <t>914112111.S</t>
  </si>
  <si>
    <t>Tabuľka s označením evidenčného čísla mostu</t>
  </si>
  <si>
    <t>419553985</t>
  </si>
  <si>
    <t>915912211.S</t>
  </si>
  <si>
    <t>Montáž dopravnej smerovej dosky základnej Z4</t>
  </si>
  <si>
    <t>1150812241</t>
  </si>
  <si>
    <t>404450006000</t>
  </si>
  <si>
    <t>Zariadenie dopravné Z4a (Smerovacia doska), rozmer 330x1100 mm, obojstranná, plastová</t>
  </si>
  <si>
    <t>-644708931</t>
  </si>
  <si>
    <t>66,6666666666666*0,03 'Prepočítané koeficientom množstva</t>
  </si>
  <si>
    <t>938902071.S</t>
  </si>
  <si>
    <t>Očistenie povrchu betónových konštrukcií tlakovou vodou</t>
  </si>
  <si>
    <t>1168933889</t>
  </si>
  <si>
    <t>938909404.S</t>
  </si>
  <si>
    <t>Čistenie priekop spevnených ručne pri šírke dna nad 400 mm o objeme nánosu do 0,15 m3/m, -0,09730 t</t>
  </si>
  <si>
    <t>-878768310</t>
  </si>
  <si>
    <t>"vtok+vytok pritoky" 5,0*3</t>
  </si>
  <si>
    <t>938909713.S</t>
  </si>
  <si>
    <t>Čistenie priepustov ručne priemeru nad 1,0 do 1,5 m, hrúbka nánosu do 25%, -0,10708 t</t>
  </si>
  <si>
    <t>2053718944</t>
  </si>
  <si>
    <t>16,9</t>
  </si>
  <si>
    <t>959941122.S</t>
  </si>
  <si>
    <t>Chemická kotva s kotevným svorníkom tesnená chemickou ampulkou do betónu, ŽB, kameňa, s vyvŕtaním otvoru M12/35/160 mm</t>
  </si>
  <si>
    <t>-1969150383</t>
  </si>
  <si>
    <t>" kotvenie zábradlia-stlpiky" 8*4</t>
  </si>
  <si>
    <t>959941151.S</t>
  </si>
  <si>
    <t>Chemická kotva s kotevným svorníkom tesnená chemickou ampulkou do betónu, ŽB, kameňa, s vyvŕtaním otvoru M24/15/260 mm</t>
  </si>
  <si>
    <t>1351811472</t>
  </si>
  <si>
    <t>" kotvenie rimsy-vtok+vytok" 7+6</t>
  </si>
  <si>
    <t>961051111.S</t>
  </si>
  <si>
    <t xml:space="preserve">Búranie mostných základov, muriva a pilierov alebo nosných konštrukcií zo železobetónu,  -2,40000t</t>
  </si>
  <si>
    <t>-2056728244</t>
  </si>
  <si>
    <t>"vtok+vytok - rimsa" (6,7+6,1)*0,5*0,3</t>
  </si>
  <si>
    <t>979082113</t>
  </si>
  <si>
    <t>Vodorovná doprava sutiny, so zložením a hrubým urovnaním, na vzdialenosť do 1000 m</t>
  </si>
  <si>
    <t>1732758697</t>
  </si>
  <si>
    <t>"dlažba" 2,0*2,2</t>
  </si>
  <si>
    <t>"bet." 1,92*2,4</t>
  </si>
  <si>
    <t>979082119</t>
  </si>
  <si>
    <t>Príplatok k cene za každých ďalších i začatých 1000 m nad 1000 m pre vodorovnú dopravu sutiny</t>
  </si>
  <si>
    <t>-1205021497</t>
  </si>
  <si>
    <t>9,008*19</t>
  </si>
  <si>
    <t>-1677554346</t>
  </si>
  <si>
    <t>286509819</t>
  </si>
  <si>
    <t>3,263*9</t>
  </si>
  <si>
    <t>979089012.S</t>
  </si>
  <si>
    <t>Poplatok za skladovanie - betón, tehly, dlaždice (17 01) ostatné</t>
  </si>
  <si>
    <t>-744191340</t>
  </si>
  <si>
    <t>"dlažba+bet." 9,008</t>
  </si>
  <si>
    <t>-887276941</t>
  </si>
  <si>
    <t>06062 - Priepust č.2 v km 18,568 - P21778</t>
  </si>
  <si>
    <t>"zaistov. prah-vytok" 2,5*0,75*0,3</t>
  </si>
  <si>
    <t>0,563</t>
  </si>
  <si>
    <t>0,563*0,3 'Prepočítané koeficientom množstva</t>
  </si>
  <si>
    <t xml:space="preserve">"nad čelami"  7,05*0,8*0,3</t>
  </si>
  <si>
    <t>1,692</t>
  </si>
  <si>
    <t>1,692*0,3 'Prepočítané koeficientom množstva</t>
  </si>
  <si>
    <t>0,563+1,692</t>
  </si>
  <si>
    <t>2,255*7</t>
  </si>
  <si>
    <t>"zemina" 2,255*1,5</t>
  </si>
  <si>
    <t>"čistenie priekop+čistenie priep." 10*0,097+10,8*0,057</t>
  </si>
  <si>
    <t>"rimsa priep." (3,65+3,4)*0,8*0,265</t>
  </si>
  <si>
    <t>"rimsy priep." (3,65+3,4)*0,265*2+7,05*0,1+0,8*0,265*4</t>
  </si>
  <si>
    <t>7,05*35,2*0,001</t>
  </si>
  <si>
    <t>"priep. " 7,05*5,0</t>
  </si>
  <si>
    <t>334313118.S</t>
  </si>
  <si>
    <t>Mostné opory z betónu prostého tr. C 30/37</t>
  </si>
  <si>
    <t>2046381892</t>
  </si>
  <si>
    <t>"nadbetonavka-čelo vytok" 3,4*0,3*0,8</t>
  </si>
  <si>
    <t>334323128.S</t>
  </si>
  <si>
    <t>Mostné opory a úložné prahy z betónu železového tr. C 30/37</t>
  </si>
  <si>
    <t>1874860472</t>
  </si>
  <si>
    <t xml:space="preserve">"driek  priepustu, -dobet. - typ2" </t>
  </si>
  <si>
    <t>"vytok" (3,4*1,0-3,14*0,4*0,4)*0,2</t>
  </si>
  <si>
    <t>334351112.S</t>
  </si>
  <si>
    <t>Debnenie mostných konštrukcií-opôr výšky do 20 m, zhotovenie</t>
  </si>
  <si>
    <t>-1045445487</t>
  </si>
  <si>
    <t>"nadbetonavka-čelo výtok" 3,4*0,3*2+0,3*0,8*2</t>
  </si>
  <si>
    <t>"driek priep. výtok" 3,4*1,0-3,14*0,4*0,4+1,0*0,2*2</t>
  </si>
  <si>
    <t>334351212.S</t>
  </si>
  <si>
    <t>Debnenie mostných konštrukcií-opôr výšky do 20 m, odstránenie</t>
  </si>
  <si>
    <t>1222297850</t>
  </si>
  <si>
    <t>334362212.S</t>
  </si>
  <si>
    <t>Výstuž opôr, prahov, krídel, pilierov, stĺpov zo zváraných sietí od 3,5 do 6 kg/m2 mostných konštrukcií</t>
  </si>
  <si>
    <t>1917836881</t>
  </si>
  <si>
    <t xml:space="preserve">"kari sieť"  2,898*5,26*0,001</t>
  </si>
  <si>
    <t>"vtok a vytok " 29,0</t>
  </si>
  <si>
    <t>"zaistov. prah-vtok+vytok"3,5*0,15*0,3</t>
  </si>
  <si>
    <t>"zaistov. prah-vytok" 3,5*0,6*0,3</t>
  </si>
  <si>
    <t>"vtok+vytok" 29,0</t>
  </si>
  <si>
    <t>" ochrana proti soliam - rimsa priep." (3,65+3,4)*0,8</t>
  </si>
  <si>
    <t>"čelo -vtok" 3,65*1,0-3,14*0,4*0,4</t>
  </si>
  <si>
    <t>"čelo -vytok" 3,4*1,0-3,14*0,4*0,4</t>
  </si>
  <si>
    <t xml:space="preserve">"pod  dobet.. vtok" 3,4*0,8</t>
  </si>
  <si>
    <t>938902302.S</t>
  </si>
  <si>
    <t>Čistenie betónového podkladu vysokotlakovým vodným lúčom do hrúbky 1 mm - stien</t>
  </si>
  <si>
    <t>63543683</t>
  </si>
  <si>
    <t xml:space="preserve">"pod  dobet.. vytok" 3,4*0,8</t>
  </si>
  <si>
    <t>"driek priep. vytok" 3,4*1,0-3,14*0,4*0,4</t>
  </si>
  <si>
    <t>"vtok- pritoky" 5,0*2</t>
  </si>
  <si>
    <t>10,8</t>
  </si>
  <si>
    <t>" kotvenie rimsy-vtok+vytok" 4+4</t>
  </si>
  <si>
    <t>"vtok+vytok - rimsa" (3,65+3,4)*0,5*0,3</t>
  </si>
  <si>
    <t>971056001.S</t>
  </si>
  <si>
    <t>Jadrové vrty diamantovými korunkami do D 20 mm do stien - železobetónových -0,00001t</t>
  </si>
  <si>
    <t>cm</t>
  </si>
  <si>
    <t>-129200633</t>
  </si>
  <si>
    <t>"typ2-kotviace trny 5ks/m2"</t>
  </si>
  <si>
    <t>"driek priep. vytok" 2,898*5*15</t>
  </si>
  <si>
    <t>"nadbetonavka-čelo vytok" 3,4*0,8*5*15</t>
  </si>
  <si>
    <t>553002002</t>
  </si>
  <si>
    <t>Kotva lepená -16mm</t>
  </si>
  <si>
    <t>100552987</t>
  </si>
  <si>
    <t xml:space="preserve">"kotv. trny  - 5ks/m2" </t>
  </si>
  <si>
    <t>"driek priep. vytok" 2,898*5</t>
  </si>
  <si>
    <t>"nadbetonavka-čelo vytok" 3,4*0,8*5</t>
  </si>
  <si>
    <t>"bet." 1,058*2,4</t>
  </si>
  <si>
    <t>8,525*19</t>
  </si>
  <si>
    <t>-1994158237</t>
  </si>
  <si>
    <t>"čist. priepustu" 10,8*0,057</t>
  </si>
  <si>
    <t>"čist. priekop" 10,0*0,097</t>
  </si>
  <si>
    <t>1204725188</t>
  </si>
  <si>
    <t>1,586*9</t>
  </si>
  <si>
    <t>"dlažba+bet." 6,939</t>
  </si>
  <si>
    <t>06063 - Priepust č.3 v km 19,181 - P21779</t>
  </si>
  <si>
    <t>111101101.S</t>
  </si>
  <si>
    <t>Odstránenie travín a tŕstia s príp. premiestnením a uložením na hromady do 50 m, pri celkovej ploche do 1000m2</t>
  </si>
  <si>
    <t>"zaistov. prah-vytok" 4,5*0,75*0,3</t>
  </si>
  <si>
    <t>1,013</t>
  </si>
  <si>
    <t>1,013*0,3 'Prepočítané koeficientom množstva</t>
  </si>
  <si>
    <t xml:space="preserve">"nad čelami"  7,8*1,0*0,2</t>
  </si>
  <si>
    <t>1,56</t>
  </si>
  <si>
    <t>1,56*0,3 'Prepočítané koeficientom množstva</t>
  </si>
  <si>
    <t>1,013+1,56</t>
  </si>
  <si>
    <t>2,573*7</t>
  </si>
  <si>
    <t>"zemina" 2,573*1,5</t>
  </si>
  <si>
    <t>"čist. priepustu" 8,6*0,057</t>
  </si>
  <si>
    <t>"rimsa priep." (4,0+3,8)*0,8*0,265</t>
  </si>
  <si>
    <t>"rimsy priep." (4,0+3,8)*0,265*2+7,8*0,1+0,8*0,265*4</t>
  </si>
  <si>
    <t>7,8*35,2*0,001</t>
  </si>
  <si>
    <t>"priep. " 7,8*5,0</t>
  </si>
  <si>
    <t>"vtok" 4,0</t>
  </si>
  <si>
    <t>"stlpiky" 3*3,14</t>
  </si>
  <si>
    <t>5534660002</t>
  </si>
  <si>
    <t>Zábradlie oceľové so zvislou výplňou vč. povrchovej úpravy</t>
  </si>
  <si>
    <t>-1041251143</t>
  </si>
  <si>
    <t>4,0</t>
  </si>
  <si>
    <t>"vtok a vytok " 24,0</t>
  </si>
  <si>
    <t>"zaistov. prah-vytok" 4,5*0,15*0,3</t>
  </si>
  <si>
    <t>"zaistov. prah-vytok" 4,5*0,6*0,3</t>
  </si>
  <si>
    <t>" pod kotviace platne - zábradlie" 0,2*0,2*3</t>
  </si>
  <si>
    <t>"vtok+vytok" 24,0</t>
  </si>
  <si>
    <t>617472002.S</t>
  </si>
  <si>
    <t>Oprava a utesnenie trhlín vodostav. betónov a betónov objektov kryštalickou hydroizolačnou hmotou ručne, netlaková voda, 2 vrstvy hr. 20 mm</t>
  </si>
  <si>
    <t>1995451550</t>
  </si>
  <si>
    <t>"vyspravka telesa priep.-30%" 3,14*0,8*8,6*2*0,3</t>
  </si>
  <si>
    <t>" ochrana proti soliam - rimsa priep." (4,0+3,8)*0,8</t>
  </si>
  <si>
    <t>"čelo -vtok" 4,0*1,5-3,14*0,5*0,5</t>
  </si>
  <si>
    <t>"čelo -vytok" 3,8*1,2-3,14*0,5*0,5</t>
  </si>
  <si>
    <t>8,99</t>
  </si>
  <si>
    <t>33,3333333333333*0,03 'Prepočítané koeficientom množstva</t>
  </si>
  <si>
    <t>938902301.S</t>
  </si>
  <si>
    <t>Čistenie betónového podkladu vysokotlakovým vodným lúčom do hrúbky 1 mm - stropov</t>
  </si>
  <si>
    <t>13463058</t>
  </si>
  <si>
    <t>8,6</t>
  </si>
  <si>
    <t>" kotvenie zábradlia-stlpiky" 3*4</t>
  </si>
  <si>
    <t>"vtok+vytok - rimsa" (4,0+3,8)*0,5*0,3</t>
  </si>
  <si>
    <t>"bet." 1,17*2,4</t>
  </si>
  <si>
    <t>2,808*19</t>
  </si>
  <si>
    <t>1,945*9</t>
  </si>
  <si>
    <t>2,808</t>
  </si>
  <si>
    <t>06064 - Priepust č.4 v km 19,395 - P21780</t>
  </si>
  <si>
    <t xml:space="preserve">    8 - Rúrové vedenie</t>
  </si>
  <si>
    <t>PSV - Práce a dodávky PSV</t>
  </si>
  <si>
    <t xml:space="preserve">    711 - Izolácie proti vode a vlhkosti</t>
  </si>
  <si>
    <t>1615780659</t>
  </si>
  <si>
    <t>"zaistov. prah" (1,5*2+2,6)*0,75*0,3</t>
  </si>
  <si>
    <t>1226680566</t>
  </si>
  <si>
    <t>1,26</t>
  </si>
  <si>
    <t>1,26*0,3 'Prepočítané koeficientom množstva</t>
  </si>
  <si>
    <t xml:space="preserve">"vytok"  10,0*3,0*1,0+3,25*0,8*0,2</t>
  </si>
  <si>
    <t>"vtokova jama" 3,4*3,6*1,8-1,8*1,7*1,5</t>
  </si>
  <si>
    <t>47,962</t>
  </si>
  <si>
    <t>47,962*0,3 'Prepočítané koeficientom množstva</t>
  </si>
  <si>
    <t>1,26+47,962-14,166</t>
  </si>
  <si>
    <t>35,056*7</t>
  </si>
  <si>
    <t>"zemina" 35,056*1,5</t>
  </si>
  <si>
    <t>"čist. priekopy" 20,0*0,097</t>
  </si>
  <si>
    <t>"čist. priep." 10,3*0,057</t>
  </si>
  <si>
    <t>174101001</t>
  </si>
  <si>
    <t>Zásyp sypaninou so zhutnením jám, šachiet, rýh, zárezov alebo okolo objektov do 100 m3</t>
  </si>
  <si>
    <t>-514216636</t>
  </si>
  <si>
    <t>"vtokova jama" 3,4*3,6*1,8-1,9*2,3*1,8</t>
  </si>
  <si>
    <t>"vtok-kalova jama" 1,5*1,0</t>
  </si>
  <si>
    <t>"vtok+vytok" 18,0</t>
  </si>
  <si>
    <t>268063310</t>
  </si>
  <si>
    <t xml:space="preserve">"zaistov. prah"  (1,5*2+2,6)*0,3*0,15</t>
  </si>
  <si>
    <t>452311141</t>
  </si>
  <si>
    <t>Dosky, bloky, sedlá z betónu v otvorenom výkope tr. C 16/20</t>
  </si>
  <si>
    <t>-1838397622</t>
  </si>
  <si>
    <t>"pod vtokovu jamu" 1,9*2,3*0,1</t>
  </si>
  <si>
    <t>235408928</t>
  </si>
  <si>
    <t>"zaistov. prah" (1,5*2+2,6)*0,6*0,3</t>
  </si>
  <si>
    <t>" ochrana proti soliam -rimsy" (1,7+3,25)*0,8</t>
  </si>
  <si>
    <t>751291848</t>
  </si>
  <si>
    <t>reprofil. - typ1</t>
  </si>
  <si>
    <t>"čelo priep.+rimsa" 3,25*1,2-3,14*0,4*0,4+3,25*0,8</t>
  </si>
  <si>
    <t>-627638216</t>
  </si>
  <si>
    <t>Rúrové vedenie</t>
  </si>
  <si>
    <t>899203111</t>
  </si>
  <si>
    <t>Osadenie liatinovej mreže vrátane rámu a koša na bahno hmotnosti jednotlivo nad 100 do 150 kg</t>
  </si>
  <si>
    <t>-1262323378</t>
  </si>
  <si>
    <t>"vtokova jama" 1</t>
  </si>
  <si>
    <t>552425100301</t>
  </si>
  <si>
    <t>Mreža ocelová, s rámom vč. povrchovej úpravy</t>
  </si>
  <si>
    <t>1273990203</t>
  </si>
  <si>
    <t>899501111</t>
  </si>
  <si>
    <t>Stúpadlo do šachty liatinové vidlicové osadené pri murovaní a betónovaní</t>
  </si>
  <si>
    <t>902615459</t>
  </si>
  <si>
    <t>"vtokova jama" 5</t>
  </si>
  <si>
    <t>919413116</t>
  </si>
  <si>
    <t>Vtoková nádržka z betónu prostého tr. C 30/37 priepustu z rúr do DN 800</t>
  </si>
  <si>
    <t>-140806086</t>
  </si>
  <si>
    <t>-58843246</t>
  </si>
  <si>
    <t>1212981643</t>
  </si>
  <si>
    <t>"pritok" 5,0*4</t>
  </si>
  <si>
    <t>-1585970775</t>
  </si>
  <si>
    <t>"vtokova jama" 1,7*0,5*1,2+(1,7+0,9*2)*0,4*1,2+1,8*1,7*0,4</t>
  </si>
  <si>
    <t>966075141.S</t>
  </si>
  <si>
    <t xml:space="preserve">Odstránenie konštrukcií na mostoch kamenných alebo betónových kovového zábradlia v celku,  -0,01800t</t>
  </si>
  <si>
    <t>-1605758943</t>
  </si>
  <si>
    <t>3,924*2,4</t>
  </si>
  <si>
    <t>9,418*19</t>
  </si>
  <si>
    <t>1727708955</t>
  </si>
  <si>
    <t>"čist. priekopy" 20*0,097</t>
  </si>
  <si>
    <t>"čist. priepustu" 10,3*0,057</t>
  </si>
  <si>
    <t>-935004462</t>
  </si>
  <si>
    <t>2,527*9</t>
  </si>
  <si>
    <t>"bet" 9,418</t>
  </si>
  <si>
    <t>PSV</t>
  </si>
  <si>
    <t>Práce a dodávky PSV</t>
  </si>
  <si>
    <t>711</t>
  </si>
  <si>
    <t>Izolácie proti vode a vlhkosti</t>
  </si>
  <si>
    <t>711511201.S</t>
  </si>
  <si>
    <t xml:space="preserve">Zhotovenie  izolácie potrubí, stôk a šachiet za studena asfaltovým lakom penetračným</t>
  </si>
  <si>
    <t>-740761779</t>
  </si>
  <si>
    <t>"vtokova jama" (2,3+1,9)*2*2,0</t>
  </si>
  <si>
    <t>246170000900.S</t>
  </si>
  <si>
    <t>Lak asfaltový penetračný</t>
  </si>
  <si>
    <t>-1953964690</t>
  </si>
  <si>
    <t>16,8*0,00035 'Prepočítané koeficientom množstva</t>
  </si>
  <si>
    <t>711521141.S</t>
  </si>
  <si>
    <t xml:space="preserve">Zhotovenie  izolácie potrubí, stôk a šachiet za tepla asfaltovým náterom</t>
  </si>
  <si>
    <t>-249639903</t>
  </si>
  <si>
    <t>16,8*2</t>
  </si>
  <si>
    <t>111610000700.S</t>
  </si>
  <si>
    <t>Asfalt izolačný v bubnoch</t>
  </si>
  <si>
    <t>-1121838077</t>
  </si>
  <si>
    <t>33,6*0,0019 'Prepočítané koeficientom množstva</t>
  </si>
  <si>
    <t>998711101.S</t>
  </si>
  <si>
    <t>Presun hmôt pre izoláciu proti vode v objektoch výšky do 6 m</t>
  </si>
  <si>
    <t>-1350937032</t>
  </si>
  <si>
    <t>06065 - Priepust č.5 v km 19,534 - P21781</t>
  </si>
  <si>
    <t>1711847955</t>
  </si>
  <si>
    <t>10*4</t>
  </si>
  <si>
    <t>113107144.S</t>
  </si>
  <si>
    <t xml:space="preserve">Odstránenie krytu asfaltového v ploche do 200 m2, hr. nad 150 do 200 mm,  -0,45000t</t>
  </si>
  <si>
    <t>2142557736</t>
  </si>
  <si>
    <t>7,0*3,0</t>
  </si>
  <si>
    <t>113307124.S</t>
  </si>
  <si>
    <t xml:space="preserve">Odstránenie podkladu v ploche do 200 m2 z kameniva hrubého drveného, hr.300 do 400mm,  -0,5600t</t>
  </si>
  <si>
    <t>1334134952</t>
  </si>
  <si>
    <t>-239367717</t>
  </si>
  <si>
    <t>"zaistov. prah-vytok" 2,5*0,85*0,3</t>
  </si>
  <si>
    <t>1470986555</t>
  </si>
  <si>
    <t>0,638</t>
  </si>
  <si>
    <t>0,638*0,3 'Prepočítané koeficientom množstva</t>
  </si>
  <si>
    <t>1993180792</t>
  </si>
  <si>
    <t>"priep" 8,35*3,0*1,7-8,35*3,14*0,4*0,4-8,35*1,5*0,35</t>
  </si>
  <si>
    <t xml:space="preserve">"čelo+vytok"  (4,7*1,2*2,6-4,7*1,2*0,8)+2,5*3,0*0,4</t>
  </si>
  <si>
    <t>"vtokova jama" 4,2*3,6*2,0-1,8*1,7*2,0</t>
  </si>
  <si>
    <t>71,278</t>
  </si>
  <si>
    <t>71,278*0,3 'Prepočítané koeficientom množstva</t>
  </si>
  <si>
    <t>0,638+71,278-47,22</t>
  </si>
  <si>
    <t>24,696*7</t>
  </si>
  <si>
    <t>"zemina" 34,596*1,5</t>
  </si>
  <si>
    <t>"podklad. vrstva" 21,0*0,560</t>
  </si>
  <si>
    <t>"čist. priekopy" 15*0,195</t>
  </si>
  <si>
    <t>1167339698</t>
  </si>
  <si>
    <t>"priep" 11,0*3,0*1,7-11,0*3,0*1,0</t>
  </si>
  <si>
    <t>175101101.S</t>
  </si>
  <si>
    <t>Obsyp potrubia sypaninou z vhodných hornín 1 až 4 bez prehodenia sypaniny</t>
  </si>
  <si>
    <t>903534853</t>
  </si>
  <si>
    <t xml:space="preserve">"priep."  11,0*1,0*3,0-11,0*3,14*0,4*0,4</t>
  </si>
  <si>
    <t>583310003200.S</t>
  </si>
  <si>
    <t>Štrkopiesok frakcia 0-32 mm</t>
  </si>
  <si>
    <t>2113772948</t>
  </si>
  <si>
    <t>27,474*1,7</t>
  </si>
  <si>
    <t>"vytok" 5,0+ 2,7*2,5</t>
  </si>
  <si>
    <t>"vtok-kalova jama" 1,2*1,0</t>
  </si>
  <si>
    <t>1769079748</t>
  </si>
  <si>
    <t>"zaistov. prah" 2,5*0,3*0,1</t>
  </si>
  <si>
    <t>"pod potrubie" 11,0*3,0*0,1</t>
  </si>
  <si>
    <t>-322482201</t>
  </si>
  <si>
    <t>"vytok-pod dlazbu" 5,0+ 2,5*2,7</t>
  </si>
  <si>
    <t>452311151</t>
  </si>
  <si>
    <t>Dosky, bloky, sedlá z betónu v otvorenom výkope tr. C 25/30</t>
  </si>
  <si>
    <t>-9091141</t>
  </si>
  <si>
    <t>"priepust" 11,0*3,0*0,25</t>
  </si>
  <si>
    <t>"pod vtokovu jamu" 2,1*2,0*0,1</t>
  </si>
  <si>
    <t>-264131125</t>
  </si>
  <si>
    <t>"zaistov. prah" 2,5*0,7*0,3</t>
  </si>
  <si>
    <t>564871111.S</t>
  </si>
  <si>
    <t>Podklad zo štrkodrviny s rozprestretím a zhutnením, po zhutnení hr. 250 mm</t>
  </si>
  <si>
    <t>-1595762870</t>
  </si>
  <si>
    <t>565141111.S</t>
  </si>
  <si>
    <t>Podklad z asfaltového betónu AC 16 P s rozprestretím a zhutnením v pruhu š. do 3 m, po zhutnení hr. 60 mm</t>
  </si>
  <si>
    <t>-891396744</t>
  </si>
  <si>
    <t>567133115.S</t>
  </si>
  <si>
    <t>Podklad z kameniva stmeleného cementom s rozprestretím a zhutnením, CBGM C 5/6, po zhutnení hr. 200 mm</t>
  </si>
  <si>
    <t>414615206</t>
  </si>
  <si>
    <t>573131100.S</t>
  </si>
  <si>
    <t>Postrek asfaltový infiltračný s posypom kamenivom z cestnej emulzie v množstve 0,70 kg/m2</t>
  </si>
  <si>
    <t>850855558</t>
  </si>
  <si>
    <t>-1405915016</t>
  </si>
  <si>
    <t>Mreža ocelová s rámom vč. povrchovej úpravy</t>
  </si>
  <si>
    <t>-532924004</t>
  </si>
  <si>
    <t>-1920986926</t>
  </si>
  <si>
    <t>919541114.S</t>
  </si>
  <si>
    <t>Zhotovenie priepustu alebo zjazdu z rúr plastových HDPE ryhovaných hrdlových alebo spojkových DN 600</t>
  </si>
  <si>
    <t>-1362448510</t>
  </si>
  <si>
    <t>286410017301.S</t>
  </si>
  <si>
    <t xml:space="preserve">Rúry z odstredivo liateho laminátu PN 10 SN 15000 DN 600 </t>
  </si>
  <si>
    <t>-1269018954</t>
  </si>
  <si>
    <t>919735114.S</t>
  </si>
  <si>
    <t>Rezanie existujúceho asfaltového krytu alebo podkladu hĺbky nad 150 do 200 mm</t>
  </si>
  <si>
    <t>-287094451</t>
  </si>
  <si>
    <t>7,0*2</t>
  </si>
  <si>
    <t>938909405.S</t>
  </si>
  <si>
    <t>Čistenie priekop spevnených ručne pri šírke dna nad 400 mm o objeme nánosu nad 0,15 do 0,30 m3/m, -0,19460 t</t>
  </si>
  <si>
    <t>"pritok" 5,0*3</t>
  </si>
  <si>
    <t>961041211.S</t>
  </si>
  <si>
    <t xml:space="preserve">Búranie mostných základov, muriva a pilierov alebo nosných konštrukcií z prost.,betónu,  -2,20000t</t>
  </si>
  <si>
    <t>-2069949555</t>
  </si>
  <si>
    <t>"vtokova jama" (1,7+0,9)*2*1,6*0,4+1,8*1,7*0,4</t>
  </si>
  <si>
    <t>"čelo vytok" 4,7*0,7*0,9+4,7*1,2*0,7-3,14*0,4*0,4*0,7</t>
  </si>
  <si>
    <t>966008113.S</t>
  </si>
  <si>
    <t xml:space="preserve">Búranie rúrového priepustu, z rúr DN 500 do 800 mm,  -2,05500t</t>
  </si>
  <si>
    <t>-749736512</t>
  </si>
  <si>
    <t>693645126</t>
  </si>
  <si>
    <t>11,109*2,2</t>
  </si>
  <si>
    <t>-1843042131</t>
  </si>
  <si>
    <t>24,44*19</t>
  </si>
  <si>
    <t>1588209700</t>
  </si>
  <si>
    <t>"asf." 21,0*0,450</t>
  </si>
  <si>
    <t>"asf." 21,0*0,450*19</t>
  </si>
  <si>
    <t>"podklad. vrstva" 21,0*0,560*9</t>
  </si>
  <si>
    <t>"čist. priekopy" 15*0,195*9</t>
  </si>
  <si>
    <t>979084216.S</t>
  </si>
  <si>
    <t>Vodorovná doprava vybúraných hmôt po suchu bez naloženia, ale so zložením na vzdialenosť do 5 km</t>
  </si>
  <si>
    <t>177707522</t>
  </si>
  <si>
    <t>8,35*2,055</t>
  </si>
  <si>
    <t>979084219.S</t>
  </si>
  <si>
    <t>Príplatok k cene za každých ďalších aj začatých 5 km nad 5 km</t>
  </si>
  <si>
    <t>72275701</t>
  </si>
  <si>
    <t>17,159*3</t>
  </si>
  <si>
    <t>736472504</t>
  </si>
  <si>
    <t>"bet" 24,44+17,159</t>
  </si>
  <si>
    <t>-2146432346</t>
  </si>
  <si>
    <t>"vtokova jama" (2,0+1,9)*2*2,2</t>
  </si>
  <si>
    <t>1165160895</t>
  </si>
  <si>
    <t>17,16*0,00035 'Prepočítané koeficientom množstva</t>
  </si>
  <si>
    <t>-850586790</t>
  </si>
  <si>
    <t>17,16*2</t>
  </si>
  <si>
    <t>1857899021</t>
  </si>
  <si>
    <t>34,32*0,0019 'Prepočítané koeficientom množstva</t>
  </si>
  <si>
    <t>-13437</t>
  </si>
  <si>
    <t>06066 - Priepust č.6 v km 19,586 - P21782</t>
  </si>
  <si>
    <t>"priep" 8,4*3,0*1,7-8,4*3,14*0,4*0,4-8,4*1,5*0,35</t>
  </si>
  <si>
    <t>34,21</t>
  </si>
  <si>
    <t>34,21*0,3 'Prepočítané koeficientom množstva</t>
  </si>
  <si>
    <t>0,638+34,21-23,1</t>
  </si>
  <si>
    <t>11,748*7</t>
  </si>
  <si>
    <t>"zemina" 11,7481,5</t>
  </si>
  <si>
    <t>"čist. priekopy" 5*0,195</t>
  </si>
  <si>
    <t>1074959669</t>
  </si>
  <si>
    <t>-1235869260</t>
  </si>
  <si>
    <t>"rimsa priep." 4,5*0,8*0,265</t>
  </si>
  <si>
    <t>1275956391</t>
  </si>
  <si>
    <t>"rimsy priep." 4,5*0,265*2+4,5*0,1+0,8*0,265*2</t>
  </si>
  <si>
    <t>127411990</t>
  </si>
  <si>
    <t>1429744242</t>
  </si>
  <si>
    <t>4,5*35,2*0,001</t>
  </si>
  <si>
    <t>1814233453</t>
  </si>
  <si>
    <t>"priep. " 4,5*5,0</t>
  </si>
  <si>
    <t>-663913958</t>
  </si>
  <si>
    <t>" ochrana proti soliam - rimsa priep." 4,5*0,8</t>
  </si>
  <si>
    <t>-120224145</t>
  </si>
  <si>
    <t>"čelo driek -vtok" 4,5*1,3-3,14*0,4*0,4</t>
  </si>
  <si>
    <t>-1001240593</t>
  </si>
  <si>
    <t>5,348</t>
  </si>
  <si>
    <t>1188451092</t>
  </si>
  <si>
    <t>"reprofil. - typ3, pod rimsu" 4,5*0,8</t>
  </si>
  <si>
    <t>"pritok" 5,0</t>
  </si>
  <si>
    <t>-127171624</t>
  </si>
  <si>
    <t>" kotvenie rimsy-vtok" 5,0</t>
  </si>
  <si>
    <t>"čelo vytok" 5,0*0,7*0,9+5,0*1,2*0,7-3,14*0,4*0,4*0,7</t>
  </si>
  <si>
    <t>6,998*2,2</t>
  </si>
  <si>
    <t>15,396*19</t>
  </si>
  <si>
    <t>"čist. priekopy" 5*0,195*9</t>
  </si>
  <si>
    <t>8,4*2,055</t>
  </si>
  <si>
    <t>17,262*3</t>
  </si>
  <si>
    <t>"bet" 15,396+17,262</t>
  </si>
  <si>
    <t>205-00 - 205-00 Most ev. č.591-009</t>
  </si>
  <si>
    <t xml:space="preserve">    2 - Zakladanie</t>
  </si>
  <si>
    <t>113153130.S</t>
  </si>
  <si>
    <t xml:space="preserve">Frézovanie asf. podkladu alebo krytu s prek., plochy cez 500 do 1000 m2, pruh š. do 1 m, hr. 200 mm  0,508 t</t>
  </si>
  <si>
    <t>-1602245</t>
  </si>
  <si>
    <t>" vozovkové vrstvy mosta " 6,5*4,25</t>
  </si>
  <si>
    <t>"napojenia mosta na vozovku " 6,5*5,0*2</t>
  </si>
  <si>
    <t>-795465665</t>
  </si>
  <si>
    <t>115001106.S</t>
  </si>
  <si>
    <t>Odvedenie vody potrubím pri priemere potrubia DN nad 600</t>
  </si>
  <si>
    <t>832609093</t>
  </si>
  <si>
    <t>30*2</t>
  </si>
  <si>
    <t>121101111.S</t>
  </si>
  <si>
    <t>Odstránenie ornice s vodor. premiestn. na hromady, so zložením na vzdialenosť do 100 m a do 100m3</t>
  </si>
  <si>
    <t>-482577195</t>
  </si>
  <si>
    <t>0,15*5*3*2*2</t>
  </si>
  <si>
    <t>124203101.S</t>
  </si>
  <si>
    <t>Výkop vodotoku do 3 m horn. 3 do 1000 m3</t>
  </si>
  <si>
    <t>908923571</t>
  </si>
  <si>
    <t>" ochranné hrádzky pre práce v koryte toku = odstránenie " 30*1,5*2,5*2</t>
  </si>
  <si>
    <t>124203109.S</t>
  </si>
  <si>
    <t>Vykopávky pre korytá vodotokov. Príplatok za lepivosť horniny 3</t>
  </si>
  <si>
    <t>-1484302937</t>
  </si>
  <si>
    <t>225</t>
  </si>
  <si>
    <t>225*0,5 'Prepočítané koeficientom množstva</t>
  </si>
  <si>
    <t>129203201.S</t>
  </si>
  <si>
    <t>Čistenie koryta vodotoku šírky dna 5m hĺbka dna do 5m hornina3</t>
  </si>
  <si>
    <t>641155249</t>
  </si>
  <si>
    <t xml:space="preserve">" vyčistenie koryta toku a odkop pre opevnenie koryta "  (2,9*7,8+(2,0+1,5*2)*5*2)*0,6       </t>
  </si>
  <si>
    <t>131201101.S</t>
  </si>
  <si>
    <t>Výkop nezapaženej jamy v hornine 3, do 100 m3</t>
  </si>
  <si>
    <t>-1193726067</t>
  </si>
  <si>
    <t>" výkop pre prechodové vrstvy za oporou a úpravu krídla " 0,8*3,0*6,8*2+1*1,3*3,0*2*2</t>
  </si>
  <si>
    <t>131201109.S</t>
  </si>
  <si>
    <t>Hĺbenie nezapažených jám a zárezov. Príplatok za lepivosť horniny 3</t>
  </si>
  <si>
    <t>1568308149</t>
  </si>
  <si>
    <t>48,24</t>
  </si>
  <si>
    <t>48,24*0,3 'Prepočítané koeficientom množstva</t>
  </si>
  <si>
    <t>1201953616</t>
  </si>
  <si>
    <t>" zaisťovací prah " (1,0+1,5*2)*0,5*0,8*2</t>
  </si>
  <si>
    <t>"bet. pätka" 5*0,8*0,5*2*2</t>
  </si>
  <si>
    <t>1774492363</t>
  </si>
  <si>
    <t>11,2</t>
  </si>
  <si>
    <t>11,2*0,3 'Prepočítané koeficientom množstva</t>
  </si>
  <si>
    <t>162501122.S</t>
  </si>
  <si>
    <t>Vodorovné premiestnenie výkopku po spevnenej ceste z horniny tr.1-4, nad 100 do 1000 m3 na vzdialenosť do 3000 m</t>
  </si>
  <si>
    <t>-244987220</t>
  </si>
  <si>
    <t>" prebytočný výkopok " 43,572+48,24+11,2-15,6</t>
  </si>
  <si>
    <t>171103101.S</t>
  </si>
  <si>
    <t>Zemné hrádze prívodných a odpadných melioračných kanálov, z horniny 1-4</t>
  </si>
  <si>
    <t>1162465280</t>
  </si>
  <si>
    <t>" ochranné hrádzky pre práce v koryte toku " 30*1,5*2,5*2</t>
  </si>
  <si>
    <t>171201202.S</t>
  </si>
  <si>
    <t>Uloženie sypaniny na skládky nad 100 do 1000 m3</t>
  </si>
  <si>
    <t>-1905388323</t>
  </si>
  <si>
    <t>1002432735</t>
  </si>
  <si>
    <t>(43,572+48,24+11,2-15,6)*1,9</t>
  </si>
  <si>
    <t>174101001.S</t>
  </si>
  <si>
    <t>432270411</t>
  </si>
  <si>
    <t xml:space="preserve">" spätné obsypy okolo  krídiel a prechodovej oblasti  po úroveň pôvodného terénu   " </t>
  </si>
  <si>
    <t>1*1,3*3,0*2*2</t>
  </si>
  <si>
    <t>180401213.S</t>
  </si>
  <si>
    <t>Založenie trávnika lúčneho výsevom na svahu nad 1:2 do 1:1</t>
  </si>
  <si>
    <t>551086816</t>
  </si>
  <si>
    <t>5*2*2*2</t>
  </si>
  <si>
    <t>005720001300.S</t>
  </si>
  <si>
    <t>Osivá tráv - trávové semeno</t>
  </si>
  <si>
    <t>-1312375081</t>
  </si>
  <si>
    <t>40*0,0309 'Prepočítané koeficientom množstva</t>
  </si>
  <si>
    <t>181101102.S</t>
  </si>
  <si>
    <t>Úprava pláne v zárezoch v hornine 1-4 so zhutnením</t>
  </si>
  <si>
    <t>1543735448</t>
  </si>
  <si>
    <t xml:space="preserve">" vozovka na ceste  "  6,5*5,0*2</t>
  </si>
  <si>
    <t>182201101.S</t>
  </si>
  <si>
    <t>Svahovanie trvalých svahov v násype</t>
  </si>
  <si>
    <t>165429237</t>
  </si>
  <si>
    <t>182301132.S</t>
  </si>
  <si>
    <t>Rozprestretie ornice na svahu so sklonom nad 1:5, plocha nad 500 m2, hr.nad 100 do 150 mm</t>
  </si>
  <si>
    <t>1354059955</t>
  </si>
  <si>
    <t>Zakladanie</t>
  </si>
  <si>
    <t>231943111.S</t>
  </si>
  <si>
    <t>Steny baranené z oceľových štetovníc z terénu nastraženie pri dĺžke štetovníc do 10 m</t>
  </si>
  <si>
    <t>-716589493</t>
  </si>
  <si>
    <t xml:space="preserve">" predelenie medzi etapami  "</t>
  </si>
  <si>
    <t>" v cene uvažovať s prenájmom štetovníc dĺ.x v "</t>
  </si>
  <si>
    <t>6*5*2</t>
  </si>
  <si>
    <t>231943211.S</t>
  </si>
  <si>
    <t>Steny baranené z oceľových štetovníc z terénu zabaranenie na dĺžku do 10 m</t>
  </si>
  <si>
    <t>913162104</t>
  </si>
  <si>
    <t>134600000101.S</t>
  </si>
  <si>
    <t>Profil oceľový hrubý na štetovnice (neopracovaný) LARSEN (10 370) 3n - prenájom</t>
  </si>
  <si>
    <t>-505537129</t>
  </si>
  <si>
    <t>60*0,155 'Prepočítané koeficientom množstva</t>
  </si>
  <si>
    <t>237941111.S</t>
  </si>
  <si>
    <t>Vytiahnutie štetovnicových stien z oceľových štetovníc zabaranených do 2 rokov, do 10m</t>
  </si>
  <si>
    <t>-1814701889</t>
  </si>
  <si>
    <t>273362516.S</t>
  </si>
  <si>
    <t>Dodatočné vystužovanie betónových konštrukcií betonárskou oceľovou chemickou injektážnou kotvou VME, D 16 mm -0.00001t</t>
  </si>
  <si>
    <t>-723392184</t>
  </si>
  <si>
    <t>" kotvenie krídiel = 4 " 36*60</t>
  </si>
  <si>
    <t>274313521.S</t>
  </si>
  <si>
    <t>Betón základových pásov, prostý tr. C 12/15</t>
  </si>
  <si>
    <t>-1709267726</t>
  </si>
  <si>
    <t>" pod drenážne potrubie za oporami " 6,5*0,25*2*0,1</t>
  </si>
  <si>
    <t>274351215.S</t>
  </si>
  <si>
    <t>Debnenie stien základových pásov, zhotovenie-dielce</t>
  </si>
  <si>
    <t>59935611</t>
  </si>
  <si>
    <t>" pod drenážne potrubie za oporami " 6,5*2*0,1</t>
  </si>
  <si>
    <t>274351216.S</t>
  </si>
  <si>
    <t>Debnenie stien základových pásov, odstránenie-dielce</t>
  </si>
  <si>
    <t>65930129</t>
  </si>
  <si>
    <t>317171121.S</t>
  </si>
  <si>
    <t>Kotvenie monolitického betónu rímsy do mostovky kotvou do vývrtu</t>
  </si>
  <si>
    <t>771644068</t>
  </si>
  <si>
    <t>8+8</t>
  </si>
  <si>
    <t>55330110003</t>
  </si>
  <si>
    <t>Kotva rimsovej dosky</t>
  </si>
  <si>
    <t>-333026794</t>
  </si>
  <si>
    <t>" dodávka kotvy rímsy bez lepenej kotvy = 4,5 kg/ ks vč. konečnej povrchovej úpravy " 8+8</t>
  </si>
  <si>
    <t>1479922053</t>
  </si>
  <si>
    <t xml:space="preserve">" betón s použitím rozptýlených polypropylénových vlákien dĺžky 12mm s dávkovaním 0,9kg/m3 BZ " </t>
  </si>
  <si>
    <t xml:space="preserve"> (0,224*0,8-0,03*0,15*0,5)*(7,9+8,7)</t>
  </si>
  <si>
    <t>1178741741</t>
  </si>
  <si>
    <t xml:space="preserve">" mostné rímsy "  </t>
  </si>
  <si>
    <t xml:space="preserve"> 0,224*0,8*4*2+(0,224*2+0,135)*8,7+(0,224*2+0,195)*7,9</t>
  </si>
  <si>
    <t>-587634527</t>
  </si>
  <si>
    <t>-808979796</t>
  </si>
  <si>
    <t>" rímsy a krídla " 0,878</t>
  </si>
  <si>
    <t>334323138.S</t>
  </si>
  <si>
    <t>Mostné krídla a záverné stienky z betónu železového tr. C 30/37</t>
  </si>
  <si>
    <t>-877416264</t>
  </si>
  <si>
    <t xml:space="preserve">" nadbetónovanie  krídiel "</t>
  </si>
  <si>
    <t>0,68*0,665*2,1*2+0,72*0,605*(2,45+2,55)</t>
  </si>
  <si>
    <t>334351113.S</t>
  </si>
  <si>
    <t>Debnenie mostných konštrukcií-krídiel, stien výšky do 20 m, zhotovenie</t>
  </si>
  <si>
    <t>-253079622</t>
  </si>
  <si>
    <t xml:space="preserve">" nadbetónovanie   krídiel "</t>
  </si>
  <si>
    <t>0,68*(0,665+2*2,1)*2+0,72*(0,605*2+2*2,45+2*2,55)</t>
  </si>
  <si>
    <t>334351213.S</t>
  </si>
  <si>
    <t>Debnenie mostných konštrukcií-krídiel, stien výšky do 20 m, odstránenie</t>
  </si>
  <si>
    <t>-329907062</t>
  </si>
  <si>
    <t>14,688</t>
  </si>
  <si>
    <t>421321238.S</t>
  </si>
  <si>
    <t>Mostné nosné konštrukcie doskové z betónu železového tr. C 30/37</t>
  </si>
  <si>
    <t>196602407</t>
  </si>
  <si>
    <t>" nová doska" 4,22*7,92*(0,335+0,305*2+0,4*2+0,34*2+0,38)/8+7,92*(0,21*0,4+0,28*0,4)</t>
  </si>
  <si>
    <t>" ozuby " 6,55*0,27*(1,025+0,955)</t>
  </si>
  <si>
    <t>421351221.S</t>
  </si>
  <si>
    <t>Debnenie bočnej steny konštrukcie mostov výšky do 350 mm - zhotovenie</t>
  </si>
  <si>
    <t>1345229861</t>
  </si>
  <si>
    <t>" nová doska" 0,4*3,745*2</t>
  </si>
  <si>
    <t>421351231.S</t>
  </si>
  <si>
    <t>Debnenie čela pracovnej škáry konštrukcie mostov - zhotovenie</t>
  </si>
  <si>
    <t>-914536215</t>
  </si>
  <si>
    <t>" nová doska" 0,21*0,85*2+0,28*0,8*2</t>
  </si>
  <si>
    <t>" ozuby " 6,55*(0,27*2+1,025+0,955+0,2*2)+0,27*1,025*2+0,27*0,955*2</t>
  </si>
  <si>
    <t>421351321.S</t>
  </si>
  <si>
    <t>Debnenie bočnej steny konštrukcie mostov výšky do 350 mm - odstránenie</t>
  </si>
  <si>
    <t>-884237073</t>
  </si>
  <si>
    <t>421351331.S</t>
  </si>
  <si>
    <t>Debnenie čela pracovnej škáry konštrukcie mostov - odstránenie</t>
  </si>
  <si>
    <t>1549994739</t>
  </si>
  <si>
    <t>421362126.S</t>
  </si>
  <si>
    <t>Výstuž doskového mosta z betonárskej ocele B500 (10505) mostných konštrukcií</t>
  </si>
  <si>
    <t>-973687017</t>
  </si>
  <si>
    <t xml:space="preserve">" doska  a zazubenie  " 2,096</t>
  </si>
  <si>
    <t>451312311.S</t>
  </si>
  <si>
    <t>Podklad pod dlažbu z betónu prostého tr. C 12/15 hr. nad 100 do 150 mm</t>
  </si>
  <si>
    <t>1725216604</t>
  </si>
  <si>
    <t>" koryto toku " (2,9*7,8+(2,0+1,5*2)*5*2)*1,1</t>
  </si>
  <si>
    <t xml:space="preserve">" opevnenie za rímsou  " (1,0*1,5*2+1,5*1,5*2)*1,1</t>
  </si>
  <si>
    <t>" opevnenie za krídlom " (3,0+3,5+3,0+3,0)*0,5*1,1</t>
  </si>
  <si>
    <t>451478011.S</t>
  </si>
  <si>
    <t>Podkladová vrstva plastbetónová drenážna na moste</t>
  </si>
  <si>
    <t>1947543183</t>
  </si>
  <si>
    <t>" pozdlžny a priečny drenážny kanálik " 0,1*0,05*4,76*2</t>
  </si>
  <si>
    <t xml:space="preserve">" okolo odvodňovačov a tvaroviek  "  0,05*0,5*0,5*0</t>
  </si>
  <si>
    <t>451571112.S</t>
  </si>
  <si>
    <t>Lôžko pod dlažby zo štrkopiesku hr. vrstvy nad 100 do 150 mm</t>
  </si>
  <si>
    <t>-650387906</t>
  </si>
  <si>
    <t>-373016937</t>
  </si>
  <si>
    <t>-1827181358</t>
  </si>
  <si>
    <t xml:space="preserve">" pod platne zábradlia "     0,25*0,25*0</t>
  </si>
  <si>
    <t xml:space="preserve">" pod platne zábradľového zvodidla  "     0,3*0,45*4*2</t>
  </si>
  <si>
    <t>458311131.S</t>
  </si>
  <si>
    <t>Filtračná vrstva za oporou z betónu drenažného tr. C 8/10 hutneného po vrstvách</t>
  </si>
  <si>
    <t>114684889</t>
  </si>
  <si>
    <t>1,0*3,0*6,5*2</t>
  </si>
  <si>
    <t>51</t>
  </si>
  <si>
    <t>462511270.S</t>
  </si>
  <si>
    <t>Zahádzka z lomového kameňa bez preštrkovania z terénu, hmotnosti jednotlivých kameňov do 200 kg</t>
  </si>
  <si>
    <t>-1697358683</t>
  </si>
  <si>
    <t>" pred zaist. prah" (1,0+1,5*2)*0,5*2*2</t>
  </si>
  <si>
    <t>52</t>
  </si>
  <si>
    <t>465513327.S</t>
  </si>
  <si>
    <t>Dlažba z lomového kameňa, na cementovú maltu s vyškárovaním cementovou maltou, hr. kameňa 300 mm</t>
  </si>
  <si>
    <t>2111768011</t>
  </si>
  <si>
    <t>" koryto toku " (2,9*7,8+(2,0+1,5*2)*5*2)</t>
  </si>
  <si>
    <t xml:space="preserve">" opevnenie za rímsou  " (1,0*1,5*2+1,5*1,5*2)</t>
  </si>
  <si>
    <t>" opevnenie za krídlom " (3,0+3,5+3,0+3,0)*0,5</t>
  </si>
  <si>
    <t>53</t>
  </si>
  <si>
    <t>-75611832</t>
  </si>
  <si>
    <t xml:space="preserve">"napojenia mosta na vozovku  = UM ŠD;  0-63 Gp " 6,7*5,0*2</t>
  </si>
  <si>
    <t>54</t>
  </si>
  <si>
    <t>565141221.S</t>
  </si>
  <si>
    <t>Podklad z asfaltového betónu AC 22 P s rozprestretím a zhutnením v pruhu š. nad 3 m, po zhutnení hr. 60 mm</t>
  </si>
  <si>
    <t>138503970</t>
  </si>
  <si>
    <t>"napojenia mosta na vozovku " 6,7*5,0*2</t>
  </si>
  <si>
    <t>55</t>
  </si>
  <si>
    <t>-1597914724</t>
  </si>
  <si>
    <t>56</t>
  </si>
  <si>
    <t>573111111.S1</t>
  </si>
  <si>
    <t>Postrek asfaltový infiltračný s posypom kamenivom z asfaltu cestného v množstve 0,70 kg/m2</t>
  </si>
  <si>
    <t>1606558737</t>
  </si>
  <si>
    <t>57</t>
  </si>
  <si>
    <t>-200396761</t>
  </si>
  <si>
    <t>" most " 6,7*4,76*2</t>
  </si>
  <si>
    <t>58</t>
  </si>
  <si>
    <t>701517958</t>
  </si>
  <si>
    <t>" most " 6,7*4,76</t>
  </si>
  <si>
    <t>59</t>
  </si>
  <si>
    <t>5771342811</t>
  </si>
  <si>
    <t>Asfaltový betón vrstva obrusná AC 11 O v pruhu š. nad 3 m z modifik. asfaltu tr. II, po zhutnení hr. 45 mm</t>
  </si>
  <si>
    <t>1246045391</t>
  </si>
  <si>
    <t>60</t>
  </si>
  <si>
    <t>1027429623</t>
  </si>
  <si>
    <t>61</t>
  </si>
  <si>
    <t>597761111.S</t>
  </si>
  <si>
    <t>Rigol dláždený do lôžka z betónu prostého tr. C 8/10 z betónových dosiek akejkoľvek veľkosti</t>
  </si>
  <si>
    <t>147995171</t>
  </si>
  <si>
    <t>" dláždený rigol " (4,6+4,7)*0,6</t>
  </si>
  <si>
    <t>62</t>
  </si>
  <si>
    <t>599141110</t>
  </si>
  <si>
    <t>Pružná asfaltová zálievka</t>
  </si>
  <si>
    <t>1079267283</t>
  </si>
  <si>
    <t>" pracovná škára " 5,0*2+4,76+6,7*2</t>
  </si>
  <si>
    <t>63</t>
  </si>
  <si>
    <t>622661211.S</t>
  </si>
  <si>
    <t>Náter betónu mosta epoxidový disperzný 1x impregnačný OS-A</t>
  </si>
  <si>
    <t>-2047871175</t>
  </si>
  <si>
    <t xml:space="preserve">" ochrana proti soliam = rímsy  " </t>
  </si>
  <si>
    <t xml:space="preserve"> (0,15+0,8+0,25)*(7,9+8,7)</t>
  </si>
  <si>
    <t>64</t>
  </si>
  <si>
    <t>6226612111</t>
  </si>
  <si>
    <t>Náter betónu mostu - adhézny mostík</t>
  </si>
  <si>
    <t>1115586996</t>
  </si>
  <si>
    <t xml:space="preserve">" adhézny mostík na zvýšenie priľnavosti  " </t>
  </si>
  <si>
    <t>0,5*2,1*2+0,5*(2,45+2,55)</t>
  </si>
  <si>
    <t>" nová mostovková doska " (3,75+0,4*2)*7,8</t>
  </si>
  <si>
    <t xml:space="preserve">" pre reprofilačné úpravy " </t>
  </si>
  <si>
    <t>" steny "</t>
  </si>
  <si>
    <t xml:space="preserve">" opory " </t>
  </si>
  <si>
    <t>1,0*7,8*2</t>
  </si>
  <si>
    <t xml:space="preserve">" krídla " </t>
  </si>
  <si>
    <t>1,0*1,5*2*2</t>
  </si>
  <si>
    <t>" podhľad " 3,0*7,8</t>
  </si>
  <si>
    <t>65</t>
  </si>
  <si>
    <t>-1020466083</t>
  </si>
  <si>
    <t>66</t>
  </si>
  <si>
    <t>622661336.S</t>
  </si>
  <si>
    <t>Zjednocujúci náter betónových konštrukcií na báze cementov</t>
  </si>
  <si>
    <t>778128323</t>
  </si>
  <si>
    <t>" ochranný a zjednocujúci náter "</t>
  </si>
  <si>
    <t>"NK = strop "</t>
  </si>
  <si>
    <t>7,8*3,0</t>
  </si>
  <si>
    <t xml:space="preserve">" NK = steny " </t>
  </si>
  <si>
    <t>0,75*3,75*2</t>
  </si>
  <si>
    <t>7,8*1,0*2</t>
  </si>
  <si>
    <t>1,0*2,5*0,5*2*2</t>
  </si>
  <si>
    <t>67</t>
  </si>
  <si>
    <t>627458111.S</t>
  </si>
  <si>
    <t>Škárovanie maltou MCS, muriva z lomového kameňa s vyčistením škár, pri hĺbky škár do 70 mm</t>
  </si>
  <si>
    <t>2108544578</t>
  </si>
  <si>
    <t xml:space="preserve">" oprava škárovania kamenných opôr  a krídiel " 1,3*7,8*2+1,8*1,8*0,5*2*2</t>
  </si>
  <si>
    <t>68</t>
  </si>
  <si>
    <t>627471132.S</t>
  </si>
  <si>
    <t>Reprofilácia podhľadov sanačnou maltou, 1 vrstva hr. 20 mm</t>
  </si>
  <si>
    <t>204890021</t>
  </si>
  <si>
    <t>" podhľad " 3,0*7,8*0,7</t>
  </si>
  <si>
    <t>69</t>
  </si>
  <si>
    <t>627471134.S</t>
  </si>
  <si>
    <t>Reprofilácia podhľadov sanačnou maltou, 2 vrstvy hr. 50 mm</t>
  </si>
  <si>
    <t>-393778282</t>
  </si>
  <si>
    <t>" podhľad " 3,0*7,8*0,3</t>
  </si>
  <si>
    <t>70</t>
  </si>
  <si>
    <t>-1112534267</t>
  </si>
  <si>
    <t>1,0*7,8*2*0,7</t>
  </si>
  <si>
    <t>1,0*1,5*2*2*0,7</t>
  </si>
  <si>
    <t>71</t>
  </si>
  <si>
    <t>627471154.S</t>
  </si>
  <si>
    <t>Reprofilácia stien sanačnou maltou, 2 vrstvy hr. 50 mm</t>
  </si>
  <si>
    <t>-1985012103</t>
  </si>
  <si>
    <t>1,0*7,8*2*0,3</t>
  </si>
  <si>
    <t>1,0*1,5*2*2*0,3</t>
  </si>
  <si>
    <t>72</t>
  </si>
  <si>
    <t>627471431.S</t>
  </si>
  <si>
    <t>Ochrana výstuže podhľadu zo sanačnej malty, 1 vrstva hr. 1 mm</t>
  </si>
  <si>
    <t>199054953</t>
  </si>
  <si>
    <t>" podhľad " 3,0*7,8*0,15</t>
  </si>
  <si>
    <t>73</t>
  </si>
  <si>
    <t>627471451.S</t>
  </si>
  <si>
    <t>Ochrana výstuže stien zo sanačnej malty, 1 vrstva hr. 1 mm</t>
  </si>
  <si>
    <t>1475042716</t>
  </si>
  <si>
    <t>1,0*7,8*2*0,15</t>
  </si>
  <si>
    <t>1,0*1,5*2*2*0,15</t>
  </si>
  <si>
    <t>74</t>
  </si>
  <si>
    <t>871238111.S</t>
  </si>
  <si>
    <t>Ukladanie drenážneho potrubia do pripravenej ryhy z tvrdého PVC priemeru nad 150 do 200 mm</t>
  </si>
  <si>
    <t>-1202563088</t>
  </si>
  <si>
    <t>"za oporami " 8,5*2</t>
  </si>
  <si>
    <t>75</t>
  </si>
  <si>
    <t>286110015200.S</t>
  </si>
  <si>
    <t>Flexibilná drenážna PVC-U rúra DN 160, perforovaná</t>
  </si>
  <si>
    <t>1128782262</t>
  </si>
  <si>
    <t>76</t>
  </si>
  <si>
    <t>899621112.S</t>
  </si>
  <si>
    <t>Obetónovanie drenážneho potrubia pr. bet. triedy C 8/10 hr. do 150 mm, rúr DN 100-160</t>
  </si>
  <si>
    <t>728360541</t>
  </si>
  <si>
    <t>"za oporami " 6,5*2</t>
  </si>
  <si>
    <t>77</t>
  </si>
  <si>
    <t>8999121011</t>
  </si>
  <si>
    <t>Montáž oceľových chráničiek D 120x7</t>
  </si>
  <si>
    <t>1973638051</t>
  </si>
  <si>
    <t>" pre vyustenie drenážnej rúrky " 1,0*2*2</t>
  </si>
  <si>
    <t>78</t>
  </si>
  <si>
    <t>1413089600</t>
  </si>
  <si>
    <t>Rúrka hladká kruhová bezošvá D 114 mm, hrúbka steny 7,0mm ozn.11 353.0.</t>
  </si>
  <si>
    <t>1776043374</t>
  </si>
  <si>
    <t>79</t>
  </si>
  <si>
    <t>1979363246</t>
  </si>
  <si>
    <t>36,8+12,8*2</t>
  </si>
  <si>
    <t>80</t>
  </si>
  <si>
    <t>553550000400.S</t>
  </si>
  <si>
    <t>Zvodidlo cestné jednostranné oceľové, vzdialenosť stĺpikov 2,0 m, úroveň zachytenia H1, komplet</t>
  </si>
  <si>
    <t>-1109638287</t>
  </si>
  <si>
    <t>62,4</t>
  </si>
  <si>
    <t>81</t>
  </si>
  <si>
    <t>911334122.S</t>
  </si>
  <si>
    <t>Zvodidlo oceľové zábradlové ZSNH4/H2 kotvené do rímsy s výplňou zo zvislých tyčí</t>
  </si>
  <si>
    <t>22734051</t>
  </si>
  <si>
    <t>10+10</t>
  </si>
  <si>
    <t>82</t>
  </si>
  <si>
    <t>913151111.S1</t>
  </si>
  <si>
    <t xml:space="preserve">Demontáž a spätné osadenie alebo montáž nivelizačnej značky </t>
  </si>
  <si>
    <t>772172878</t>
  </si>
  <si>
    <t>83</t>
  </si>
  <si>
    <t>Dočasné dopravné značenie - prenosné</t>
  </si>
  <si>
    <t>kpl</t>
  </si>
  <si>
    <t>-433102808</t>
  </si>
  <si>
    <t xml:space="preserve">" montáž , použitie a prenájom , demontáž , vrátane betónových zvodidiel  " 1</t>
  </si>
  <si>
    <t>84</t>
  </si>
  <si>
    <t>-1496281243</t>
  </si>
  <si>
    <t>85</t>
  </si>
  <si>
    <t>916362112.S</t>
  </si>
  <si>
    <t>Osadenie cestného obrubníka betónového stojatého do lôžka z betónu prostého tr. C 16/20 s bočnou oporou</t>
  </si>
  <si>
    <t>1192723170</t>
  </si>
  <si>
    <t xml:space="preserve">" opevnenie za rímsou  "1,5*2*2</t>
  </si>
  <si>
    <t>86</t>
  </si>
  <si>
    <t>592170002200.S</t>
  </si>
  <si>
    <t>Obrubník cestný, lxšxv 1000x150x260 mm, skosenie 120/40 mm</t>
  </si>
  <si>
    <t>1235016723</t>
  </si>
  <si>
    <t>6*1,01 'Prepočítané koeficientom množstva</t>
  </si>
  <si>
    <t>87</t>
  </si>
  <si>
    <t>917862112.S</t>
  </si>
  <si>
    <t>Osadenie chodník. obrubníka betónového stojatého do lôžka z betónu prosteho tr. C 16/20 s bočnou oporou</t>
  </si>
  <si>
    <t>-1484747046</t>
  </si>
  <si>
    <t xml:space="preserve">" opevnenie za rímsou  " (1,0+1,5)*2+(1,5+1,5)*2</t>
  </si>
  <si>
    <t>" opevnenie za krídlom " 3,0+3,5+3,0+3,0</t>
  </si>
  <si>
    <t>" sklz z betónových tvárnic " 4,6+4,7</t>
  </si>
  <si>
    <t>88</t>
  </si>
  <si>
    <t>592170001800.S</t>
  </si>
  <si>
    <t>Obrubník parkový, lxšxv 1000x50x200 mm, prírodný</t>
  </si>
  <si>
    <t>1781721121</t>
  </si>
  <si>
    <t>32,8*1,01 'Prepočítané koeficientom množstva</t>
  </si>
  <si>
    <t>89</t>
  </si>
  <si>
    <t>919723210</t>
  </si>
  <si>
    <t>Pružná asfaltová zalievka s predtesnením</t>
  </si>
  <si>
    <t>932802906</t>
  </si>
  <si>
    <t>"okolo rims-most" 7,9+8,7+1,5*2*2</t>
  </si>
  <si>
    <t>" nad ozubom " 6,65*2</t>
  </si>
  <si>
    <t>90</t>
  </si>
  <si>
    <t>931941111</t>
  </si>
  <si>
    <t xml:space="preserve">Osadenie  mostného oceľ. krycieho plechu do trvalo pružnej zálievky</t>
  </si>
  <si>
    <t>-1373064439</t>
  </si>
  <si>
    <t>6,65*2</t>
  </si>
  <si>
    <t>91</t>
  </si>
  <si>
    <t>133340000101</t>
  </si>
  <si>
    <t xml:space="preserve">Tyč oceľová T  160x50x10 mm, ozn. 11 373</t>
  </si>
  <si>
    <t>-840194103</t>
  </si>
  <si>
    <t>6,65*2*(12,57+3,93)*0,001*1,07</t>
  </si>
  <si>
    <t>92</t>
  </si>
  <si>
    <t>931992121.S</t>
  </si>
  <si>
    <t>Výplň dilatačných škár z extrudovaného polystyrénu hr. 20 mm</t>
  </si>
  <si>
    <t>737481374</t>
  </si>
  <si>
    <t xml:space="preserve">" polystyrén 20 mm  " </t>
  </si>
  <si>
    <t>" rímsy " 0,23*0,8*2*2</t>
  </si>
  <si>
    <t>" medzi oporou a ozubom " 6,55*0,15*2</t>
  </si>
  <si>
    <t xml:space="preserve">" medzi krídlom a priečnikom  " </t>
  </si>
  <si>
    <t>0,68*0,665*2+0,72*0,605*2</t>
  </si>
  <si>
    <t>" medzi ozubom a prechodovým klinom z medzerovitého betónu "</t>
  </si>
  <si>
    <t>1,2*6,55*2</t>
  </si>
  <si>
    <t>93</t>
  </si>
  <si>
    <t>931994142.S</t>
  </si>
  <si>
    <t>Tesnenie dilatačnej škáry betónovej konštrukcia polyuretanovým tmelom do pl. 4,0 cm2</t>
  </si>
  <si>
    <t>-2012375261</t>
  </si>
  <si>
    <t xml:space="preserve">" medzi krídlom a priečnikom  " 0,68*2+0,72*2</t>
  </si>
  <si>
    <t>94</t>
  </si>
  <si>
    <t>931994151.S</t>
  </si>
  <si>
    <t>Tesnenie škáry betónovej konštrukcia škárovým profilom prierezu 20/20 mm</t>
  </si>
  <si>
    <t>-1755023934</t>
  </si>
  <si>
    <t xml:space="preserve">"tesnenie medzi cestou a rímsou  "   7,9+8,7+1,5*4</t>
  </si>
  <si>
    <t>95</t>
  </si>
  <si>
    <t>938902031.S</t>
  </si>
  <si>
    <t xml:space="preserve">Otryskanie degradovaného betónu vodou do 20 mm,  -0,02200t</t>
  </si>
  <si>
    <t>-2082624765</t>
  </si>
  <si>
    <t>96</t>
  </si>
  <si>
    <t>938902032.S</t>
  </si>
  <si>
    <t xml:space="preserve">Otryskanie degradovaného betónu vodou do 50 mm,  -0,05500t</t>
  </si>
  <si>
    <t>1776486255</t>
  </si>
  <si>
    <t>97</t>
  </si>
  <si>
    <t>938902051.S</t>
  </si>
  <si>
    <t>Očistenie povrchu betónových konštrukcií otryskaním - pod izoláciu</t>
  </si>
  <si>
    <t>409677977</t>
  </si>
  <si>
    <t xml:space="preserve">" betónová doska - obrokovanie pod pečatenie "  4,757*7,92</t>
  </si>
  <si>
    <t>" ozuby " (1,025+0,955)*6,55</t>
  </si>
  <si>
    <t>98</t>
  </si>
  <si>
    <t>938902311.S</t>
  </si>
  <si>
    <t>Čistenie betónového podkladu vysokotlakovým vodným lúčom do hrúbky 5 mm - stropov</t>
  </si>
  <si>
    <t>622922419</t>
  </si>
  <si>
    <t>938902312.S</t>
  </si>
  <si>
    <t>Čistenie betónového podkladu vysokotlakovým vodným lúčom do hrúbky 5 mm - stien</t>
  </si>
  <si>
    <t>-12368396</t>
  </si>
  <si>
    <t>100</t>
  </si>
  <si>
    <t>938902313.S</t>
  </si>
  <si>
    <t>Čistenie betónového podkladu vysokotlakovým vodným lúčom do hrúbky 5 mm - podláh</t>
  </si>
  <si>
    <t>-793859920</t>
  </si>
  <si>
    <t xml:space="preserve">" NK po odbúraní nadbetonávky "  (3,75+0,4*2)*7,8</t>
  </si>
  <si>
    <t xml:space="preserve">" po odbúraní záverných múrikov "  (0,21+0,28)*7,8</t>
  </si>
  <si>
    <t>101</t>
  </si>
  <si>
    <t>944941101.S</t>
  </si>
  <si>
    <t>Ochranné zábradlie na vonkajších voľných stranách objektov odklonené od zvislice do 15 st.</t>
  </si>
  <si>
    <t>985194776</t>
  </si>
  <si>
    <t>15*2</t>
  </si>
  <si>
    <t>102</t>
  </si>
  <si>
    <t>959941131.S</t>
  </si>
  <si>
    <t>Chemická kotva s kotevným svorníkom tesnená chemickou ampulkou do betónu, ŽB, kameňa, s vyvŕtaním otvoru M16/20/165 mm</t>
  </si>
  <si>
    <t>-213742562</t>
  </si>
  <si>
    <t>" zábradľové zvodidlo " 2*(4+4)</t>
  </si>
  <si>
    <t>103</t>
  </si>
  <si>
    <t>959941132.S</t>
  </si>
  <si>
    <t>Chemická kotva s kotevným svorníkom tesnená chemickou ampulkou do betónu, ŽB, kameňa, s vyvŕtaním otvoru M16/45/190 mm</t>
  </si>
  <si>
    <t>2134197340</t>
  </si>
  <si>
    <t>104</t>
  </si>
  <si>
    <t>-1791683111</t>
  </si>
  <si>
    <t>" kotvenie rímsy - lepená kotva 24/200 mm " 8+8</t>
  </si>
  <si>
    <t>105</t>
  </si>
  <si>
    <t>1235881394</t>
  </si>
  <si>
    <t xml:space="preserve">" odbúranie  krídiel "   0,68*0,665*2,1*2+0,72*0,605*(2,45+2,55)</t>
  </si>
  <si>
    <t xml:space="preserve">" ŽB mostná NK s nadbetonávkou  " 4,22*7,8*0,4</t>
  </si>
  <si>
    <t>" ŽB rímsy "0,36*1,1*7,91+0,36*0,9*8,8</t>
  </si>
  <si>
    <t>" ŽB záverný múrik " 0,3*0,4*7,8*2</t>
  </si>
  <si>
    <t>106</t>
  </si>
  <si>
    <t>966076141.S</t>
  </si>
  <si>
    <t xml:space="preserve">Odstránenie zvodidlového zábradlia alebo ich častí na mostoch betónových v celku,  -0,05400t</t>
  </si>
  <si>
    <t>280945315</t>
  </si>
  <si>
    <t>9+9,5</t>
  </si>
  <si>
    <t>107</t>
  </si>
  <si>
    <t>971056019.S</t>
  </si>
  <si>
    <t>Jadrové vrty diamantovými korunkami do D 225 mm do stien - železobetónových -0,00095t</t>
  </si>
  <si>
    <t>-510058293</t>
  </si>
  <si>
    <t>" otvory pre chráničky v krídlach na vyvedenie drenáže " 80*2*2</t>
  </si>
  <si>
    <t>108</t>
  </si>
  <si>
    <t>979082113.S</t>
  </si>
  <si>
    <t>-953181399</t>
  </si>
  <si>
    <t xml:space="preserve">" na skládku investora pre ďalšie využitie " </t>
  </si>
  <si>
    <t xml:space="preserve">"frez. asf.  " </t>
  </si>
  <si>
    <t>" vozovkové vrstvy mosta " 6,5*4,25*0,508</t>
  </si>
  <si>
    <t>"napojenia mosta na vozovku " 6,5*5,0*2*0,508</t>
  </si>
  <si>
    <t>" zvodidlá " (9+9,5)*0,054</t>
  </si>
  <si>
    <t>Medzisúčet</t>
  </si>
  <si>
    <t xml:space="preserve">" na riadenú skládku odpadov " </t>
  </si>
  <si>
    <t xml:space="preserve">" podklad z kameniva " </t>
  </si>
  <si>
    <t>"napojenia mosta na vozovku " 6,5*5,0*2*0,56</t>
  </si>
  <si>
    <t xml:space="preserve">" odbúranie  krídiel "   (0,68*0,665*2,1*2+0,72*0,605*(2,45+2,55))*2,4</t>
  </si>
  <si>
    <t xml:space="preserve">" ŽB mostná NK s nadbetonávkou  " 4,22*7,8*0,4*2,4</t>
  </si>
  <si>
    <t>" ŽB rímsy " (0,36*1,1*7,91+0,36*0,9*8,8)*2,4</t>
  </si>
  <si>
    <t>" ŽB záverný múrik " 0,3*0,4*7,8*2*2,4</t>
  </si>
  <si>
    <t>" otvory pre chráničky v krídlach na vyvedenie drenáže " 80*2*2*0,00095</t>
  </si>
  <si>
    <t>109</t>
  </si>
  <si>
    <t>979082119.S</t>
  </si>
  <si>
    <t>1188867706</t>
  </si>
  <si>
    <t>144,995</t>
  </si>
  <si>
    <t>144,995*9 'Prepočítané koeficientom množstva</t>
  </si>
  <si>
    <t>110</t>
  </si>
  <si>
    <t>-1858719413</t>
  </si>
  <si>
    <t>111</t>
  </si>
  <si>
    <t>998212111.S</t>
  </si>
  <si>
    <t>Presun hmôt pre mosty murované, monolitické,betónové,kovové,výšky mosta do 20 m</t>
  </si>
  <si>
    <t>-1427955538</t>
  </si>
  <si>
    <t>112</t>
  </si>
  <si>
    <t>711112001.S</t>
  </si>
  <si>
    <t xml:space="preserve">Zhotovenie  izolácie proti zemnej vlhkosti zvislá penetračným náterom za studena</t>
  </si>
  <si>
    <t>1472650465</t>
  </si>
  <si>
    <t>" nadbetónovanie krídiel "</t>
  </si>
  <si>
    <t>0,68*(0,665+1,5*2,1)*2+0,72*(0,605*2+1,5*2,45+1,5*2,55)</t>
  </si>
  <si>
    <t>113</t>
  </si>
  <si>
    <t>714050206</t>
  </si>
  <si>
    <t>11,46*0,00035 'Prepočítané koeficientom množstva</t>
  </si>
  <si>
    <t>114</t>
  </si>
  <si>
    <t>711122131.S</t>
  </si>
  <si>
    <t xml:space="preserve">Zhotovenie  izolácie proti zemnej vlhkosti zvislá asfaltovým náterom za tepla</t>
  </si>
  <si>
    <t>-85509887</t>
  </si>
  <si>
    <t>11,46*2</t>
  </si>
  <si>
    <t>115</t>
  </si>
  <si>
    <t>111620000500.S</t>
  </si>
  <si>
    <t>Asfalt polofúkaný</t>
  </si>
  <si>
    <t>384805759</t>
  </si>
  <si>
    <t>22,92*0,0017 'Prepočítané koeficientom množstva</t>
  </si>
  <si>
    <t>116</t>
  </si>
  <si>
    <t>711131101.S</t>
  </si>
  <si>
    <t xml:space="preserve">Zhotovenie  izolácie proti zemnej vlhkosti vodorovná AIP na sucho</t>
  </si>
  <si>
    <t>-326435492</t>
  </si>
  <si>
    <t>" na úložný prah " (0,21+0,28)*7,8*3</t>
  </si>
  <si>
    <t>117</t>
  </si>
  <si>
    <t>628310000700.S</t>
  </si>
  <si>
    <t>Pás asfaltový s jemným posypom hr. 3,6 mm vystužený sklenenou rohožou</t>
  </si>
  <si>
    <t>880203582</t>
  </si>
  <si>
    <t>11,466*1,15 'Prepočítané koeficientom množstva</t>
  </si>
  <si>
    <t>118</t>
  </si>
  <si>
    <t>711170040.S</t>
  </si>
  <si>
    <t>Vodorovná profilovaná fólia s integrovanou drenážnou textíliou</t>
  </si>
  <si>
    <t>-669374453</t>
  </si>
  <si>
    <t>3,0*6,55*2</t>
  </si>
  <si>
    <t>119</t>
  </si>
  <si>
    <t>711170140.S</t>
  </si>
  <si>
    <t>Zvislá profilovaná fólia s integrovanou drenážnou textíliou</t>
  </si>
  <si>
    <t>1752454293</t>
  </si>
  <si>
    <t xml:space="preserve">" Odvedenie vody z rubu opory "  </t>
  </si>
  <si>
    <t>1,3*6,55*2</t>
  </si>
  <si>
    <t>120</t>
  </si>
  <si>
    <t>711311111.S</t>
  </si>
  <si>
    <t>Zhotovenie izolácie kotviaco - impregnačného náteru z epoxidovej živice s posypom kremičitým pieskom cestných mostoviek</t>
  </si>
  <si>
    <t>-2077962342</t>
  </si>
  <si>
    <t xml:space="preserve">" pečatenie povrchu mostovky  "</t>
  </si>
  <si>
    <t xml:space="preserve">" betónová doska "  4,757*7,92</t>
  </si>
  <si>
    <t>121</t>
  </si>
  <si>
    <t>245610001300.S</t>
  </si>
  <si>
    <t>2-zložková nízkoviskózna epoxidová živica</t>
  </si>
  <si>
    <t>-1061393661</t>
  </si>
  <si>
    <t>50,644*0,5 'Prepočítané koeficientom množstva</t>
  </si>
  <si>
    <t>122</t>
  </si>
  <si>
    <t>711341111.S</t>
  </si>
  <si>
    <t>Zhotovenie izolácie NAIP pritavením cestných mostoviek</t>
  </si>
  <si>
    <t>-791038083</t>
  </si>
  <si>
    <t>" rímsy " 1,0*4,757*2</t>
  </si>
  <si>
    <t>123</t>
  </si>
  <si>
    <t>628340000100.S</t>
  </si>
  <si>
    <t>Pás asfaltový SBS s bridličným posypom hr. 5,5 mm vystužený netkanou polyesterovou rohožou</t>
  </si>
  <si>
    <t>788224589</t>
  </si>
  <si>
    <t>60,158*1,15 'Prepočítané koeficientom množstva</t>
  </si>
  <si>
    <t>124</t>
  </si>
  <si>
    <t>998711201.S</t>
  </si>
  <si>
    <t>%</t>
  </si>
  <si>
    <t>-698707788</t>
  </si>
  <si>
    <t>125</t>
  </si>
  <si>
    <t>000300016.S</t>
  </si>
  <si>
    <t>-577486790</t>
  </si>
  <si>
    <t>126</t>
  </si>
  <si>
    <t>000300021.S</t>
  </si>
  <si>
    <t>651927898</t>
  </si>
  <si>
    <t>127</t>
  </si>
  <si>
    <t>000300031.S</t>
  </si>
  <si>
    <t>-1405842716</t>
  </si>
  <si>
    <t>128</t>
  </si>
  <si>
    <t>-1170449144</t>
  </si>
  <si>
    <t>129</t>
  </si>
  <si>
    <t>000400022.S</t>
  </si>
  <si>
    <t>Projektové práce - stavebná časť (stavebné objekty vrátane ich technického vybavenia). náklady na dokumentáciu skutočného zhotovenia stavby</t>
  </si>
  <si>
    <t>-1264836428</t>
  </si>
  <si>
    <t>130</t>
  </si>
  <si>
    <t>000400024</t>
  </si>
  <si>
    <t xml:space="preserve">Vypracovanie príslušnej dokumentácie mosta , lávky  k preberaciemu konaniu a pre užívanie objektu</t>
  </si>
  <si>
    <t>2028892331</t>
  </si>
  <si>
    <t>" MZ vrátane hlavnej prehliadky mosta pred jeho spustením do prevádzky " 1</t>
  </si>
  <si>
    <t>131</t>
  </si>
  <si>
    <t>000600025</t>
  </si>
  <si>
    <t>Zariadenie staveniska - zriadenie</t>
  </si>
  <si>
    <t>1715871443</t>
  </si>
  <si>
    <t>132</t>
  </si>
  <si>
    <t>000600026</t>
  </si>
  <si>
    <t>Zariadenie staveniska - prevádzka</t>
  </si>
  <si>
    <t>mes.</t>
  </si>
  <si>
    <t>1931498495</t>
  </si>
  <si>
    <t>133</t>
  </si>
  <si>
    <t>000600027</t>
  </si>
  <si>
    <t>Zariadenie staveniska - demontáž</t>
  </si>
  <si>
    <t>1973637068</t>
  </si>
  <si>
    <t>206-00 - 206-00 Most ev. č.591-010</t>
  </si>
  <si>
    <t>-1126487946</t>
  </si>
  <si>
    <t>" vozovkové vrstvy mosta " 6,5*5,2</t>
  </si>
  <si>
    <t>2115709516</t>
  </si>
  <si>
    <t>1342524311</t>
  </si>
  <si>
    <t>-381906539</t>
  </si>
  <si>
    <t>483336877</t>
  </si>
  <si>
    <t>876317502</t>
  </si>
  <si>
    <t>-1133123241</t>
  </si>
  <si>
    <t xml:space="preserve">" vyčistenie koryta toku a odkop pre opevnenie koryta "  (2,9*10,8+(2,0+1,5*2)*5*2)*0,6       </t>
  </si>
  <si>
    <t>1362422959</t>
  </si>
  <si>
    <t>" výkop pre prechodové vrstvy za oporou a úpravu krídla " 0,8*3,0*6,5*2+1*1,3*(4,5+6,5)*2</t>
  </si>
  <si>
    <t>924641450</t>
  </si>
  <si>
    <t>59,8</t>
  </si>
  <si>
    <t>59,8*0,3 'Prepočítané koeficientom množstva</t>
  </si>
  <si>
    <t>976397033</t>
  </si>
  <si>
    <t>1421601821</t>
  </si>
  <si>
    <t>-208076505</t>
  </si>
  <si>
    <t>" prebytočný výkopok " 48,792+59,8+11,2-28,6-9,072</t>
  </si>
  <si>
    <t>1844231066</t>
  </si>
  <si>
    <t>388906603</t>
  </si>
  <si>
    <t>1182149877</t>
  </si>
  <si>
    <t>(48,792+59,8+11,2-28,6-9,072)*1,9</t>
  </si>
  <si>
    <t>-233993967</t>
  </si>
  <si>
    <t>1*1,3*(4,5+6,5)*2</t>
  </si>
  <si>
    <t>-754077716</t>
  </si>
  <si>
    <t>1758810084</t>
  </si>
  <si>
    <t>-249845825</t>
  </si>
  <si>
    <t>-772931486</t>
  </si>
  <si>
    <t>-1950011452</t>
  </si>
  <si>
    <t>-155245369</t>
  </si>
  <si>
    <t>341842517</t>
  </si>
  <si>
    <t>-2008258437</t>
  </si>
  <si>
    <t>474286028</t>
  </si>
  <si>
    <t>-418746041</t>
  </si>
  <si>
    <t>" kotvenie krídiel = 3 " 36*12</t>
  </si>
  <si>
    <t>1680505387</t>
  </si>
  <si>
    <t>" pod drenážne potrubie za oporami " 10,0*0,25*2*0,1</t>
  </si>
  <si>
    <t>176357336</t>
  </si>
  <si>
    <t>" pod drenážne potrubie za oporami " 10,0*2*0,1</t>
  </si>
  <si>
    <t>-94660406</t>
  </si>
  <si>
    <t>-1951003055</t>
  </si>
  <si>
    <t>0,35*0,65*(4,73+6,635)</t>
  </si>
  <si>
    <t>1980144041</t>
  </si>
  <si>
    <t>0,35*0,65*6+(0,35*2+0,1)*(4,73+6,635)</t>
  </si>
  <si>
    <t>-1003138052</t>
  </si>
  <si>
    <t>602131857</t>
  </si>
  <si>
    <t>" rímsy a krídla " 0,314</t>
  </si>
  <si>
    <t>-743439871</t>
  </si>
  <si>
    <t>0,5*0,945*1,0*2</t>
  </si>
  <si>
    <t>-1786580355</t>
  </si>
  <si>
    <t>0,945*(0,5+1,0*2)*2</t>
  </si>
  <si>
    <t>539601569</t>
  </si>
  <si>
    <t>4,725</t>
  </si>
  <si>
    <t>348171121.S</t>
  </si>
  <si>
    <t>Osadenie mostného oceľového zábradlia trvalého do betónu ríms priamo</t>
  </si>
  <si>
    <t>2087744301</t>
  </si>
  <si>
    <t>" mostné zábradlie so zvislou výplňou " 4,0+6,0</t>
  </si>
  <si>
    <t>5534610002</t>
  </si>
  <si>
    <t>Zábradlie oceľové trojtrubkové , vč. konečnej povrchovej úpravy</t>
  </si>
  <si>
    <t>1592306729</t>
  </si>
  <si>
    <t xml:space="preserve">" mostné zábradlie trojtrubkové "  4,0+6,0</t>
  </si>
  <si>
    <t>" povrchová úprava v zmysle PD "</t>
  </si>
  <si>
    <t>" vrátane dilatácie a nevodivého prepojenia nad mostnými závermi "</t>
  </si>
  <si>
    <t>-328410668</t>
  </si>
  <si>
    <t>" nová doska " 4,7*10,38*(0,252+0,3*2+0,252)/4+0,45*0,3*10,38*2+0,5*(0,75+0,35)*5,165</t>
  </si>
  <si>
    <t>" ozuby " 9,75*0,23*0,725*2</t>
  </si>
  <si>
    <t>-1663928515</t>
  </si>
  <si>
    <t>" nová doska" 0,3*3,8*2</t>
  </si>
  <si>
    <t>1280923595</t>
  </si>
  <si>
    <t>" nová doska" 0,23*0,725*2*2</t>
  </si>
  <si>
    <t>" ozuby " 9,75*(0,23*2+0,725+0,2)*2+0,23*0,725*2*2</t>
  </si>
  <si>
    <t>2030483989</t>
  </si>
  <si>
    <t>1299172449</t>
  </si>
  <si>
    <t>-676924457</t>
  </si>
  <si>
    <t xml:space="preserve">" doska  a zazubenie  " 3,187</t>
  </si>
  <si>
    <t>-1150032495</t>
  </si>
  <si>
    <t>" koryto toku " (2,9*10,8+(2,0+1,5*2)*5*2)*1,1</t>
  </si>
  <si>
    <t xml:space="preserve">" opevnenie za rímsou  " (0,5*1,5+0,5*2,5+0,5*2,0+0,5*1,0+7,2*0,7)*1,1</t>
  </si>
  <si>
    <t>" opevnenie za krídlom " (1,5+1,5+2,0*2)*0,5*1,1</t>
  </si>
  <si>
    <t>-972136734</t>
  </si>
  <si>
    <t>1816526573</t>
  </si>
  <si>
    <t>-351706590</t>
  </si>
  <si>
    <t xml:space="preserve">" pod platne zábradlia "     0,25*0,25*(3+4)</t>
  </si>
  <si>
    <t xml:space="preserve">" pod platne zábradľového zvodidla  "     0,3*0,45*0</t>
  </si>
  <si>
    <t>457451133.S</t>
  </si>
  <si>
    <t>Ochranná betónová vrstva na izoláciu presýpaných objektov hr. 60 mm s výstužou zo sietí, betón tr. C 25/30</t>
  </si>
  <si>
    <t>-257807620</t>
  </si>
  <si>
    <t xml:space="preserve">" ochrana hydroizolácie = betónová doska  "  5,165*9,4</t>
  </si>
  <si>
    <t>-1957095549</t>
  </si>
  <si>
    <t>1,0*3,0*9,75*2</t>
  </si>
  <si>
    <t>-651054181</t>
  </si>
  <si>
    <t>-1563317586</t>
  </si>
  <si>
    <t>" koryto toku " (2,9*10,8+(2,0+1,5*2)*5*2)</t>
  </si>
  <si>
    <t xml:space="preserve">" opevnenie za rímsou  " (0,5*1,5+0,5*2,5+0,5*2,0+0,5*1,0+7,2*0,7)</t>
  </si>
  <si>
    <t>" opevnenie za krídlom " (1,5+1,5+2,0*2)*0,5</t>
  </si>
  <si>
    <t>760068746</t>
  </si>
  <si>
    <t xml:space="preserve">" vozovkové vrstvy na ceste = UM ŠD;  0-63 Gp " 7,85*(5,2+5,0*2)</t>
  </si>
  <si>
    <t xml:space="preserve">" vyasfaltovaná plocha = UM ŠD;  0-63 Gp " 7,5*0,8</t>
  </si>
  <si>
    <t>-837422648</t>
  </si>
  <si>
    <t>" vozovkové vrstvy na ceste " 7,0*(5,2+5,0*2)</t>
  </si>
  <si>
    <t>" vyasfaltovaná plocha " 7,5*0,8</t>
  </si>
  <si>
    <t>1441266200</t>
  </si>
  <si>
    <t>" vozovkové vrstvy na ceste " 7,2*(5,2+5,0*2)</t>
  </si>
  <si>
    <t>569251111.S</t>
  </si>
  <si>
    <t>Spevnenie krajníc alebo komun. pre peších s rozpr. a zhutnením, štrkopieskom alebo kamen. ťaženým hr. 150 mm</t>
  </si>
  <si>
    <t>-2054492467</t>
  </si>
  <si>
    <t>(15,2*2-5,2)*1,25*1,1</t>
  </si>
  <si>
    <t>569903311.S</t>
  </si>
  <si>
    <t>Zhotovenie zemných krajníc z hornín akejkoľvek triedy so zhutnením</t>
  </si>
  <si>
    <t>-1538106203</t>
  </si>
  <si>
    <t>0,6*0,6*(15,2*2-5,2)</t>
  </si>
  <si>
    <t>2061827005</t>
  </si>
  <si>
    <t>-1295652285</t>
  </si>
  <si>
    <t>" vozovkové vrstvy na ceste " 7,0*(5,2+5,0*2)*2</t>
  </si>
  <si>
    <t>" vyasfaltovaná plocha " 7,5*0,8*2</t>
  </si>
  <si>
    <t>2061419047</t>
  </si>
  <si>
    <t>" vozovkové vrstvy na ceste " 6,2*(5,2+5,0*2)</t>
  </si>
  <si>
    <t>-1201400785</t>
  </si>
  <si>
    <t>2086107396</t>
  </si>
  <si>
    <t>" dláždený rigol " (4,8+2,3+7,2+2,5+3,0)*0,6</t>
  </si>
  <si>
    <t>-551757430</t>
  </si>
  <si>
    <t>" pracovná škára " 5,0*2+5,2+6,5*2</t>
  </si>
  <si>
    <t>1350292846</t>
  </si>
  <si>
    <t xml:space="preserve"> (0,35*2+0,65)*(4,73+6,635)</t>
  </si>
  <si>
    <t>-1995423144</t>
  </si>
  <si>
    <t>0,5*1,0*2</t>
  </si>
  <si>
    <t>" nová mostovková doska " (3,8+0,3*2)*10,4</t>
  </si>
  <si>
    <t>0,9*10,8*2</t>
  </si>
  <si>
    <t>0,9*0,9*0,5*2*2</t>
  </si>
  <si>
    <t>" podhľad " 2,9*10,8</t>
  </si>
  <si>
    <t>-1174637582</t>
  </si>
  <si>
    <t>1767637882</t>
  </si>
  <si>
    <t>10,8*2,9</t>
  </si>
  <si>
    <t>(4,73+0,5*2)*1,35+(6,635+0,5*2)*0,95</t>
  </si>
  <si>
    <t>10,8*0,9*2</t>
  </si>
  <si>
    <t>20400438</t>
  </si>
  <si>
    <t>" podhľad " 2,9*10,8*0,7</t>
  </si>
  <si>
    <t>-365204930</t>
  </si>
  <si>
    <t>" podhľad " 2,9*10,8*0,3</t>
  </si>
  <si>
    <t>1589575266</t>
  </si>
  <si>
    <t>0,9*10,8*2*0,7</t>
  </si>
  <si>
    <t>0,9*0,9*0,5*2*2*0,7</t>
  </si>
  <si>
    <t>587982959</t>
  </si>
  <si>
    <t>0,9*10,8*2*0,3</t>
  </si>
  <si>
    <t>0,9*0,9*0,5*2*2*0,3</t>
  </si>
  <si>
    <t>-146052051</t>
  </si>
  <si>
    <t>" podhľad " 2,9*10,8*0,15</t>
  </si>
  <si>
    <t>-1246096587</t>
  </si>
  <si>
    <t>0,9*10,8*2*0,15</t>
  </si>
  <si>
    <t>0,9*0,9*0,5*2*2*0,15</t>
  </si>
  <si>
    <t>-426242726</t>
  </si>
  <si>
    <t>"za oporami " 11,5*2</t>
  </si>
  <si>
    <t>-2043920624</t>
  </si>
  <si>
    <t>-1605956717</t>
  </si>
  <si>
    <t>"za oporami " 10,0*2</t>
  </si>
  <si>
    <t>1925150005</t>
  </si>
  <si>
    <t>1327300128</t>
  </si>
  <si>
    <t>-2113962495</t>
  </si>
  <si>
    <t>1295569798</t>
  </si>
  <si>
    <t>-204209801</t>
  </si>
  <si>
    <t xml:space="preserve">" opevnenie za rímsou  " (0,5*2+1,5+0,5*2+2,5+1,5+0,5*2+2,0+0,5*2+1,0+7,2+0,5+1,0)</t>
  </si>
  <si>
    <t>" opevnenie za krídlom " (1,5+1,5+2,0*2)+0,5*4</t>
  </si>
  <si>
    <t>" dláždený rigol " (4,8+2,3+7,2+2,5+3,0)+6*0,6</t>
  </si>
  <si>
    <t>-1913092705</t>
  </si>
  <si>
    <t>53,6*1,01 'Prepočítané koeficientom množstva</t>
  </si>
  <si>
    <t>-1665340678</t>
  </si>
  <si>
    <t>"okolo rims-žľab " 4,8*2+7,2*2+0,6*2*2</t>
  </si>
  <si>
    <t>776365131</t>
  </si>
  <si>
    <t>" rímsy " 0,35*0,65*2</t>
  </si>
  <si>
    <t>" medzi oporou a ozubom " 9,75*0,15*2</t>
  </si>
  <si>
    <t>0,5*0,945*2</t>
  </si>
  <si>
    <t>0,75*9,75*2</t>
  </si>
  <si>
    <t>-280465432</t>
  </si>
  <si>
    <t xml:space="preserve">" medzi krídlom a priečnikom  " 0,945*2</t>
  </si>
  <si>
    <t>1143613738</t>
  </si>
  <si>
    <t xml:space="preserve">"tesnenie medzi cestou a rímsou  "   0</t>
  </si>
  <si>
    <t xml:space="preserve">" medzi krídlom a priečnikom  "0,945*2</t>
  </si>
  <si>
    <t>-298622259</t>
  </si>
  <si>
    <t>76369359</t>
  </si>
  <si>
    <t>800764271</t>
  </si>
  <si>
    <t xml:space="preserve">" betónová doska - obrokovanie pod pečatenie "  5,165*9,4+4,75*(0,75+0,4)</t>
  </si>
  <si>
    <t>" ozuby " 0,725*9,75*2</t>
  </si>
  <si>
    <t>1911880184</t>
  </si>
  <si>
    <t>-2101876178</t>
  </si>
  <si>
    <t>-171208375</t>
  </si>
  <si>
    <t xml:space="preserve">" NK po odbúraní nadbetonávky "  (3,8+0,3*2)*10,8</t>
  </si>
  <si>
    <t xml:space="preserve">" po odbúraní záverných múrikov "  0,5*10,8*2</t>
  </si>
  <si>
    <t>515304295</t>
  </si>
  <si>
    <t>959941123.S</t>
  </si>
  <si>
    <t>Chemická kotva s kotevným svorníkom tesnená chemickou ampulkou do betónu, ŽB, kameňa, s vyvŕtaním otvoru M12/95/220 mm</t>
  </si>
  <si>
    <t>-2107175464</t>
  </si>
  <si>
    <t>"zabradlie " 4*(3+4)</t>
  </si>
  <si>
    <t>-52671513</t>
  </si>
  <si>
    <t xml:space="preserve">" odbúranie  krídiel "   ((2,65+1,7+1,1+1,65)*0,8*0,5+0,8*0,3*(1,5+2,1+5,7+4,2))</t>
  </si>
  <si>
    <t xml:space="preserve">" ŽB mostná NK s nadbetonávkou  " 4,7*10,8*0,3</t>
  </si>
  <si>
    <t>" ŽB rímsy "0,25*0,5*(6,3+4,7)</t>
  </si>
  <si>
    <t>" ŽB záverný múrik " 0,3*0,45*10,8*2</t>
  </si>
  <si>
    <t>-1856431966</t>
  </si>
  <si>
    <t>22,4+22,6</t>
  </si>
  <si>
    <t>-1993576650</t>
  </si>
  <si>
    <t>-2056329089</t>
  </si>
  <si>
    <t>" vozovkové vrstvy mosta " 6,5*5,2*0,508</t>
  </si>
  <si>
    <t>" zvodidlá " (22,4+22,6)*0,054</t>
  </si>
  <si>
    <t>"napojenia mosta na vozovku " 6,5*(5,2+5,0*2)*0,56</t>
  </si>
  <si>
    <t xml:space="preserve">" odbúranie  krídiel "   ((2,65+1,7+1,1+1,65)*0,8*0,5+0,8*0,3*(1,5+2,1+5,7+4,2))*2,4</t>
  </si>
  <si>
    <t xml:space="preserve">" ŽB mostná NK s nadbetonávkou  " 4,7*10,8*0,3*2,4</t>
  </si>
  <si>
    <t>" ŽB rímsy "0,25*0,5*(6,3+4,7)*2,4</t>
  </si>
  <si>
    <t>" ŽB záverný múrik " 0,3*0,45*10,8*2*2,4</t>
  </si>
  <si>
    <t>479886148</t>
  </si>
  <si>
    <t>169,689</t>
  </si>
  <si>
    <t>169,689*9 'Prepočítané koeficientom množstva</t>
  </si>
  <si>
    <t>363727686</t>
  </si>
  <si>
    <t>1618304623</t>
  </si>
  <si>
    <t>-1013283781</t>
  </si>
  <si>
    <t>0,945*(0,5+1,0*1,5)*2</t>
  </si>
  <si>
    <t>"NK pod rímsami " 4,75*(0,75+0,4)</t>
  </si>
  <si>
    <t>523648476</t>
  </si>
  <si>
    <t>9,243*0,00035 'Prepočítané koeficientom množstva</t>
  </si>
  <si>
    <t>-207503124</t>
  </si>
  <si>
    <t>0,945*(0,5+1,0*1,5)*2*2</t>
  </si>
  <si>
    <t>629726882</t>
  </si>
  <si>
    <t>7,56*0,0017 'Prepočítané koeficientom množstva</t>
  </si>
  <si>
    <t>1715977681</t>
  </si>
  <si>
    <t>" na úložný prah " 0,5*2*10,8*3</t>
  </si>
  <si>
    <t>-159026923</t>
  </si>
  <si>
    <t>32,4*1,15 'Prepočítané koeficientom množstva</t>
  </si>
  <si>
    <t>-1616660212</t>
  </si>
  <si>
    <t>3,0*9,75*2</t>
  </si>
  <si>
    <t>1090928439</t>
  </si>
  <si>
    <t>1,0*9,75*2</t>
  </si>
  <si>
    <t>675321366</t>
  </si>
  <si>
    <t xml:space="preserve">" betónová doska "  5,165*9,4+4,75*(0,75+0,4)</t>
  </si>
  <si>
    <t>872367958</t>
  </si>
  <si>
    <t>68,152*0,5 'Prepočítané koeficientom množstva</t>
  </si>
  <si>
    <t>1238916288</t>
  </si>
  <si>
    <t xml:space="preserve">" betónová doska  "  5,165*9,4+4,75*(0,75+0,4)*2</t>
  </si>
  <si>
    <t>-345165284</t>
  </si>
  <si>
    <t>73,614*1,15 'Prepočítané koeficientom množstva</t>
  </si>
  <si>
    <t>-2005918010</t>
  </si>
  <si>
    <t>915285549</t>
  </si>
  <si>
    <t>275068675</t>
  </si>
  <si>
    <t>-316951803</t>
  </si>
  <si>
    <t>1223638316</t>
  </si>
  <si>
    <t>679093909</t>
  </si>
  <si>
    <t>61134710</t>
  </si>
  <si>
    <t>196823700</t>
  </si>
  <si>
    <t>-1155546888</t>
  </si>
  <si>
    <t>-473171550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</si>
</sst>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59BE7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5" borderId="22" xfId="0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30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30189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49" t="s">
        <v>41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42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45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47</v>
      </c>
      <c r="U35" s="61"/>
      <c r="V35" s="61"/>
      <c r="W35" s="61"/>
      <c r="X35" s="63" t="s">
        <v>48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50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51</v>
      </c>
      <c r="AI60" s="43"/>
      <c r="AJ60" s="43"/>
      <c r="AK60" s="43"/>
      <c r="AL60" s="43"/>
      <c r="AM60" s="71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53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54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51</v>
      </c>
      <c r="AI75" s="43"/>
      <c r="AJ75" s="43"/>
      <c r="AK75" s="43"/>
      <c r="AL75" s="43"/>
      <c r="AM75" s="71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3013-II-2020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Rekonštrukcia cesty a mostov II/591 Banská Bystrica - hr. okr. BB/ZV - Zvolenská Slatina , II. etapa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k. ú. Banská Bystrica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11. 8. 2021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30566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 xml:space="preserve">BANSKOBYSTRICKÝ SAMOSPRÁVNY KRAJ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ISPO spol.s r.o. , Prešov</v>
      </c>
      <c r="AN89" s="78"/>
      <c r="AO89" s="78"/>
      <c r="AP89" s="78"/>
      <c r="AQ89" s="41"/>
      <c r="AR89" s="45"/>
      <c r="AS89" s="88" t="s">
        <v>56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3056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7" t="str">
        <f>IF(E20="","",E20)</f>
        <v>Ing. Čurlík ján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57</v>
      </c>
      <c r="D92" s="101"/>
      <c r="E92" s="101"/>
      <c r="F92" s="101"/>
      <c r="G92" s="101"/>
      <c r="H92" s="102"/>
      <c r="I92" s="103" t="s">
        <v>58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59</v>
      </c>
      <c r="AH92" s="101"/>
      <c r="AI92" s="101"/>
      <c r="AJ92" s="101"/>
      <c r="AK92" s="101"/>
      <c r="AL92" s="101"/>
      <c r="AM92" s="101"/>
      <c r="AN92" s="103" t="s">
        <v>60</v>
      </c>
      <c r="AO92" s="101"/>
      <c r="AP92" s="105"/>
      <c r="AQ92" s="106" t="s">
        <v>61</v>
      </c>
      <c r="AR92" s="45"/>
      <c r="AS92" s="107" t="s">
        <v>62</v>
      </c>
      <c r="AT92" s="108" t="s">
        <v>63</v>
      </c>
      <c r="AU92" s="108" t="s">
        <v>64</v>
      </c>
      <c r="AV92" s="108" t="s">
        <v>65</v>
      </c>
      <c r="AW92" s="108" t="s">
        <v>66</v>
      </c>
      <c r="AX92" s="108" t="s">
        <v>67</v>
      </c>
      <c r="AY92" s="108" t="s">
        <v>68</v>
      </c>
      <c r="AZ92" s="108" t="s">
        <v>69</v>
      </c>
      <c r="BA92" s="108" t="s">
        <v>70</v>
      </c>
      <c r="BB92" s="108" t="s">
        <v>71</v>
      </c>
      <c r="BC92" s="108" t="s">
        <v>72</v>
      </c>
      <c r="BD92" s="109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74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ROUND(AG95+AG96+AG105+AG106,2)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ROUND(AS95+AS96+AS105+AS106,2)</f>
        <v>0</v>
      </c>
      <c r="AT94" s="121">
        <f>ROUND(SUM(AV94:AW94),2)</f>
        <v>0</v>
      </c>
      <c r="AU94" s="122">
        <f>ROUND(AU95+AU96+AU105+AU106,5)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ROUND(AZ95+AZ96+AZ105+AZ106,2)</f>
        <v>0</v>
      </c>
      <c r="BA94" s="121">
        <f>ROUND(BA95+BA96+BA105+BA106,2)</f>
        <v>0</v>
      </c>
      <c r="BB94" s="121">
        <f>ROUND(BB95+BB96+BB105+BB106,2)</f>
        <v>0</v>
      </c>
      <c r="BC94" s="121">
        <f>ROUND(BC95+BC96+BC105+BC106,2)</f>
        <v>0</v>
      </c>
      <c r="BD94" s="123">
        <f>ROUND(BD95+BD96+BD105+BD106,2)</f>
        <v>0</v>
      </c>
      <c r="BE94" s="6"/>
      <c r="BS94" s="124" t="s">
        <v>75</v>
      </c>
      <c r="BT94" s="124" t="s">
        <v>76</v>
      </c>
      <c r="BU94" s="125" t="s">
        <v>77</v>
      </c>
      <c r="BV94" s="124" t="s">
        <v>78</v>
      </c>
      <c r="BW94" s="124" t="s">
        <v>5</v>
      </c>
      <c r="BX94" s="124" t="s">
        <v>79</v>
      </c>
      <c r="CL94" s="124" t="s">
        <v>1</v>
      </c>
    </row>
    <row r="95" s="7" customFormat="1" ht="23.77359" customHeight="1">
      <c r="A95" s="126" t="s">
        <v>80</v>
      </c>
      <c r="B95" s="127"/>
      <c r="C95" s="128"/>
      <c r="D95" s="129" t="s">
        <v>81</v>
      </c>
      <c r="E95" s="129"/>
      <c r="F95" s="129"/>
      <c r="G95" s="129"/>
      <c r="H95" s="129"/>
      <c r="I95" s="130"/>
      <c r="J95" s="129" t="s">
        <v>82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'000-00 - 000-00 Všeobecné...'!J30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83</v>
      </c>
      <c r="AR95" s="133"/>
      <c r="AS95" s="134">
        <v>0</v>
      </c>
      <c r="AT95" s="135">
        <f>ROUND(SUM(AV95:AW95),2)</f>
        <v>0</v>
      </c>
      <c r="AU95" s="136">
        <f>'000-00 - 000-00 Všeobecné...'!P119</f>
        <v>0</v>
      </c>
      <c r="AV95" s="135">
        <f>'000-00 - 000-00 Všeobecné...'!J33</f>
        <v>0</v>
      </c>
      <c r="AW95" s="135">
        <f>'000-00 - 000-00 Všeobecné...'!J34</f>
        <v>0</v>
      </c>
      <c r="AX95" s="135">
        <f>'000-00 - 000-00 Všeobecné...'!J35</f>
        <v>0</v>
      </c>
      <c r="AY95" s="135">
        <f>'000-00 - 000-00 Všeobecné...'!J36</f>
        <v>0</v>
      </c>
      <c r="AZ95" s="135">
        <f>'000-00 - 000-00 Všeobecné...'!F33</f>
        <v>0</v>
      </c>
      <c r="BA95" s="135">
        <f>'000-00 - 000-00 Všeobecné...'!F34</f>
        <v>0</v>
      </c>
      <c r="BB95" s="135">
        <f>'000-00 - 000-00 Všeobecné...'!F35</f>
        <v>0</v>
      </c>
      <c r="BC95" s="135">
        <f>'000-00 - 000-00 Všeobecné...'!F36</f>
        <v>0</v>
      </c>
      <c r="BD95" s="137">
        <f>'000-00 - 000-00 Všeobecné...'!F37</f>
        <v>0</v>
      </c>
      <c r="BE95" s="7"/>
      <c r="BT95" s="138" t="s">
        <v>84</v>
      </c>
      <c r="BV95" s="138" t="s">
        <v>78</v>
      </c>
      <c r="BW95" s="138" t="s">
        <v>85</v>
      </c>
      <c r="BX95" s="138" t="s">
        <v>5</v>
      </c>
      <c r="CL95" s="138" t="s">
        <v>1</v>
      </c>
      <c r="CM95" s="138" t="s">
        <v>76</v>
      </c>
    </row>
    <row r="96" s="7" customFormat="1" ht="16.30189" customHeight="1">
      <c r="A96" s="7"/>
      <c r="B96" s="127"/>
      <c r="C96" s="128"/>
      <c r="D96" s="129" t="s">
        <v>86</v>
      </c>
      <c r="E96" s="129"/>
      <c r="F96" s="129"/>
      <c r="G96" s="129"/>
      <c r="H96" s="129"/>
      <c r="I96" s="130"/>
      <c r="J96" s="129" t="s">
        <v>87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9">
        <f>ROUND(AG97+AG98,2)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83</v>
      </c>
      <c r="AR96" s="133"/>
      <c r="AS96" s="134">
        <f>ROUND(AS97+AS98,2)</f>
        <v>0</v>
      </c>
      <c r="AT96" s="135">
        <f>ROUND(SUM(AV96:AW96),2)</f>
        <v>0</v>
      </c>
      <c r="AU96" s="136">
        <f>ROUND(AU97+AU98,5)</f>
        <v>0</v>
      </c>
      <c r="AV96" s="135">
        <f>ROUND(AZ96*L29,2)</f>
        <v>0</v>
      </c>
      <c r="AW96" s="135">
        <f>ROUND(BA96*L30,2)</f>
        <v>0</v>
      </c>
      <c r="AX96" s="135">
        <f>ROUND(BB96*L29,2)</f>
        <v>0</v>
      </c>
      <c r="AY96" s="135">
        <f>ROUND(BC96*L30,2)</f>
        <v>0</v>
      </c>
      <c r="AZ96" s="135">
        <f>ROUND(AZ97+AZ98,2)</f>
        <v>0</v>
      </c>
      <c r="BA96" s="135">
        <f>ROUND(BA97+BA98,2)</f>
        <v>0</v>
      </c>
      <c r="BB96" s="135">
        <f>ROUND(BB97+BB98,2)</f>
        <v>0</v>
      </c>
      <c r="BC96" s="135">
        <f>ROUND(BC97+BC98,2)</f>
        <v>0</v>
      </c>
      <c r="BD96" s="137">
        <f>ROUND(BD97+BD98,2)</f>
        <v>0</v>
      </c>
      <c r="BE96" s="7"/>
      <c r="BS96" s="138" t="s">
        <v>75</v>
      </c>
      <c r="BT96" s="138" t="s">
        <v>84</v>
      </c>
      <c r="BU96" s="138" t="s">
        <v>77</v>
      </c>
      <c r="BV96" s="138" t="s">
        <v>78</v>
      </c>
      <c r="BW96" s="138" t="s">
        <v>88</v>
      </c>
      <c r="BX96" s="138" t="s">
        <v>5</v>
      </c>
      <c r="CL96" s="138" t="s">
        <v>1</v>
      </c>
      <c r="CM96" s="138" t="s">
        <v>76</v>
      </c>
    </row>
    <row r="97" s="4" customFormat="1" ht="16.30189" customHeight="1">
      <c r="A97" s="126" t="s">
        <v>80</v>
      </c>
      <c r="B97" s="77"/>
      <c r="C97" s="140"/>
      <c r="D97" s="140"/>
      <c r="E97" s="141" t="s">
        <v>89</v>
      </c>
      <c r="F97" s="141"/>
      <c r="G97" s="141"/>
      <c r="H97" s="141"/>
      <c r="I97" s="141"/>
      <c r="J97" s="140"/>
      <c r="K97" s="141" t="s">
        <v>90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'106-001 - Komunikácia'!J32</f>
        <v>0</v>
      </c>
      <c r="AH97" s="140"/>
      <c r="AI97" s="140"/>
      <c r="AJ97" s="140"/>
      <c r="AK97" s="140"/>
      <c r="AL97" s="140"/>
      <c r="AM97" s="140"/>
      <c r="AN97" s="142">
        <f>SUM(AG97,AT97)</f>
        <v>0</v>
      </c>
      <c r="AO97" s="140"/>
      <c r="AP97" s="140"/>
      <c r="AQ97" s="143" t="s">
        <v>91</v>
      </c>
      <c r="AR97" s="79"/>
      <c r="AS97" s="144">
        <v>0</v>
      </c>
      <c r="AT97" s="145">
        <f>ROUND(SUM(AV97:AW97),2)</f>
        <v>0</v>
      </c>
      <c r="AU97" s="146">
        <f>'106-001 - Komunikácia'!P126</f>
        <v>0</v>
      </c>
      <c r="AV97" s="145">
        <f>'106-001 - Komunikácia'!J35</f>
        <v>0</v>
      </c>
      <c r="AW97" s="145">
        <f>'106-001 - Komunikácia'!J36</f>
        <v>0</v>
      </c>
      <c r="AX97" s="145">
        <f>'106-001 - Komunikácia'!J37</f>
        <v>0</v>
      </c>
      <c r="AY97" s="145">
        <f>'106-001 - Komunikácia'!J38</f>
        <v>0</v>
      </c>
      <c r="AZ97" s="145">
        <f>'106-001 - Komunikácia'!F35</f>
        <v>0</v>
      </c>
      <c r="BA97" s="145">
        <f>'106-001 - Komunikácia'!F36</f>
        <v>0</v>
      </c>
      <c r="BB97" s="145">
        <f>'106-001 - Komunikácia'!F37</f>
        <v>0</v>
      </c>
      <c r="BC97" s="145">
        <f>'106-001 - Komunikácia'!F38</f>
        <v>0</v>
      </c>
      <c r="BD97" s="147">
        <f>'106-001 - Komunikácia'!F39</f>
        <v>0</v>
      </c>
      <c r="BE97" s="4"/>
      <c r="BT97" s="148" t="s">
        <v>92</v>
      </c>
      <c r="BV97" s="148" t="s">
        <v>78</v>
      </c>
      <c r="BW97" s="148" t="s">
        <v>93</v>
      </c>
      <c r="BX97" s="148" t="s">
        <v>88</v>
      </c>
      <c r="CL97" s="148" t="s">
        <v>1</v>
      </c>
    </row>
    <row r="98" s="4" customFormat="1" ht="16.30189" customHeight="1">
      <c r="A98" s="4"/>
      <c r="B98" s="77"/>
      <c r="C98" s="140"/>
      <c r="D98" s="140"/>
      <c r="E98" s="141" t="s">
        <v>94</v>
      </c>
      <c r="F98" s="141"/>
      <c r="G98" s="141"/>
      <c r="H98" s="141"/>
      <c r="I98" s="141"/>
      <c r="J98" s="140"/>
      <c r="K98" s="141" t="s">
        <v>95</v>
      </c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9">
        <f>ROUND(SUM(AG99:AG104),2)</f>
        <v>0</v>
      </c>
      <c r="AH98" s="140"/>
      <c r="AI98" s="140"/>
      <c r="AJ98" s="140"/>
      <c r="AK98" s="140"/>
      <c r="AL98" s="140"/>
      <c r="AM98" s="140"/>
      <c r="AN98" s="142">
        <f>SUM(AG98,AT98)</f>
        <v>0</v>
      </c>
      <c r="AO98" s="140"/>
      <c r="AP98" s="140"/>
      <c r="AQ98" s="143" t="s">
        <v>91</v>
      </c>
      <c r="AR98" s="79"/>
      <c r="AS98" s="144">
        <f>ROUND(SUM(AS99:AS104),2)</f>
        <v>0</v>
      </c>
      <c r="AT98" s="145">
        <f>ROUND(SUM(AV98:AW98),2)</f>
        <v>0</v>
      </c>
      <c r="AU98" s="146">
        <f>ROUND(SUM(AU99:AU104),5)</f>
        <v>0</v>
      </c>
      <c r="AV98" s="145">
        <f>ROUND(AZ98*L29,2)</f>
        <v>0</v>
      </c>
      <c r="AW98" s="145">
        <f>ROUND(BA98*L30,2)</f>
        <v>0</v>
      </c>
      <c r="AX98" s="145">
        <f>ROUND(BB98*L29,2)</f>
        <v>0</v>
      </c>
      <c r="AY98" s="145">
        <f>ROUND(BC98*L30,2)</f>
        <v>0</v>
      </c>
      <c r="AZ98" s="145">
        <f>ROUND(SUM(AZ99:AZ104),2)</f>
        <v>0</v>
      </c>
      <c r="BA98" s="145">
        <f>ROUND(SUM(BA99:BA104),2)</f>
        <v>0</v>
      </c>
      <c r="BB98" s="145">
        <f>ROUND(SUM(BB99:BB104),2)</f>
        <v>0</v>
      </c>
      <c r="BC98" s="145">
        <f>ROUND(SUM(BC99:BC104),2)</f>
        <v>0</v>
      </c>
      <c r="BD98" s="147">
        <f>ROUND(SUM(BD99:BD104),2)</f>
        <v>0</v>
      </c>
      <c r="BE98" s="4"/>
      <c r="BS98" s="148" t="s">
        <v>75</v>
      </c>
      <c r="BT98" s="148" t="s">
        <v>92</v>
      </c>
      <c r="BU98" s="148" t="s">
        <v>77</v>
      </c>
      <c r="BV98" s="148" t="s">
        <v>78</v>
      </c>
      <c r="BW98" s="148" t="s">
        <v>96</v>
      </c>
      <c r="BX98" s="148" t="s">
        <v>88</v>
      </c>
      <c r="CL98" s="148" t="s">
        <v>1</v>
      </c>
    </row>
    <row r="99" s="4" customFormat="1" ht="16.30189" customHeight="1">
      <c r="A99" s="126" t="s">
        <v>80</v>
      </c>
      <c r="B99" s="77"/>
      <c r="C99" s="140"/>
      <c r="D99" s="140"/>
      <c r="E99" s="140"/>
      <c r="F99" s="141" t="s">
        <v>97</v>
      </c>
      <c r="G99" s="141"/>
      <c r="H99" s="141"/>
      <c r="I99" s="141"/>
      <c r="J99" s="141"/>
      <c r="K99" s="140"/>
      <c r="L99" s="141" t="s">
        <v>98</v>
      </c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>
        <f>'06061 - Priepust č.1 v km...'!J34</f>
        <v>0</v>
      </c>
      <c r="AH99" s="140"/>
      <c r="AI99" s="140"/>
      <c r="AJ99" s="140"/>
      <c r="AK99" s="140"/>
      <c r="AL99" s="140"/>
      <c r="AM99" s="140"/>
      <c r="AN99" s="142">
        <f>SUM(AG99,AT99)</f>
        <v>0</v>
      </c>
      <c r="AO99" s="140"/>
      <c r="AP99" s="140"/>
      <c r="AQ99" s="143" t="s">
        <v>91</v>
      </c>
      <c r="AR99" s="79"/>
      <c r="AS99" s="144">
        <v>0</v>
      </c>
      <c r="AT99" s="145">
        <f>ROUND(SUM(AV99:AW99),2)</f>
        <v>0</v>
      </c>
      <c r="AU99" s="146">
        <f>'06061 - Priepust č.1 v km...'!P131</f>
        <v>0</v>
      </c>
      <c r="AV99" s="145">
        <f>'06061 - Priepust č.1 v km...'!J37</f>
        <v>0</v>
      </c>
      <c r="AW99" s="145">
        <f>'06061 - Priepust č.1 v km...'!J38</f>
        <v>0</v>
      </c>
      <c r="AX99" s="145">
        <f>'06061 - Priepust č.1 v km...'!J39</f>
        <v>0</v>
      </c>
      <c r="AY99" s="145">
        <f>'06061 - Priepust č.1 v km...'!J40</f>
        <v>0</v>
      </c>
      <c r="AZ99" s="145">
        <f>'06061 - Priepust č.1 v km...'!F37</f>
        <v>0</v>
      </c>
      <c r="BA99" s="145">
        <f>'06061 - Priepust č.1 v km...'!F38</f>
        <v>0</v>
      </c>
      <c r="BB99" s="145">
        <f>'06061 - Priepust č.1 v km...'!F39</f>
        <v>0</v>
      </c>
      <c r="BC99" s="145">
        <f>'06061 - Priepust č.1 v km...'!F40</f>
        <v>0</v>
      </c>
      <c r="BD99" s="147">
        <f>'06061 - Priepust č.1 v km...'!F41</f>
        <v>0</v>
      </c>
      <c r="BE99" s="4"/>
      <c r="BT99" s="148" t="s">
        <v>99</v>
      </c>
      <c r="BV99" s="148" t="s">
        <v>78</v>
      </c>
      <c r="BW99" s="148" t="s">
        <v>100</v>
      </c>
      <c r="BX99" s="148" t="s">
        <v>96</v>
      </c>
      <c r="CL99" s="148" t="s">
        <v>1</v>
      </c>
    </row>
    <row r="100" s="4" customFormat="1" ht="16.30189" customHeight="1">
      <c r="A100" s="126" t="s">
        <v>80</v>
      </c>
      <c r="B100" s="77"/>
      <c r="C100" s="140"/>
      <c r="D100" s="140"/>
      <c r="E100" s="140"/>
      <c r="F100" s="141" t="s">
        <v>101</v>
      </c>
      <c r="G100" s="141"/>
      <c r="H100" s="141"/>
      <c r="I100" s="141"/>
      <c r="J100" s="141"/>
      <c r="K100" s="140"/>
      <c r="L100" s="141" t="s">
        <v>102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'06062 - Priepust č.2 v km...'!J34</f>
        <v>0</v>
      </c>
      <c r="AH100" s="140"/>
      <c r="AI100" s="140"/>
      <c r="AJ100" s="140"/>
      <c r="AK100" s="140"/>
      <c r="AL100" s="140"/>
      <c r="AM100" s="140"/>
      <c r="AN100" s="142">
        <f>SUM(AG100,AT100)</f>
        <v>0</v>
      </c>
      <c r="AO100" s="140"/>
      <c r="AP100" s="140"/>
      <c r="AQ100" s="143" t="s">
        <v>91</v>
      </c>
      <c r="AR100" s="79"/>
      <c r="AS100" s="144">
        <v>0</v>
      </c>
      <c r="AT100" s="145">
        <f>ROUND(SUM(AV100:AW100),2)</f>
        <v>0</v>
      </c>
      <c r="AU100" s="146">
        <f>'06062 - Priepust č.2 v km...'!P131</f>
        <v>0</v>
      </c>
      <c r="AV100" s="145">
        <f>'06062 - Priepust č.2 v km...'!J37</f>
        <v>0</v>
      </c>
      <c r="AW100" s="145">
        <f>'06062 - Priepust č.2 v km...'!J38</f>
        <v>0</v>
      </c>
      <c r="AX100" s="145">
        <f>'06062 - Priepust č.2 v km...'!J39</f>
        <v>0</v>
      </c>
      <c r="AY100" s="145">
        <f>'06062 - Priepust č.2 v km...'!J40</f>
        <v>0</v>
      </c>
      <c r="AZ100" s="145">
        <f>'06062 - Priepust č.2 v km...'!F37</f>
        <v>0</v>
      </c>
      <c r="BA100" s="145">
        <f>'06062 - Priepust č.2 v km...'!F38</f>
        <v>0</v>
      </c>
      <c r="BB100" s="145">
        <f>'06062 - Priepust č.2 v km...'!F39</f>
        <v>0</v>
      </c>
      <c r="BC100" s="145">
        <f>'06062 - Priepust č.2 v km...'!F40</f>
        <v>0</v>
      </c>
      <c r="BD100" s="147">
        <f>'06062 - Priepust č.2 v km...'!F41</f>
        <v>0</v>
      </c>
      <c r="BE100" s="4"/>
      <c r="BT100" s="148" t="s">
        <v>99</v>
      </c>
      <c r="BV100" s="148" t="s">
        <v>78</v>
      </c>
      <c r="BW100" s="148" t="s">
        <v>103</v>
      </c>
      <c r="BX100" s="148" t="s">
        <v>96</v>
      </c>
      <c r="CL100" s="148" t="s">
        <v>1</v>
      </c>
    </row>
    <row r="101" s="4" customFormat="1" ht="16.30189" customHeight="1">
      <c r="A101" s="126" t="s">
        <v>80</v>
      </c>
      <c r="B101" s="77"/>
      <c r="C101" s="140"/>
      <c r="D101" s="140"/>
      <c r="E101" s="140"/>
      <c r="F101" s="141" t="s">
        <v>104</v>
      </c>
      <c r="G101" s="141"/>
      <c r="H101" s="141"/>
      <c r="I101" s="141"/>
      <c r="J101" s="141"/>
      <c r="K101" s="140"/>
      <c r="L101" s="141" t="s">
        <v>105</v>
      </c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2">
        <f>'06063 - Priepust č.3 v km...'!J34</f>
        <v>0</v>
      </c>
      <c r="AH101" s="140"/>
      <c r="AI101" s="140"/>
      <c r="AJ101" s="140"/>
      <c r="AK101" s="140"/>
      <c r="AL101" s="140"/>
      <c r="AM101" s="140"/>
      <c r="AN101" s="142">
        <f>SUM(AG101,AT101)</f>
        <v>0</v>
      </c>
      <c r="AO101" s="140"/>
      <c r="AP101" s="140"/>
      <c r="AQ101" s="143" t="s">
        <v>91</v>
      </c>
      <c r="AR101" s="79"/>
      <c r="AS101" s="144">
        <v>0</v>
      </c>
      <c r="AT101" s="145">
        <f>ROUND(SUM(AV101:AW101),2)</f>
        <v>0</v>
      </c>
      <c r="AU101" s="146">
        <f>'06063 - Priepust č.3 v km...'!P131</f>
        <v>0</v>
      </c>
      <c r="AV101" s="145">
        <f>'06063 - Priepust č.3 v km...'!J37</f>
        <v>0</v>
      </c>
      <c r="AW101" s="145">
        <f>'06063 - Priepust č.3 v km...'!J38</f>
        <v>0</v>
      </c>
      <c r="AX101" s="145">
        <f>'06063 - Priepust č.3 v km...'!J39</f>
        <v>0</v>
      </c>
      <c r="AY101" s="145">
        <f>'06063 - Priepust č.3 v km...'!J40</f>
        <v>0</v>
      </c>
      <c r="AZ101" s="145">
        <f>'06063 - Priepust č.3 v km...'!F37</f>
        <v>0</v>
      </c>
      <c r="BA101" s="145">
        <f>'06063 - Priepust č.3 v km...'!F38</f>
        <v>0</v>
      </c>
      <c r="BB101" s="145">
        <f>'06063 - Priepust č.3 v km...'!F39</f>
        <v>0</v>
      </c>
      <c r="BC101" s="145">
        <f>'06063 - Priepust č.3 v km...'!F40</f>
        <v>0</v>
      </c>
      <c r="BD101" s="147">
        <f>'06063 - Priepust č.3 v km...'!F41</f>
        <v>0</v>
      </c>
      <c r="BE101" s="4"/>
      <c r="BT101" s="148" t="s">
        <v>99</v>
      </c>
      <c r="BV101" s="148" t="s">
        <v>78</v>
      </c>
      <c r="BW101" s="148" t="s">
        <v>106</v>
      </c>
      <c r="BX101" s="148" t="s">
        <v>96</v>
      </c>
      <c r="CL101" s="148" t="s">
        <v>1</v>
      </c>
    </row>
    <row r="102" s="4" customFormat="1" ht="16.30189" customHeight="1">
      <c r="A102" s="126" t="s">
        <v>80</v>
      </c>
      <c r="B102" s="77"/>
      <c r="C102" s="140"/>
      <c r="D102" s="140"/>
      <c r="E102" s="140"/>
      <c r="F102" s="141" t="s">
        <v>107</v>
      </c>
      <c r="G102" s="141"/>
      <c r="H102" s="141"/>
      <c r="I102" s="141"/>
      <c r="J102" s="141"/>
      <c r="K102" s="140"/>
      <c r="L102" s="141" t="s">
        <v>108</v>
      </c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>
        <f>'06064 - Priepust č.4 v km...'!J34</f>
        <v>0</v>
      </c>
      <c r="AH102" s="140"/>
      <c r="AI102" s="140"/>
      <c r="AJ102" s="140"/>
      <c r="AK102" s="140"/>
      <c r="AL102" s="140"/>
      <c r="AM102" s="140"/>
      <c r="AN102" s="142">
        <f>SUM(AG102,AT102)</f>
        <v>0</v>
      </c>
      <c r="AO102" s="140"/>
      <c r="AP102" s="140"/>
      <c r="AQ102" s="143" t="s">
        <v>91</v>
      </c>
      <c r="AR102" s="79"/>
      <c r="AS102" s="144">
        <v>0</v>
      </c>
      <c r="AT102" s="145">
        <f>ROUND(SUM(AV102:AW102),2)</f>
        <v>0</v>
      </c>
      <c r="AU102" s="146">
        <f>'06064 - Priepust č.4 v km...'!P133</f>
        <v>0</v>
      </c>
      <c r="AV102" s="145">
        <f>'06064 - Priepust č.4 v km...'!J37</f>
        <v>0</v>
      </c>
      <c r="AW102" s="145">
        <f>'06064 - Priepust č.4 v km...'!J38</f>
        <v>0</v>
      </c>
      <c r="AX102" s="145">
        <f>'06064 - Priepust č.4 v km...'!J39</f>
        <v>0</v>
      </c>
      <c r="AY102" s="145">
        <f>'06064 - Priepust č.4 v km...'!J40</f>
        <v>0</v>
      </c>
      <c r="AZ102" s="145">
        <f>'06064 - Priepust č.4 v km...'!F37</f>
        <v>0</v>
      </c>
      <c r="BA102" s="145">
        <f>'06064 - Priepust č.4 v km...'!F38</f>
        <v>0</v>
      </c>
      <c r="BB102" s="145">
        <f>'06064 - Priepust č.4 v km...'!F39</f>
        <v>0</v>
      </c>
      <c r="BC102" s="145">
        <f>'06064 - Priepust č.4 v km...'!F40</f>
        <v>0</v>
      </c>
      <c r="BD102" s="147">
        <f>'06064 - Priepust č.4 v km...'!F41</f>
        <v>0</v>
      </c>
      <c r="BE102" s="4"/>
      <c r="BT102" s="148" t="s">
        <v>99</v>
      </c>
      <c r="BV102" s="148" t="s">
        <v>78</v>
      </c>
      <c r="BW102" s="148" t="s">
        <v>109</v>
      </c>
      <c r="BX102" s="148" t="s">
        <v>96</v>
      </c>
      <c r="CL102" s="148" t="s">
        <v>1</v>
      </c>
    </row>
    <row r="103" s="4" customFormat="1" ht="16.30189" customHeight="1">
      <c r="A103" s="126" t="s">
        <v>80</v>
      </c>
      <c r="B103" s="77"/>
      <c r="C103" s="140"/>
      <c r="D103" s="140"/>
      <c r="E103" s="140"/>
      <c r="F103" s="141" t="s">
        <v>110</v>
      </c>
      <c r="G103" s="141"/>
      <c r="H103" s="141"/>
      <c r="I103" s="141"/>
      <c r="J103" s="141"/>
      <c r="K103" s="140"/>
      <c r="L103" s="141" t="s">
        <v>111</v>
      </c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'06065 - Priepust č.5 v km...'!J34</f>
        <v>0</v>
      </c>
      <c r="AH103" s="140"/>
      <c r="AI103" s="140"/>
      <c r="AJ103" s="140"/>
      <c r="AK103" s="140"/>
      <c r="AL103" s="140"/>
      <c r="AM103" s="140"/>
      <c r="AN103" s="142">
        <f>SUM(AG103,AT103)</f>
        <v>0</v>
      </c>
      <c r="AO103" s="140"/>
      <c r="AP103" s="140"/>
      <c r="AQ103" s="143" t="s">
        <v>91</v>
      </c>
      <c r="AR103" s="79"/>
      <c r="AS103" s="144">
        <v>0</v>
      </c>
      <c r="AT103" s="145">
        <f>ROUND(SUM(AV103:AW103),2)</f>
        <v>0</v>
      </c>
      <c r="AU103" s="146">
        <f>'06065 - Priepust č.5 v km...'!P133</f>
        <v>0</v>
      </c>
      <c r="AV103" s="145">
        <f>'06065 - Priepust č.5 v km...'!J37</f>
        <v>0</v>
      </c>
      <c r="AW103" s="145">
        <f>'06065 - Priepust č.5 v km...'!J38</f>
        <v>0</v>
      </c>
      <c r="AX103" s="145">
        <f>'06065 - Priepust č.5 v km...'!J39</f>
        <v>0</v>
      </c>
      <c r="AY103" s="145">
        <f>'06065 - Priepust č.5 v km...'!J40</f>
        <v>0</v>
      </c>
      <c r="AZ103" s="145">
        <f>'06065 - Priepust č.5 v km...'!F37</f>
        <v>0</v>
      </c>
      <c r="BA103" s="145">
        <f>'06065 - Priepust č.5 v km...'!F38</f>
        <v>0</v>
      </c>
      <c r="BB103" s="145">
        <f>'06065 - Priepust č.5 v km...'!F39</f>
        <v>0</v>
      </c>
      <c r="BC103" s="145">
        <f>'06065 - Priepust č.5 v km...'!F40</f>
        <v>0</v>
      </c>
      <c r="BD103" s="147">
        <f>'06065 - Priepust č.5 v km...'!F41</f>
        <v>0</v>
      </c>
      <c r="BE103" s="4"/>
      <c r="BT103" s="148" t="s">
        <v>99</v>
      </c>
      <c r="BV103" s="148" t="s">
        <v>78</v>
      </c>
      <c r="BW103" s="148" t="s">
        <v>112</v>
      </c>
      <c r="BX103" s="148" t="s">
        <v>96</v>
      </c>
      <c r="CL103" s="148" t="s">
        <v>1</v>
      </c>
    </row>
    <row r="104" s="4" customFormat="1" ht="16.30189" customHeight="1">
      <c r="A104" s="126" t="s">
        <v>80</v>
      </c>
      <c r="B104" s="77"/>
      <c r="C104" s="140"/>
      <c r="D104" s="140"/>
      <c r="E104" s="140"/>
      <c r="F104" s="141" t="s">
        <v>113</v>
      </c>
      <c r="G104" s="141"/>
      <c r="H104" s="141"/>
      <c r="I104" s="141"/>
      <c r="J104" s="141"/>
      <c r="K104" s="140"/>
      <c r="L104" s="141" t="s">
        <v>114</v>
      </c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>
        <f>'06066 - Priepust č.6 v km...'!J34</f>
        <v>0</v>
      </c>
      <c r="AH104" s="140"/>
      <c r="AI104" s="140"/>
      <c r="AJ104" s="140"/>
      <c r="AK104" s="140"/>
      <c r="AL104" s="140"/>
      <c r="AM104" s="140"/>
      <c r="AN104" s="142">
        <f>SUM(AG104,AT104)</f>
        <v>0</v>
      </c>
      <c r="AO104" s="140"/>
      <c r="AP104" s="140"/>
      <c r="AQ104" s="143" t="s">
        <v>91</v>
      </c>
      <c r="AR104" s="79"/>
      <c r="AS104" s="144">
        <v>0</v>
      </c>
      <c r="AT104" s="145">
        <f>ROUND(SUM(AV104:AW104),2)</f>
        <v>0</v>
      </c>
      <c r="AU104" s="146">
        <f>'06066 - Priepust č.6 v km...'!P132</f>
        <v>0</v>
      </c>
      <c r="AV104" s="145">
        <f>'06066 - Priepust č.6 v km...'!J37</f>
        <v>0</v>
      </c>
      <c r="AW104" s="145">
        <f>'06066 - Priepust č.6 v km...'!J38</f>
        <v>0</v>
      </c>
      <c r="AX104" s="145">
        <f>'06066 - Priepust č.6 v km...'!J39</f>
        <v>0</v>
      </c>
      <c r="AY104" s="145">
        <f>'06066 - Priepust č.6 v km...'!J40</f>
        <v>0</v>
      </c>
      <c r="AZ104" s="145">
        <f>'06066 - Priepust č.6 v km...'!F37</f>
        <v>0</v>
      </c>
      <c r="BA104" s="145">
        <f>'06066 - Priepust č.6 v km...'!F38</f>
        <v>0</v>
      </c>
      <c r="BB104" s="145">
        <f>'06066 - Priepust č.6 v km...'!F39</f>
        <v>0</v>
      </c>
      <c r="BC104" s="145">
        <f>'06066 - Priepust č.6 v km...'!F40</f>
        <v>0</v>
      </c>
      <c r="BD104" s="147">
        <f>'06066 - Priepust č.6 v km...'!F41</f>
        <v>0</v>
      </c>
      <c r="BE104" s="4"/>
      <c r="BT104" s="148" t="s">
        <v>99</v>
      </c>
      <c r="BV104" s="148" t="s">
        <v>78</v>
      </c>
      <c r="BW104" s="148" t="s">
        <v>115</v>
      </c>
      <c r="BX104" s="148" t="s">
        <v>96</v>
      </c>
      <c r="CL104" s="148" t="s">
        <v>1</v>
      </c>
    </row>
    <row r="105" s="7" customFormat="1" ht="16.30189" customHeight="1">
      <c r="A105" s="126" t="s">
        <v>80</v>
      </c>
      <c r="B105" s="127"/>
      <c r="C105" s="128"/>
      <c r="D105" s="129" t="s">
        <v>116</v>
      </c>
      <c r="E105" s="129"/>
      <c r="F105" s="129"/>
      <c r="G105" s="129"/>
      <c r="H105" s="129"/>
      <c r="I105" s="130"/>
      <c r="J105" s="129" t="s">
        <v>117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1">
        <f>'205-00 - 205-00 Most ev. ...'!J30</f>
        <v>0</v>
      </c>
      <c r="AH105" s="130"/>
      <c r="AI105" s="130"/>
      <c r="AJ105" s="130"/>
      <c r="AK105" s="130"/>
      <c r="AL105" s="130"/>
      <c r="AM105" s="130"/>
      <c r="AN105" s="131">
        <f>SUM(AG105,AT105)</f>
        <v>0</v>
      </c>
      <c r="AO105" s="130"/>
      <c r="AP105" s="130"/>
      <c r="AQ105" s="132" t="s">
        <v>83</v>
      </c>
      <c r="AR105" s="133"/>
      <c r="AS105" s="134">
        <v>0</v>
      </c>
      <c r="AT105" s="135">
        <f>ROUND(SUM(AV105:AW105),2)</f>
        <v>0</v>
      </c>
      <c r="AU105" s="136">
        <f>'205-00 - 205-00 Most ev. ...'!P129</f>
        <v>0</v>
      </c>
      <c r="AV105" s="135">
        <f>'205-00 - 205-00 Most ev. ...'!J33</f>
        <v>0</v>
      </c>
      <c r="AW105" s="135">
        <f>'205-00 - 205-00 Most ev. ...'!J34</f>
        <v>0</v>
      </c>
      <c r="AX105" s="135">
        <f>'205-00 - 205-00 Most ev. ...'!J35</f>
        <v>0</v>
      </c>
      <c r="AY105" s="135">
        <f>'205-00 - 205-00 Most ev. ...'!J36</f>
        <v>0</v>
      </c>
      <c r="AZ105" s="135">
        <f>'205-00 - 205-00 Most ev. ...'!F33</f>
        <v>0</v>
      </c>
      <c r="BA105" s="135">
        <f>'205-00 - 205-00 Most ev. ...'!F34</f>
        <v>0</v>
      </c>
      <c r="BB105" s="135">
        <f>'205-00 - 205-00 Most ev. ...'!F35</f>
        <v>0</v>
      </c>
      <c r="BC105" s="135">
        <f>'205-00 - 205-00 Most ev. ...'!F36</f>
        <v>0</v>
      </c>
      <c r="BD105" s="137">
        <f>'205-00 - 205-00 Most ev. ...'!F37</f>
        <v>0</v>
      </c>
      <c r="BE105" s="7"/>
      <c r="BT105" s="138" t="s">
        <v>84</v>
      </c>
      <c r="BV105" s="138" t="s">
        <v>78</v>
      </c>
      <c r="BW105" s="138" t="s">
        <v>118</v>
      </c>
      <c r="BX105" s="138" t="s">
        <v>5</v>
      </c>
      <c r="CL105" s="138" t="s">
        <v>1</v>
      </c>
      <c r="CM105" s="138" t="s">
        <v>76</v>
      </c>
    </row>
    <row r="106" s="7" customFormat="1" ht="16.30189" customHeight="1">
      <c r="A106" s="126" t="s">
        <v>80</v>
      </c>
      <c r="B106" s="127"/>
      <c r="C106" s="128"/>
      <c r="D106" s="129" t="s">
        <v>119</v>
      </c>
      <c r="E106" s="129"/>
      <c r="F106" s="129"/>
      <c r="G106" s="129"/>
      <c r="H106" s="129"/>
      <c r="I106" s="130"/>
      <c r="J106" s="129" t="s">
        <v>120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1">
        <f>'206-00 - 206-00 Most ev. ...'!J30</f>
        <v>0</v>
      </c>
      <c r="AH106" s="130"/>
      <c r="AI106" s="130"/>
      <c r="AJ106" s="130"/>
      <c r="AK106" s="130"/>
      <c r="AL106" s="130"/>
      <c r="AM106" s="130"/>
      <c r="AN106" s="131">
        <f>SUM(AG106,AT106)</f>
        <v>0</v>
      </c>
      <c r="AO106" s="130"/>
      <c r="AP106" s="130"/>
      <c r="AQ106" s="132" t="s">
        <v>83</v>
      </c>
      <c r="AR106" s="133"/>
      <c r="AS106" s="150">
        <v>0</v>
      </c>
      <c r="AT106" s="151">
        <f>ROUND(SUM(AV106:AW106),2)</f>
        <v>0</v>
      </c>
      <c r="AU106" s="152">
        <f>'206-00 - 206-00 Most ev. ...'!P129</f>
        <v>0</v>
      </c>
      <c r="AV106" s="151">
        <f>'206-00 - 206-00 Most ev. ...'!J33</f>
        <v>0</v>
      </c>
      <c r="AW106" s="151">
        <f>'206-00 - 206-00 Most ev. ...'!J34</f>
        <v>0</v>
      </c>
      <c r="AX106" s="151">
        <f>'206-00 - 206-00 Most ev. ...'!J35</f>
        <v>0</v>
      </c>
      <c r="AY106" s="151">
        <f>'206-00 - 206-00 Most ev. ...'!J36</f>
        <v>0</v>
      </c>
      <c r="AZ106" s="151">
        <f>'206-00 - 206-00 Most ev. ...'!F33</f>
        <v>0</v>
      </c>
      <c r="BA106" s="151">
        <f>'206-00 - 206-00 Most ev. ...'!F34</f>
        <v>0</v>
      </c>
      <c r="BB106" s="151">
        <f>'206-00 - 206-00 Most ev. ...'!F35</f>
        <v>0</v>
      </c>
      <c r="BC106" s="151">
        <f>'206-00 - 206-00 Most ev. ...'!F36</f>
        <v>0</v>
      </c>
      <c r="BD106" s="153">
        <f>'206-00 - 206-00 Most ev. ...'!F37</f>
        <v>0</v>
      </c>
      <c r="BE106" s="7"/>
      <c r="BT106" s="138" t="s">
        <v>84</v>
      </c>
      <c r="BV106" s="138" t="s">
        <v>78</v>
      </c>
      <c r="BW106" s="138" t="s">
        <v>121</v>
      </c>
      <c r="BX106" s="138" t="s">
        <v>5</v>
      </c>
      <c r="CL106" s="138" t="s">
        <v>1</v>
      </c>
      <c r="CM106" s="138" t="s">
        <v>76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VKSOKr+i8d17PuSJZT5p8CwsZ9b6dSdbUL08bXdheM3HW9sEw4uSkMjNYZ00hUiz/9uqYGyVcNF3nmOuZaFWSg==" hashValue="C9pmvWmYWNMzYiRAnm4cgdpa5Ulp9gwS3D/7e5Op+lXDarbaI/jI62AB41JTjsT0XxyC8XkS10jmgzHgQ/YweA==" algorithmName="SHA-512" password="CC35"/>
  <mergeCells count="86">
    <mergeCell ref="C92:G92"/>
    <mergeCell ref="D96:H96"/>
    <mergeCell ref="D95:H95"/>
    <mergeCell ref="E98:I98"/>
    <mergeCell ref="E97:I97"/>
    <mergeCell ref="F100:J100"/>
    <mergeCell ref="F104:J104"/>
    <mergeCell ref="F103:J103"/>
    <mergeCell ref="F102:J102"/>
    <mergeCell ref="F101:J101"/>
    <mergeCell ref="F99:J99"/>
    <mergeCell ref="I92:AF92"/>
    <mergeCell ref="J96:AF96"/>
    <mergeCell ref="J95:AF95"/>
    <mergeCell ref="K98:AF98"/>
    <mergeCell ref="K97:AF97"/>
    <mergeCell ref="L100:AF100"/>
    <mergeCell ref="L101:AF101"/>
    <mergeCell ref="L104:AF104"/>
    <mergeCell ref="L102:AF102"/>
    <mergeCell ref="L103:AF103"/>
    <mergeCell ref="L99:AF99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2:AM92"/>
    <mergeCell ref="AG97:AM97"/>
    <mergeCell ref="AG100:AM100"/>
    <mergeCell ref="AG102:AM102"/>
    <mergeCell ref="AG101:AM101"/>
    <mergeCell ref="AG95:AM95"/>
    <mergeCell ref="AG103:AM103"/>
    <mergeCell ref="AG99:AM99"/>
    <mergeCell ref="AG98:AM98"/>
    <mergeCell ref="AG96:AM96"/>
    <mergeCell ref="AG104:AM104"/>
    <mergeCell ref="AM87:AN87"/>
    <mergeCell ref="AM90:AP90"/>
    <mergeCell ref="AM89:AP89"/>
    <mergeCell ref="AN103:AP103"/>
    <mergeCell ref="AN92:AP92"/>
    <mergeCell ref="AN98:AP98"/>
    <mergeCell ref="AN101:AP101"/>
    <mergeCell ref="AN95:AP95"/>
    <mergeCell ref="AN100:AP100"/>
    <mergeCell ref="AN96:AP96"/>
    <mergeCell ref="AN99:AP99"/>
    <mergeCell ref="AN97:AP97"/>
    <mergeCell ref="AN102:AP102"/>
    <mergeCell ref="AN104:AP104"/>
    <mergeCell ref="AS89:AT91"/>
    <mergeCell ref="AN105:AP105"/>
    <mergeCell ref="AG105:AM105"/>
    <mergeCell ref="AN106:AP106"/>
    <mergeCell ref="AG106:AM106"/>
    <mergeCell ref="AN94:AP94"/>
  </mergeCells>
  <hyperlinks>
    <hyperlink ref="A95" location="'000-00 - 000-00 Všeobecné...'!C2" display="/"/>
    <hyperlink ref="A97" location="'106-001 - Komunikácia'!C2" display="/"/>
    <hyperlink ref="A99" location="'06061 - Priepust č.1 v km...'!C2" display="/"/>
    <hyperlink ref="A100" location="'06062 - Priepust č.2 v km...'!C2" display="/"/>
    <hyperlink ref="A101" location="'06063 - Priepust č.3 v km...'!C2" display="/"/>
    <hyperlink ref="A102" location="'06064 - Priepust č.4 v km...'!C2" display="/"/>
    <hyperlink ref="A103" location="'06065 - Priepust č.5 v km...'!C2" display="/"/>
    <hyperlink ref="A104" location="'06066 - Priepust č.6 v km...'!C2" display="/"/>
    <hyperlink ref="A105" location="'205-00 - 205-00 Most ev. ...'!C2" display="/"/>
    <hyperlink ref="A106" location="'206-00 - 206-00 Most ev.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9.20755" customHeight="1">
      <c r="A9" s="39"/>
      <c r="B9" s="45"/>
      <c r="C9" s="39"/>
      <c r="D9" s="39"/>
      <c r="E9" s="160" t="s">
        <v>124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11. 8. 2021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125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ROUND((SUM(BE119:BE127)),  2)</f>
        <v>0</v>
      </c>
      <c r="G33" s="173"/>
      <c r="H33" s="173"/>
      <c r="I33" s="174">
        <v>0.20000000000000001</v>
      </c>
      <c r="J33" s="172">
        <f>ROUND(((SUM(BE119:BE127))*I33),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ROUND((SUM(BF119:BF127)),  2)</f>
        <v>0</v>
      </c>
      <c r="G34" s="173"/>
      <c r="H34" s="173"/>
      <c r="I34" s="174">
        <v>0.20000000000000001</v>
      </c>
      <c r="J34" s="172">
        <f>ROUND(((SUM(BF119:BF127))*I34),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ROUND((SUM(BG119:BG127)),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ROUND((SUM(BH119:BH127)),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ROUND((SUM(BI119:BI127)),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9.20755" customHeight="1">
      <c r="A87" s="39"/>
      <c r="B87" s="40"/>
      <c r="C87" s="41"/>
      <c r="D87" s="41"/>
      <c r="E87" s="83" t="str">
        <f>E9</f>
        <v>000-00 - 000-00 Všeobecné položky pre objekty 106-00 až 106-00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11. 8. 2021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200"/>
      <c r="C97" s="201"/>
      <c r="D97" s="202" t="s">
        <v>131</v>
      </c>
      <c r="E97" s="203"/>
      <c r="F97" s="203"/>
      <c r="G97" s="203"/>
      <c r="H97" s="203"/>
      <c r="I97" s="203"/>
      <c r="J97" s="204">
        <f>J120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140"/>
      <c r="D98" s="207" t="s">
        <v>132</v>
      </c>
      <c r="E98" s="208"/>
      <c r="F98" s="208"/>
      <c r="G98" s="208"/>
      <c r="H98" s="208"/>
      <c r="I98" s="208"/>
      <c r="J98" s="209">
        <f>J121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140"/>
      <c r="D99" s="207" t="s">
        <v>133</v>
      </c>
      <c r="E99" s="208"/>
      <c r="F99" s="208"/>
      <c r="G99" s="208"/>
      <c r="H99" s="208"/>
      <c r="I99" s="208"/>
      <c r="J99" s="209">
        <f>J125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134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7.84906" customHeight="1">
      <c r="A109" s="39"/>
      <c r="B109" s="40"/>
      <c r="C109" s="41"/>
      <c r="D109" s="41"/>
      <c r="E109" s="195" t="str">
        <f>E7</f>
        <v>Rekonštrukcia cesty a mostov II/591 Banská Bystrica - hr. okr. BB/ZV - Zvolenská Slatina , II. etapa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123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0755" customHeight="1">
      <c r="A111" s="39"/>
      <c r="B111" s="40"/>
      <c r="C111" s="41"/>
      <c r="D111" s="41"/>
      <c r="E111" s="83" t="str">
        <f>E9</f>
        <v>000-00 - 000-00 Všeobecné položky pre objekty 106-00 až 106-00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k. ú. Banská Bystrica</v>
      </c>
      <c r="G113" s="41"/>
      <c r="H113" s="41"/>
      <c r="I113" s="33" t="s">
        <v>21</v>
      </c>
      <c r="J113" s="86" t="str">
        <f>IF(J12="","",J12)</f>
        <v>11. 8. 2021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81509" customHeight="1">
      <c r="A115" s="39"/>
      <c r="B115" s="40"/>
      <c r="C115" s="33" t="s">
        <v>23</v>
      </c>
      <c r="D115" s="41"/>
      <c r="E115" s="41"/>
      <c r="F115" s="28" t="str">
        <f>E15</f>
        <v xml:space="preserve">BANSKOBYSTRICKÝ SAMOSPRÁVNY KRAJ </v>
      </c>
      <c r="G115" s="41"/>
      <c r="H115" s="41"/>
      <c r="I115" s="33" t="s">
        <v>29</v>
      </c>
      <c r="J115" s="37" t="str">
        <f>E21</f>
        <v>ISPO spol.s r.o. , Prešov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30566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Čurlík Ján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1"/>
      <c r="B118" s="212"/>
      <c r="C118" s="213" t="s">
        <v>135</v>
      </c>
      <c r="D118" s="214" t="s">
        <v>61</v>
      </c>
      <c r="E118" s="214" t="s">
        <v>57</v>
      </c>
      <c r="F118" s="214" t="s">
        <v>58</v>
      </c>
      <c r="G118" s="214" t="s">
        <v>136</v>
      </c>
      <c r="H118" s="214" t="s">
        <v>137</v>
      </c>
      <c r="I118" s="214" t="s">
        <v>138</v>
      </c>
      <c r="J118" s="215" t="s">
        <v>128</v>
      </c>
      <c r="K118" s="216" t="s">
        <v>139</v>
      </c>
      <c r="L118" s="217"/>
      <c r="M118" s="107" t="s">
        <v>1</v>
      </c>
      <c r="N118" s="108" t="s">
        <v>40</v>
      </c>
      <c r="O118" s="108" t="s">
        <v>140</v>
      </c>
      <c r="P118" s="108" t="s">
        <v>141</v>
      </c>
      <c r="Q118" s="108" t="s">
        <v>142</v>
      </c>
      <c r="R118" s="108" t="s">
        <v>143</v>
      </c>
      <c r="S118" s="108" t="s">
        <v>144</v>
      </c>
      <c r="T118" s="109" t="s">
        <v>145</v>
      </c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</row>
    <row r="119" s="2" customFormat="1" ht="22.8" customHeight="1">
      <c r="A119" s="39"/>
      <c r="B119" s="40"/>
      <c r="C119" s="114" t="s">
        <v>129</v>
      </c>
      <c r="D119" s="41"/>
      <c r="E119" s="41"/>
      <c r="F119" s="41"/>
      <c r="G119" s="41"/>
      <c r="H119" s="41"/>
      <c r="I119" s="41"/>
      <c r="J119" s="218">
        <f>BK119</f>
        <v>0</v>
      </c>
      <c r="K119" s="41"/>
      <c r="L119" s="45"/>
      <c r="M119" s="110"/>
      <c r="N119" s="219"/>
      <c r="O119" s="111"/>
      <c r="P119" s="220">
        <f>P120</f>
        <v>0</v>
      </c>
      <c r="Q119" s="111"/>
      <c r="R119" s="220">
        <f>R120</f>
        <v>0</v>
      </c>
      <c r="S119" s="111"/>
      <c r="T119" s="22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130</v>
      </c>
      <c r="BK119" s="222">
        <f>BK120</f>
        <v>0</v>
      </c>
    </row>
    <row r="120" s="12" customFormat="1" ht="25.92" customHeight="1">
      <c r="A120" s="12"/>
      <c r="B120" s="223"/>
      <c r="C120" s="224"/>
      <c r="D120" s="225" t="s">
        <v>75</v>
      </c>
      <c r="E120" s="226" t="s">
        <v>146</v>
      </c>
      <c r="F120" s="226" t="s">
        <v>147</v>
      </c>
      <c r="G120" s="224"/>
      <c r="H120" s="224"/>
      <c r="I120" s="227"/>
      <c r="J120" s="228">
        <f>BK120</f>
        <v>0</v>
      </c>
      <c r="K120" s="224"/>
      <c r="L120" s="229"/>
      <c r="M120" s="230"/>
      <c r="N120" s="231"/>
      <c r="O120" s="231"/>
      <c r="P120" s="232">
        <f>P121+P125</f>
        <v>0</v>
      </c>
      <c r="Q120" s="231"/>
      <c r="R120" s="232">
        <f>R121+R125</f>
        <v>0</v>
      </c>
      <c r="S120" s="231"/>
      <c r="T120" s="233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4" t="s">
        <v>148</v>
      </c>
      <c r="AT120" s="235" t="s">
        <v>75</v>
      </c>
      <c r="AU120" s="235" t="s">
        <v>76</v>
      </c>
      <c r="AY120" s="234" t="s">
        <v>149</v>
      </c>
      <c r="BK120" s="236">
        <f>BK121+BK125</f>
        <v>0</v>
      </c>
    </row>
    <row r="121" s="12" customFormat="1" ht="22.8" customHeight="1">
      <c r="A121" s="12"/>
      <c r="B121" s="223"/>
      <c r="C121" s="224"/>
      <c r="D121" s="225" t="s">
        <v>75</v>
      </c>
      <c r="E121" s="237" t="s">
        <v>150</v>
      </c>
      <c r="F121" s="237" t="s">
        <v>151</v>
      </c>
      <c r="G121" s="224"/>
      <c r="H121" s="224"/>
      <c r="I121" s="227"/>
      <c r="J121" s="238">
        <f>BK121</f>
        <v>0</v>
      </c>
      <c r="K121" s="224"/>
      <c r="L121" s="229"/>
      <c r="M121" s="230"/>
      <c r="N121" s="231"/>
      <c r="O121" s="231"/>
      <c r="P121" s="232">
        <f>SUM(P122:P124)</f>
        <v>0</v>
      </c>
      <c r="Q121" s="231"/>
      <c r="R121" s="232">
        <f>SUM(R122:R124)</f>
        <v>0</v>
      </c>
      <c r="S121" s="231"/>
      <c r="T121" s="23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4" t="s">
        <v>148</v>
      </c>
      <c r="AT121" s="235" t="s">
        <v>75</v>
      </c>
      <c r="AU121" s="235" t="s">
        <v>84</v>
      </c>
      <c r="AY121" s="234" t="s">
        <v>149</v>
      </c>
      <c r="BK121" s="236">
        <f>SUM(BK122:BK124)</f>
        <v>0</v>
      </c>
    </row>
    <row r="122" s="2" customFormat="1" ht="31.92453" customHeight="1">
      <c r="A122" s="39"/>
      <c r="B122" s="40"/>
      <c r="C122" s="239" t="s">
        <v>84</v>
      </c>
      <c r="D122" s="239" t="s">
        <v>152</v>
      </c>
      <c r="E122" s="240" t="s">
        <v>153</v>
      </c>
      <c r="F122" s="241" t="s">
        <v>154</v>
      </c>
      <c r="G122" s="242" t="s">
        <v>155</v>
      </c>
      <c r="H122" s="243">
        <v>1</v>
      </c>
      <c r="I122" s="244"/>
      <c r="J122" s="245">
        <f>ROUND(I122*H122,2)</f>
        <v>0</v>
      </c>
      <c r="K122" s="246"/>
      <c r="L122" s="45"/>
      <c r="M122" s="247" t="s">
        <v>1</v>
      </c>
      <c r="N122" s="248" t="s">
        <v>42</v>
      </c>
      <c r="O122" s="98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1" t="s">
        <v>156</v>
      </c>
      <c r="AT122" s="251" t="s">
        <v>152</v>
      </c>
      <c r="AU122" s="251" t="s">
        <v>92</v>
      </c>
      <c r="AY122" s="18" t="s">
        <v>149</v>
      </c>
      <c r="BE122" s="252">
        <f>IF(N122="základná",J122,0)</f>
        <v>0</v>
      </c>
      <c r="BF122" s="252">
        <f>IF(N122="znížená",J122,0)</f>
        <v>0</v>
      </c>
      <c r="BG122" s="252">
        <f>IF(N122="zákl. prenesená",J122,0)</f>
        <v>0</v>
      </c>
      <c r="BH122" s="252">
        <f>IF(N122="zníž. prenesená",J122,0)</f>
        <v>0</v>
      </c>
      <c r="BI122" s="252">
        <f>IF(N122="nulová",J122,0)</f>
        <v>0</v>
      </c>
      <c r="BJ122" s="18" t="s">
        <v>92</v>
      </c>
      <c r="BK122" s="252">
        <f>ROUND(I122*H122,2)</f>
        <v>0</v>
      </c>
      <c r="BL122" s="18" t="s">
        <v>156</v>
      </c>
      <c r="BM122" s="251" t="s">
        <v>157</v>
      </c>
    </row>
    <row r="123" s="2" customFormat="1" ht="23.4566" customHeight="1">
      <c r="A123" s="39"/>
      <c r="B123" s="40"/>
      <c r="C123" s="239" t="s">
        <v>92</v>
      </c>
      <c r="D123" s="239" t="s">
        <v>152</v>
      </c>
      <c r="E123" s="240" t="s">
        <v>158</v>
      </c>
      <c r="F123" s="241" t="s">
        <v>159</v>
      </c>
      <c r="G123" s="242" t="s">
        <v>155</v>
      </c>
      <c r="H123" s="243">
        <v>1</v>
      </c>
      <c r="I123" s="244"/>
      <c r="J123" s="245">
        <f>ROUND(I123*H123,2)</f>
        <v>0</v>
      </c>
      <c r="K123" s="246"/>
      <c r="L123" s="45"/>
      <c r="M123" s="247" t="s">
        <v>1</v>
      </c>
      <c r="N123" s="248" t="s">
        <v>42</v>
      </c>
      <c r="O123" s="9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1" t="s">
        <v>156</v>
      </c>
      <c r="AT123" s="251" t="s">
        <v>152</v>
      </c>
      <c r="AU123" s="251" t="s">
        <v>92</v>
      </c>
      <c r="AY123" s="18" t="s">
        <v>149</v>
      </c>
      <c r="BE123" s="252">
        <f>IF(N123="základná",J123,0)</f>
        <v>0</v>
      </c>
      <c r="BF123" s="252">
        <f>IF(N123="znížená",J123,0)</f>
        <v>0</v>
      </c>
      <c r="BG123" s="252">
        <f>IF(N123="zákl. prenesená",J123,0)</f>
        <v>0</v>
      </c>
      <c r="BH123" s="252">
        <f>IF(N123="zníž. prenesená",J123,0)</f>
        <v>0</v>
      </c>
      <c r="BI123" s="252">
        <f>IF(N123="nulová",J123,0)</f>
        <v>0</v>
      </c>
      <c r="BJ123" s="18" t="s">
        <v>92</v>
      </c>
      <c r="BK123" s="252">
        <f>ROUND(I123*H123,2)</f>
        <v>0</v>
      </c>
      <c r="BL123" s="18" t="s">
        <v>156</v>
      </c>
      <c r="BM123" s="251" t="s">
        <v>160</v>
      </c>
    </row>
    <row r="124" s="2" customFormat="1" ht="23.4566" customHeight="1">
      <c r="A124" s="39"/>
      <c r="B124" s="40"/>
      <c r="C124" s="239" t="s">
        <v>99</v>
      </c>
      <c r="D124" s="239" t="s">
        <v>152</v>
      </c>
      <c r="E124" s="240" t="s">
        <v>161</v>
      </c>
      <c r="F124" s="241" t="s">
        <v>162</v>
      </c>
      <c r="G124" s="242" t="s">
        <v>155</v>
      </c>
      <c r="H124" s="243">
        <v>1</v>
      </c>
      <c r="I124" s="244"/>
      <c r="J124" s="245">
        <f>ROUND(I124*H124,2)</f>
        <v>0</v>
      </c>
      <c r="K124" s="246"/>
      <c r="L124" s="45"/>
      <c r="M124" s="247" t="s">
        <v>1</v>
      </c>
      <c r="N124" s="248" t="s">
        <v>42</v>
      </c>
      <c r="O124" s="98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1" t="s">
        <v>156</v>
      </c>
      <c r="AT124" s="251" t="s">
        <v>152</v>
      </c>
      <c r="AU124" s="251" t="s">
        <v>92</v>
      </c>
      <c r="AY124" s="18" t="s">
        <v>149</v>
      </c>
      <c r="BE124" s="252">
        <f>IF(N124="základná",J124,0)</f>
        <v>0</v>
      </c>
      <c r="BF124" s="252">
        <f>IF(N124="znížená",J124,0)</f>
        <v>0</v>
      </c>
      <c r="BG124" s="252">
        <f>IF(N124="zákl. prenesená",J124,0)</f>
        <v>0</v>
      </c>
      <c r="BH124" s="252">
        <f>IF(N124="zníž. prenesená",J124,0)</f>
        <v>0</v>
      </c>
      <c r="BI124" s="252">
        <f>IF(N124="nulová",J124,0)</f>
        <v>0</v>
      </c>
      <c r="BJ124" s="18" t="s">
        <v>92</v>
      </c>
      <c r="BK124" s="252">
        <f>ROUND(I124*H124,2)</f>
        <v>0</v>
      </c>
      <c r="BL124" s="18" t="s">
        <v>156</v>
      </c>
      <c r="BM124" s="251" t="s">
        <v>163</v>
      </c>
    </row>
    <row r="125" s="12" customFormat="1" ht="22.8" customHeight="1">
      <c r="A125" s="12"/>
      <c r="B125" s="223"/>
      <c r="C125" s="224"/>
      <c r="D125" s="225" t="s">
        <v>75</v>
      </c>
      <c r="E125" s="237" t="s">
        <v>164</v>
      </c>
      <c r="F125" s="237" t="s">
        <v>165</v>
      </c>
      <c r="G125" s="224"/>
      <c r="H125" s="224"/>
      <c r="I125" s="227"/>
      <c r="J125" s="238">
        <f>BK125</f>
        <v>0</v>
      </c>
      <c r="K125" s="224"/>
      <c r="L125" s="229"/>
      <c r="M125" s="230"/>
      <c r="N125" s="231"/>
      <c r="O125" s="231"/>
      <c r="P125" s="232">
        <f>SUM(P126:P127)</f>
        <v>0</v>
      </c>
      <c r="Q125" s="231"/>
      <c r="R125" s="232">
        <f>SUM(R126:R127)</f>
        <v>0</v>
      </c>
      <c r="S125" s="231"/>
      <c r="T125" s="23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4" t="s">
        <v>148</v>
      </c>
      <c r="AT125" s="235" t="s">
        <v>75</v>
      </c>
      <c r="AU125" s="235" t="s">
        <v>84</v>
      </c>
      <c r="AY125" s="234" t="s">
        <v>149</v>
      </c>
      <c r="BK125" s="236">
        <f>SUM(BK126:BK127)</f>
        <v>0</v>
      </c>
    </row>
    <row r="126" s="2" customFormat="1" ht="42.79245" customHeight="1">
      <c r="A126" s="39"/>
      <c r="B126" s="40"/>
      <c r="C126" s="239" t="s">
        <v>166</v>
      </c>
      <c r="D126" s="239" t="s">
        <v>152</v>
      </c>
      <c r="E126" s="240" t="s">
        <v>167</v>
      </c>
      <c r="F126" s="241" t="s">
        <v>168</v>
      </c>
      <c r="G126" s="242" t="s">
        <v>155</v>
      </c>
      <c r="H126" s="243">
        <v>1</v>
      </c>
      <c r="I126" s="244"/>
      <c r="J126" s="245">
        <f>ROUND(I126*H126,2)</f>
        <v>0</v>
      </c>
      <c r="K126" s="246"/>
      <c r="L126" s="45"/>
      <c r="M126" s="247" t="s">
        <v>1</v>
      </c>
      <c r="N126" s="248" t="s">
        <v>42</v>
      </c>
      <c r="O126" s="98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1" t="s">
        <v>156</v>
      </c>
      <c r="AT126" s="251" t="s">
        <v>152</v>
      </c>
      <c r="AU126" s="251" t="s">
        <v>92</v>
      </c>
      <c r="AY126" s="18" t="s">
        <v>149</v>
      </c>
      <c r="BE126" s="252">
        <f>IF(N126="základná",J126,0)</f>
        <v>0</v>
      </c>
      <c r="BF126" s="252">
        <f>IF(N126="znížená",J126,0)</f>
        <v>0</v>
      </c>
      <c r="BG126" s="252">
        <f>IF(N126="zákl. prenesená",J126,0)</f>
        <v>0</v>
      </c>
      <c r="BH126" s="252">
        <f>IF(N126="zníž. prenesená",J126,0)</f>
        <v>0</v>
      </c>
      <c r="BI126" s="252">
        <f>IF(N126="nulová",J126,0)</f>
        <v>0</v>
      </c>
      <c r="BJ126" s="18" t="s">
        <v>92</v>
      </c>
      <c r="BK126" s="252">
        <f>ROUND(I126*H126,2)</f>
        <v>0</v>
      </c>
      <c r="BL126" s="18" t="s">
        <v>156</v>
      </c>
      <c r="BM126" s="251" t="s">
        <v>169</v>
      </c>
    </row>
    <row r="127" s="2" customFormat="1" ht="31.92453" customHeight="1">
      <c r="A127" s="39"/>
      <c r="B127" s="40"/>
      <c r="C127" s="239" t="s">
        <v>148</v>
      </c>
      <c r="D127" s="239" t="s">
        <v>152</v>
      </c>
      <c r="E127" s="240" t="s">
        <v>170</v>
      </c>
      <c r="F127" s="241" t="s">
        <v>171</v>
      </c>
      <c r="G127" s="242" t="s">
        <v>155</v>
      </c>
      <c r="H127" s="243">
        <v>1</v>
      </c>
      <c r="I127" s="244"/>
      <c r="J127" s="245">
        <f>ROUND(I127*H127,2)</f>
        <v>0</v>
      </c>
      <c r="K127" s="246"/>
      <c r="L127" s="45"/>
      <c r="M127" s="253" t="s">
        <v>1</v>
      </c>
      <c r="N127" s="254" t="s">
        <v>42</v>
      </c>
      <c r="O127" s="255"/>
      <c r="P127" s="256">
        <f>O127*H127</f>
        <v>0</v>
      </c>
      <c r="Q127" s="256">
        <v>0</v>
      </c>
      <c r="R127" s="256">
        <f>Q127*H127</f>
        <v>0</v>
      </c>
      <c r="S127" s="256">
        <v>0</v>
      </c>
      <c r="T127" s="25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1" t="s">
        <v>156</v>
      </c>
      <c r="AT127" s="251" t="s">
        <v>152</v>
      </c>
      <c r="AU127" s="251" t="s">
        <v>92</v>
      </c>
      <c r="AY127" s="18" t="s">
        <v>149</v>
      </c>
      <c r="BE127" s="252">
        <f>IF(N127="základná",J127,0)</f>
        <v>0</v>
      </c>
      <c r="BF127" s="252">
        <f>IF(N127="znížená",J127,0)</f>
        <v>0</v>
      </c>
      <c r="BG127" s="252">
        <f>IF(N127="zákl. prenesená",J127,0)</f>
        <v>0</v>
      </c>
      <c r="BH127" s="252">
        <f>IF(N127="zníž. prenesená",J127,0)</f>
        <v>0</v>
      </c>
      <c r="BI127" s="252">
        <f>IF(N127="nulová",J127,0)</f>
        <v>0</v>
      </c>
      <c r="BJ127" s="18" t="s">
        <v>92</v>
      </c>
      <c r="BK127" s="252">
        <f>ROUND(I127*H127,2)</f>
        <v>0</v>
      </c>
      <c r="BL127" s="18" t="s">
        <v>156</v>
      </c>
      <c r="BM127" s="251" t="s">
        <v>172</v>
      </c>
    </row>
    <row r="128" s="2" customFormat="1" ht="6.96" customHeight="1">
      <c r="A128" s="39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8BiM1Bnw/Wi3UqiP2WHH7EghJNWBsNy+wEA6GWL9ocGW6t4VKFtS3OWXJuyIkLLCLTRBqorzuAel34ktkDtVGw==" hashValue="LQnJ8tZwN3+O8McdPuNupDGGrnCrxUWdOijfjTbuKMZZaLNyJMjgbCa4G05TtNk2ucOvZHhSbz2w848mLPT41w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1" customFormat="1" ht="12" customHeight="1">
      <c r="B8" s="21"/>
      <c r="D8" s="158" t="s">
        <v>123</v>
      </c>
      <c r="L8" s="21"/>
    </row>
    <row r="9" s="2" customFormat="1" ht="16.30189" customHeight="1">
      <c r="A9" s="39"/>
      <c r="B9" s="45"/>
      <c r="C9" s="39"/>
      <c r="D9" s="39"/>
      <c r="E9" s="159" t="s">
        <v>173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174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175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11. 8. 2021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176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ROUND((SUM(BE126:BE228)),  2)</f>
        <v>0</v>
      </c>
      <c r="G35" s="173"/>
      <c r="H35" s="173"/>
      <c r="I35" s="174">
        <v>0.20000000000000001</v>
      </c>
      <c r="J35" s="172">
        <f>ROUND(((SUM(BE126:BE228))*I35),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ROUND((SUM(BF126:BF228)),  2)</f>
        <v>0</v>
      </c>
      <c r="G36" s="173"/>
      <c r="H36" s="173"/>
      <c r="I36" s="174">
        <v>0.20000000000000001</v>
      </c>
      <c r="J36" s="172">
        <f>ROUND(((SUM(BF126:BF228))*I36),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ROUND((SUM(BG126:BG228)),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ROUND((SUM(BH126:BH228)),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ROUND((SUM(BI126:BI228)),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30189" customHeight="1">
      <c r="A87" s="39"/>
      <c r="B87" s="40"/>
      <c r="C87" s="41"/>
      <c r="D87" s="41"/>
      <c r="E87" s="195" t="s">
        <v>173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30189" customHeight="1">
      <c r="A89" s="39"/>
      <c r="B89" s="40"/>
      <c r="C89" s="41"/>
      <c r="D89" s="41"/>
      <c r="E89" s="83" t="str">
        <f>E11</f>
        <v>106-001 - Komunikácia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k. ú. Banská Bystrica</v>
      </c>
      <c r="G91" s="41"/>
      <c r="H91" s="41"/>
      <c r="I91" s="33" t="s">
        <v>21</v>
      </c>
      <c r="J91" s="86" t="str">
        <f>IF(J14="","",J14)</f>
        <v>11. 8. 2021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6" t="s">
        <v>127</v>
      </c>
      <c r="D96" s="197"/>
      <c r="E96" s="197"/>
      <c r="F96" s="197"/>
      <c r="G96" s="197"/>
      <c r="H96" s="197"/>
      <c r="I96" s="197"/>
      <c r="J96" s="198" t="s">
        <v>128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9" t="s">
        <v>129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200"/>
      <c r="C99" s="201"/>
      <c r="D99" s="202" t="s">
        <v>177</v>
      </c>
      <c r="E99" s="203"/>
      <c r="F99" s="203"/>
      <c r="G99" s="203"/>
      <c r="H99" s="203"/>
      <c r="I99" s="203"/>
      <c r="J99" s="204">
        <f>J127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6"/>
      <c r="C100" s="140"/>
      <c r="D100" s="207" t="s">
        <v>178</v>
      </c>
      <c r="E100" s="208"/>
      <c r="F100" s="208"/>
      <c r="G100" s="208"/>
      <c r="H100" s="208"/>
      <c r="I100" s="208"/>
      <c r="J100" s="209">
        <f>J128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40"/>
      <c r="D101" s="207" t="s">
        <v>179</v>
      </c>
      <c r="E101" s="208"/>
      <c r="F101" s="208"/>
      <c r="G101" s="208"/>
      <c r="H101" s="208"/>
      <c r="I101" s="208"/>
      <c r="J101" s="209">
        <f>J138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140"/>
      <c r="D102" s="207" t="s">
        <v>180</v>
      </c>
      <c r="E102" s="208"/>
      <c r="F102" s="208"/>
      <c r="G102" s="208"/>
      <c r="H102" s="208"/>
      <c r="I102" s="208"/>
      <c r="J102" s="209">
        <f>J149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181</v>
      </c>
      <c r="E103" s="208"/>
      <c r="F103" s="208"/>
      <c r="G103" s="208"/>
      <c r="H103" s="208"/>
      <c r="I103" s="208"/>
      <c r="J103" s="209">
        <f>J154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182</v>
      </c>
      <c r="E104" s="208"/>
      <c r="F104" s="208"/>
      <c r="G104" s="208"/>
      <c r="H104" s="208"/>
      <c r="I104" s="208"/>
      <c r="J104" s="209">
        <f>J227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134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7.84906" customHeight="1">
      <c r="A114" s="39"/>
      <c r="B114" s="40"/>
      <c r="C114" s="41"/>
      <c r="D114" s="41"/>
      <c r="E114" s="195" t="str">
        <f>E7</f>
        <v>Rekonštrukcia cesty a mostov II/591 Banská Bystrica - hr. okr. BB/ZV - Zvolenská Slatina , II. etapa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30189" customHeight="1">
      <c r="A116" s="39"/>
      <c r="B116" s="40"/>
      <c r="C116" s="41"/>
      <c r="D116" s="41"/>
      <c r="E116" s="195" t="s">
        <v>173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174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30189" customHeight="1">
      <c r="A118" s="39"/>
      <c r="B118" s="40"/>
      <c r="C118" s="41"/>
      <c r="D118" s="41"/>
      <c r="E118" s="83" t="str">
        <f>E11</f>
        <v>106-001 - Komunikácia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k. ú. Banská Bystrica</v>
      </c>
      <c r="G120" s="41"/>
      <c r="H120" s="41"/>
      <c r="I120" s="33" t="s">
        <v>21</v>
      </c>
      <c r="J120" s="86" t="str">
        <f>IF(J14="","",J14)</f>
        <v>11. 8. 2021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81509" customHeight="1">
      <c r="A122" s="39"/>
      <c r="B122" s="40"/>
      <c r="C122" s="33" t="s">
        <v>23</v>
      </c>
      <c r="D122" s="41"/>
      <c r="E122" s="41"/>
      <c r="F122" s="28" t="str">
        <f>E17</f>
        <v xml:space="preserve">BANSKOBYSTRICKÝ SAMOSPRÁVNY KRAJ </v>
      </c>
      <c r="G122" s="41"/>
      <c r="H122" s="41"/>
      <c r="I122" s="33" t="s">
        <v>29</v>
      </c>
      <c r="J122" s="37" t="str">
        <f>E23</f>
        <v>ISPO spol.s r.o. , Prešov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30566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Macura M.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1"/>
      <c r="B125" s="212"/>
      <c r="C125" s="213" t="s">
        <v>135</v>
      </c>
      <c r="D125" s="214" t="s">
        <v>61</v>
      </c>
      <c r="E125" s="214" t="s">
        <v>57</v>
      </c>
      <c r="F125" s="214" t="s">
        <v>58</v>
      </c>
      <c r="G125" s="214" t="s">
        <v>136</v>
      </c>
      <c r="H125" s="214" t="s">
        <v>137</v>
      </c>
      <c r="I125" s="214" t="s">
        <v>138</v>
      </c>
      <c r="J125" s="215" t="s">
        <v>128</v>
      </c>
      <c r="K125" s="216" t="s">
        <v>139</v>
      </c>
      <c r="L125" s="217"/>
      <c r="M125" s="107" t="s">
        <v>1</v>
      </c>
      <c r="N125" s="108" t="s">
        <v>40</v>
      </c>
      <c r="O125" s="108" t="s">
        <v>140</v>
      </c>
      <c r="P125" s="108" t="s">
        <v>141</v>
      </c>
      <c r="Q125" s="108" t="s">
        <v>142</v>
      </c>
      <c r="R125" s="108" t="s">
        <v>143</v>
      </c>
      <c r="S125" s="108" t="s">
        <v>144</v>
      </c>
      <c r="T125" s="109" t="s">
        <v>145</v>
      </c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</row>
    <row r="126" s="2" customFormat="1" ht="22.8" customHeight="1">
      <c r="A126" s="39"/>
      <c r="B126" s="40"/>
      <c r="C126" s="114" t="s">
        <v>129</v>
      </c>
      <c r="D126" s="41"/>
      <c r="E126" s="41"/>
      <c r="F126" s="41"/>
      <c r="G126" s="41"/>
      <c r="H126" s="41"/>
      <c r="I126" s="41"/>
      <c r="J126" s="218">
        <f>BK126</f>
        <v>0</v>
      </c>
      <c r="K126" s="41"/>
      <c r="L126" s="45"/>
      <c r="M126" s="110"/>
      <c r="N126" s="219"/>
      <c r="O126" s="111"/>
      <c r="P126" s="220">
        <f>P127</f>
        <v>0</v>
      </c>
      <c r="Q126" s="111"/>
      <c r="R126" s="220">
        <f>R127</f>
        <v>3612.0758380000002</v>
      </c>
      <c r="S126" s="111"/>
      <c r="T126" s="221">
        <f>T127</f>
        <v>3076.2918799999998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130</v>
      </c>
      <c r="BK126" s="222">
        <f>BK127</f>
        <v>0</v>
      </c>
    </row>
    <row r="127" s="12" customFormat="1" ht="25.92" customHeight="1">
      <c r="A127" s="12"/>
      <c r="B127" s="223"/>
      <c r="C127" s="224"/>
      <c r="D127" s="225" t="s">
        <v>75</v>
      </c>
      <c r="E127" s="226" t="s">
        <v>183</v>
      </c>
      <c r="F127" s="226" t="s">
        <v>184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P128+P138+P149+P154+P227</f>
        <v>0</v>
      </c>
      <c r="Q127" s="231"/>
      <c r="R127" s="232">
        <f>R128+R138+R149+R154+R227</f>
        <v>3612.0758380000002</v>
      </c>
      <c r="S127" s="231"/>
      <c r="T127" s="233">
        <f>T128+T138+T149+T154+T227</f>
        <v>3076.2918799999998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76</v>
      </c>
      <c r="AY127" s="234" t="s">
        <v>149</v>
      </c>
      <c r="BK127" s="236">
        <f>BK128+BK138+BK149+BK154+BK227</f>
        <v>0</v>
      </c>
    </row>
    <row r="128" s="12" customFormat="1" ht="22.8" customHeight="1">
      <c r="A128" s="12"/>
      <c r="B128" s="223"/>
      <c r="C128" s="224"/>
      <c r="D128" s="225" t="s">
        <v>75</v>
      </c>
      <c r="E128" s="237" t="s">
        <v>84</v>
      </c>
      <c r="F128" s="237" t="s">
        <v>185</v>
      </c>
      <c r="G128" s="224"/>
      <c r="H128" s="224"/>
      <c r="I128" s="227"/>
      <c r="J128" s="238">
        <f>BK128</f>
        <v>0</v>
      </c>
      <c r="K128" s="224"/>
      <c r="L128" s="229"/>
      <c r="M128" s="230"/>
      <c r="N128" s="231"/>
      <c r="O128" s="231"/>
      <c r="P128" s="232">
        <f>SUM(P129:P137)</f>
        <v>0</v>
      </c>
      <c r="Q128" s="231"/>
      <c r="R128" s="232">
        <f>SUM(R129:R137)</f>
        <v>1.7661799999999999</v>
      </c>
      <c r="S128" s="231"/>
      <c r="T128" s="233">
        <f>SUM(T129:T137)</f>
        <v>1766.5700000000002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4" t="s">
        <v>84</v>
      </c>
      <c r="AT128" s="235" t="s">
        <v>75</v>
      </c>
      <c r="AU128" s="235" t="s">
        <v>84</v>
      </c>
      <c r="AY128" s="234" t="s">
        <v>149</v>
      </c>
      <c r="BK128" s="236">
        <f>SUM(BK129:BK137)</f>
        <v>0</v>
      </c>
    </row>
    <row r="129" s="2" customFormat="1" ht="36.72453" customHeight="1">
      <c r="A129" s="39"/>
      <c r="B129" s="40"/>
      <c r="C129" s="239" t="s">
        <v>84</v>
      </c>
      <c r="D129" s="239" t="s">
        <v>152</v>
      </c>
      <c r="E129" s="240" t="s">
        <v>186</v>
      </c>
      <c r="F129" s="241" t="s">
        <v>187</v>
      </c>
      <c r="G129" s="242" t="s">
        <v>188</v>
      </c>
      <c r="H129" s="243">
        <v>2912</v>
      </c>
      <c r="I129" s="244"/>
      <c r="J129" s="245">
        <f>ROUND(I129*H129,2)</f>
        <v>0</v>
      </c>
      <c r="K129" s="246"/>
      <c r="L129" s="45"/>
      <c r="M129" s="247" t="s">
        <v>1</v>
      </c>
      <c r="N129" s="248" t="s">
        <v>42</v>
      </c>
      <c r="O129" s="98"/>
      <c r="P129" s="249">
        <f>O129*H129</f>
        <v>0</v>
      </c>
      <c r="Q129" s="249">
        <v>0.00019000000000000001</v>
      </c>
      <c r="R129" s="249">
        <f>Q129*H129</f>
        <v>0.55327999999999999</v>
      </c>
      <c r="S129" s="249">
        <v>0.254</v>
      </c>
      <c r="T129" s="250">
        <f>S129*H129</f>
        <v>739.64800000000002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1" t="s">
        <v>166</v>
      </c>
      <c r="AT129" s="251" t="s">
        <v>152</v>
      </c>
      <c r="AU129" s="251" t="s">
        <v>92</v>
      </c>
      <c r="AY129" s="18" t="s">
        <v>149</v>
      </c>
      <c r="BE129" s="252">
        <f>IF(N129="základná",J129,0)</f>
        <v>0</v>
      </c>
      <c r="BF129" s="252">
        <f>IF(N129="znížená",J129,0)</f>
        <v>0</v>
      </c>
      <c r="BG129" s="252">
        <f>IF(N129="zákl. prenesená",J129,0)</f>
        <v>0</v>
      </c>
      <c r="BH129" s="252">
        <f>IF(N129="zníž. prenesená",J129,0)</f>
        <v>0</v>
      </c>
      <c r="BI129" s="252">
        <f>IF(N129="nulová",J129,0)</f>
        <v>0</v>
      </c>
      <c r="BJ129" s="18" t="s">
        <v>92</v>
      </c>
      <c r="BK129" s="252">
        <f>ROUND(I129*H129,2)</f>
        <v>0</v>
      </c>
      <c r="BL129" s="18" t="s">
        <v>166</v>
      </c>
      <c r="BM129" s="251" t="s">
        <v>189</v>
      </c>
    </row>
    <row r="130" s="13" customFormat="1">
      <c r="A130" s="13"/>
      <c r="B130" s="258"/>
      <c r="C130" s="259"/>
      <c r="D130" s="260" t="s">
        <v>190</v>
      </c>
      <c r="E130" s="261" t="s">
        <v>1</v>
      </c>
      <c r="F130" s="262" t="s">
        <v>191</v>
      </c>
      <c r="G130" s="259"/>
      <c r="H130" s="263">
        <v>2912</v>
      </c>
      <c r="I130" s="264"/>
      <c r="J130" s="259"/>
      <c r="K130" s="259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190</v>
      </c>
      <c r="AU130" s="269" t="s">
        <v>92</v>
      </c>
      <c r="AV130" s="13" t="s">
        <v>92</v>
      </c>
      <c r="AW130" s="13" t="s">
        <v>32</v>
      </c>
      <c r="AX130" s="13" t="s">
        <v>84</v>
      </c>
      <c r="AY130" s="269" t="s">
        <v>149</v>
      </c>
    </row>
    <row r="131" s="2" customFormat="1" ht="36.72453" customHeight="1">
      <c r="A131" s="39"/>
      <c r="B131" s="40"/>
      <c r="C131" s="239" t="s">
        <v>92</v>
      </c>
      <c r="D131" s="239" t="s">
        <v>152</v>
      </c>
      <c r="E131" s="240" t="s">
        <v>192</v>
      </c>
      <c r="F131" s="241" t="s">
        <v>193</v>
      </c>
      <c r="G131" s="242" t="s">
        <v>188</v>
      </c>
      <c r="H131" s="243">
        <v>8086</v>
      </c>
      <c r="I131" s="244"/>
      <c r="J131" s="245">
        <f>ROUND(I131*H131,2)</f>
        <v>0</v>
      </c>
      <c r="K131" s="246"/>
      <c r="L131" s="45"/>
      <c r="M131" s="247" t="s">
        <v>1</v>
      </c>
      <c r="N131" s="248" t="s">
        <v>42</v>
      </c>
      <c r="O131" s="98"/>
      <c r="P131" s="249">
        <f>O131*H131</f>
        <v>0</v>
      </c>
      <c r="Q131" s="249">
        <v>0.00014999999999999999</v>
      </c>
      <c r="R131" s="249">
        <f>Q131*H131</f>
        <v>1.2128999999999999</v>
      </c>
      <c r="S131" s="249">
        <v>0.127</v>
      </c>
      <c r="T131" s="250">
        <f>S131*H131</f>
        <v>1026.922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1" t="s">
        <v>166</v>
      </c>
      <c r="AT131" s="251" t="s">
        <v>152</v>
      </c>
      <c r="AU131" s="251" t="s">
        <v>92</v>
      </c>
      <c r="AY131" s="18" t="s">
        <v>149</v>
      </c>
      <c r="BE131" s="252">
        <f>IF(N131="základná",J131,0)</f>
        <v>0</v>
      </c>
      <c r="BF131" s="252">
        <f>IF(N131="znížená",J131,0)</f>
        <v>0</v>
      </c>
      <c r="BG131" s="252">
        <f>IF(N131="zákl. prenesená",J131,0)</f>
        <v>0</v>
      </c>
      <c r="BH131" s="252">
        <f>IF(N131="zníž. prenesená",J131,0)</f>
        <v>0</v>
      </c>
      <c r="BI131" s="252">
        <f>IF(N131="nulová",J131,0)</f>
        <v>0</v>
      </c>
      <c r="BJ131" s="18" t="s">
        <v>92</v>
      </c>
      <c r="BK131" s="252">
        <f>ROUND(I131*H131,2)</f>
        <v>0</v>
      </c>
      <c r="BL131" s="18" t="s">
        <v>166</v>
      </c>
      <c r="BM131" s="251" t="s">
        <v>194</v>
      </c>
    </row>
    <row r="132" s="13" customFormat="1">
      <c r="A132" s="13"/>
      <c r="B132" s="258"/>
      <c r="C132" s="259"/>
      <c r="D132" s="260" t="s">
        <v>190</v>
      </c>
      <c r="E132" s="261" t="s">
        <v>1</v>
      </c>
      <c r="F132" s="262" t="s">
        <v>195</v>
      </c>
      <c r="G132" s="259"/>
      <c r="H132" s="263">
        <v>8086</v>
      </c>
      <c r="I132" s="264"/>
      <c r="J132" s="259"/>
      <c r="K132" s="259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190</v>
      </c>
      <c r="AU132" s="269" t="s">
        <v>92</v>
      </c>
      <c r="AV132" s="13" t="s">
        <v>92</v>
      </c>
      <c r="AW132" s="13" t="s">
        <v>32</v>
      </c>
      <c r="AX132" s="13" t="s">
        <v>84</v>
      </c>
      <c r="AY132" s="269" t="s">
        <v>149</v>
      </c>
    </row>
    <row r="133" s="2" customFormat="1" ht="23.4566" customHeight="1">
      <c r="A133" s="39"/>
      <c r="B133" s="40"/>
      <c r="C133" s="239" t="s">
        <v>99</v>
      </c>
      <c r="D133" s="239" t="s">
        <v>152</v>
      </c>
      <c r="E133" s="240" t="s">
        <v>196</v>
      </c>
      <c r="F133" s="241" t="s">
        <v>197</v>
      </c>
      <c r="G133" s="242" t="s">
        <v>198</v>
      </c>
      <c r="H133" s="243">
        <v>1270.7159999999999</v>
      </c>
      <c r="I133" s="244"/>
      <c r="J133" s="245">
        <f>ROUND(I133*H133,2)</f>
        <v>0</v>
      </c>
      <c r="K133" s="246"/>
      <c r="L133" s="45"/>
      <c r="M133" s="247" t="s">
        <v>1</v>
      </c>
      <c r="N133" s="248" t="s">
        <v>42</v>
      </c>
      <c r="O133" s="98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1" t="s">
        <v>166</v>
      </c>
      <c r="AT133" s="251" t="s">
        <v>152</v>
      </c>
      <c r="AU133" s="251" t="s">
        <v>92</v>
      </c>
      <c r="AY133" s="18" t="s">
        <v>149</v>
      </c>
      <c r="BE133" s="252">
        <f>IF(N133="základná",J133,0)</f>
        <v>0</v>
      </c>
      <c r="BF133" s="252">
        <f>IF(N133="znížená",J133,0)</f>
        <v>0</v>
      </c>
      <c r="BG133" s="252">
        <f>IF(N133="zákl. prenesená",J133,0)</f>
        <v>0</v>
      </c>
      <c r="BH133" s="252">
        <f>IF(N133="zníž. prenesená",J133,0)</f>
        <v>0</v>
      </c>
      <c r="BI133" s="252">
        <f>IF(N133="nulová",J133,0)</f>
        <v>0</v>
      </c>
      <c r="BJ133" s="18" t="s">
        <v>92</v>
      </c>
      <c r="BK133" s="252">
        <f>ROUND(I133*H133,2)</f>
        <v>0</v>
      </c>
      <c r="BL133" s="18" t="s">
        <v>166</v>
      </c>
      <c r="BM133" s="251" t="s">
        <v>199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200</v>
      </c>
      <c r="G134" s="259"/>
      <c r="H134" s="263">
        <v>924.02099999999996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3" customFormat="1">
      <c r="A135" s="13"/>
      <c r="B135" s="258"/>
      <c r="C135" s="259"/>
      <c r="D135" s="260" t="s">
        <v>190</v>
      </c>
      <c r="E135" s="261" t="s">
        <v>1</v>
      </c>
      <c r="F135" s="262" t="s">
        <v>201</v>
      </c>
      <c r="G135" s="259"/>
      <c r="H135" s="263">
        <v>343.959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190</v>
      </c>
      <c r="AU135" s="269" t="s">
        <v>92</v>
      </c>
      <c r="AV135" s="13" t="s">
        <v>92</v>
      </c>
      <c r="AW135" s="13" t="s">
        <v>32</v>
      </c>
      <c r="AX135" s="13" t="s">
        <v>76</v>
      </c>
      <c r="AY135" s="269" t="s">
        <v>149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202</v>
      </c>
      <c r="G136" s="259"/>
      <c r="H136" s="263">
        <v>2.7360000000000002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76</v>
      </c>
      <c r="AY136" s="269" t="s">
        <v>149</v>
      </c>
    </row>
    <row r="137" s="14" customFormat="1">
      <c r="A137" s="14"/>
      <c r="B137" s="270"/>
      <c r="C137" s="271"/>
      <c r="D137" s="260" t="s">
        <v>190</v>
      </c>
      <c r="E137" s="272" t="s">
        <v>1</v>
      </c>
      <c r="F137" s="273" t="s">
        <v>203</v>
      </c>
      <c r="G137" s="271"/>
      <c r="H137" s="274">
        <v>1270.7159999999999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190</v>
      </c>
      <c r="AU137" s="280" t="s">
        <v>92</v>
      </c>
      <c r="AV137" s="14" t="s">
        <v>166</v>
      </c>
      <c r="AW137" s="14" t="s">
        <v>32</v>
      </c>
      <c r="AX137" s="14" t="s">
        <v>84</v>
      </c>
      <c r="AY137" s="280" t="s">
        <v>149</v>
      </c>
    </row>
    <row r="138" s="12" customFormat="1" ht="22.8" customHeight="1">
      <c r="A138" s="12"/>
      <c r="B138" s="223"/>
      <c r="C138" s="224"/>
      <c r="D138" s="225" t="s">
        <v>75</v>
      </c>
      <c r="E138" s="237" t="s">
        <v>148</v>
      </c>
      <c r="F138" s="237" t="s">
        <v>204</v>
      </c>
      <c r="G138" s="224"/>
      <c r="H138" s="224"/>
      <c r="I138" s="227"/>
      <c r="J138" s="238">
        <f>BK138</f>
        <v>0</v>
      </c>
      <c r="K138" s="224"/>
      <c r="L138" s="229"/>
      <c r="M138" s="230"/>
      <c r="N138" s="231"/>
      <c r="O138" s="231"/>
      <c r="P138" s="232">
        <f>SUM(P139:P148)</f>
        <v>0</v>
      </c>
      <c r="Q138" s="231"/>
      <c r="R138" s="232">
        <f>SUM(R139:R148)</f>
        <v>3554.32782</v>
      </c>
      <c r="S138" s="231"/>
      <c r="T138" s="233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4" t="s">
        <v>84</v>
      </c>
      <c r="AT138" s="235" t="s">
        <v>75</v>
      </c>
      <c r="AU138" s="235" t="s">
        <v>84</v>
      </c>
      <c r="AY138" s="234" t="s">
        <v>149</v>
      </c>
      <c r="BK138" s="236">
        <f>SUM(BK139:BK148)</f>
        <v>0</v>
      </c>
    </row>
    <row r="139" s="2" customFormat="1" ht="23.4566" customHeight="1">
      <c r="A139" s="39"/>
      <c r="B139" s="40"/>
      <c r="C139" s="239" t="s">
        <v>166</v>
      </c>
      <c r="D139" s="239" t="s">
        <v>152</v>
      </c>
      <c r="E139" s="240" t="s">
        <v>205</v>
      </c>
      <c r="F139" s="241" t="s">
        <v>206</v>
      </c>
      <c r="G139" s="242" t="s">
        <v>188</v>
      </c>
      <c r="H139" s="243">
        <v>3666.75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0.18776000000000001</v>
      </c>
      <c r="R139" s="249">
        <f>Q139*H139</f>
        <v>688.46897999999999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207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208</v>
      </c>
      <c r="G140" s="259"/>
      <c r="H140" s="263">
        <v>3666.75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31.92453" customHeight="1">
      <c r="A141" s="39"/>
      <c r="B141" s="40"/>
      <c r="C141" s="239" t="s">
        <v>148</v>
      </c>
      <c r="D141" s="239" t="s">
        <v>152</v>
      </c>
      <c r="E141" s="240" t="s">
        <v>209</v>
      </c>
      <c r="F141" s="241" t="s">
        <v>210</v>
      </c>
      <c r="G141" s="242" t="s">
        <v>188</v>
      </c>
      <c r="H141" s="243">
        <v>21996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0.00051000000000000004</v>
      </c>
      <c r="R141" s="249">
        <f>Q141*H141</f>
        <v>11.217960000000002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211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212</v>
      </c>
      <c r="G142" s="259"/>
      <c r="H142" s="263">
        <v>21996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16.30189" customHeight="1">
      <c r="A143" s="39"/>
      <c r="B143" s="40"/>
      <c r="C143" s="239" t="s">
        <v>213</v>
      </c>
      <c r="D143" s="281" t="s">
        <v>152</v>
      </c>
      <c r="E143" s="240" t="s">
        <v>214</v>
      </c>
      <c r="F143" s="241" t="s">
        <v>215</v>
      </c>
      <c r="G143" s="242" t="s">
        <v>188</v>
      </c>
      <c r="H143" s="243">
        <v>549.89999999999998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0.0047999999999999996</v>
      </c>
      <c r="R143" s="249">
        <f>Q143*H143</f>
        <v>2.6395199999999996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216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217</v>
      </c>
      <c r="G144" s="259"/>
      <c r="H144" s="263">
        <v>549.89999999999998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2" customFormat="1" ht="31.92453" customHeight="1">
      <c r="A145" s="39"/>
      <c r="B145" s="40"/>
      <c r="C145" s="239" t="s">
        <v>218</v>
      </c>
      <c r="D145" s="239" t="s">
        <v>152</v>
      </c>
      <c r="E145" s="240" t="s">
        <v>219</v>
      </c>
      <c r="F145" s="241" t="s">
        <v>220</v>
      </c>
      <c r="G145" s="242" t="s">
        <v>188</v>
      </c>
      <c r="H145" s="243">
        <v>10998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0.10373</v>
      </c>
      <c r="R145" s="249">
        <f>Q145*H145</f>
        <v>1140.8225400000001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221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222</v>
      </c>
      <c r="G146" s="259"/>
      <c r="H146" s="263">
        <v>10998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2" customFormat="1" ht="36.72453" customHeight="1">
      <c r="A147" s="39"/>
      <c r="B147" s="40"/>
      <c r="C147" s="239" t="s">
        <v>223</v>
      </c>
      <c r="D147" s="239" t="s">
        <v>152</v>
      </c>
      <c r="E147" s="240" t="s">
        <v>224</v>
      </c>
      <c r="F147" s="241" t="s">
        <v>225</v>
      </c>
      <c r="G147" s="242" t="s">
        <v>188</v>
      </c>
      <c r="H147" s="243">
        <v>10998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0.15559000000000001</v>
      </c>
      <c r="R147" s="249">
        <f>Q147*H147</f>
        <v>1711.1788200000001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166</v>
      </c>
      <c r="AT147" s="251" t="s">
        <v>152</v>
      </c>
      <c r="AU147" s="251" t="s">
        <v>92</v>
      </c>
      <c r="AY147" s="18" t="s">
        <v>149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166</v>
      </c>
      <c r="BM147" s="251" t="s">
        <v>226</v>
      </c>
    </row>
    <row r="148" s="13" customFormat="1">
      <c r="A148" s="13"/>
      <c r="B148" s="258"/>
      <c r="C148" s="259"/>
      <c r="D148" s="260" t="s">
        <v>190</v>
      </c>
      <c r="E148" s="261" t="s">
        <v>1</v>
      </c>
      <c r="F148" s="262" t="s">
        <v>227</v>
      </c>
      <c r="G148" s="259"/>
      <c r="H148" s="263">
        <v>10998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149</v>
      </c>
    </row>
    <row r="149" s="12" customFormat="1" ht="22.8" customHeight="1">
      <c r="A149" s="12"/>
      <c r="B149" s="223"/>
      <c r="C149" s="224"/>
      <c r="D149" s="225" t="s">
        <v>75</v>
      </c>
      <c r="E149" s="237" t="s">
        <v>213</v>
      </c>
      <c r="F149" s="237" t="s">
        <v>228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SUM(P150:P153)</f>
        <v>0</v>
      </c>
      <c r="Q149" s="231"/>
      <c r="R149" s="232">
        <f>SUM(R150:R153)</f>
        <v>4.4593499999999997</v>
      </c>
      <c r="S149" s="231"/>
      <c r="T149" s="23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84</v>
      </c>
      <c r="AT149" s="235" t="s">
        <v>75</v>
      </c>
      <c r="AU149" s="235" t="s">
        <v>84</v>
      </c>
      <c r="AY149" s="234" t="s">
        <v>149</v>
      </c>
      <c r="BK149" s="236">
        <f>SUM(BK150:BK153)</f>
        <v>0</v>
      </c>
    </row>
    <row r="150" s="2" customFormat="1" ht="23.4566" customHeight="1">
      <c r="A150" s="39"/>
      <c r="B150" s="40"/>
      <c r="C150" s="239" t="s">
        <v>229</v>
      </c>
      <c r="D150" s="239" t="s">
        <v>152</v>
      </c>
      <c r="E150" s="240" t="s">
        <v>230</v>
      </c>
      <c r="F150" s="241" t="s">
        <v>231</v>
      </c>
      <c r="G150" s="242" t="s">
        <v>188</v>
      </c>
      <c r="H150" s="243">
        <v>513.75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0.0086800000000000002</v>
      </c>
      <c r="R150" s="249">
        <f>Q150*H150</f>
        <v>4.4593499999999997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232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233</v>
      </c>
      <c r="G151" s="259"/>
      <c r="H151" s="263">
        <v>156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76</v>
      </c>
      <c r="AY151" s="269" t="s">
        <v>149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234</v>
      </c>
      <c r="G152" s="259"/>
      <c r="H152" s="263">
        <v>357.75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149</v>
      </c>
    </row>
    <row r="153" s="14" customFormat="1">
      <c r="A153" s="14"/>
      <c r="B153" s="270"/>
      <c r="C153" s="271"/>
      <c r="D153" s="260" t="s">
        <v>190</v>
      </c>
      <c r="E153" s="272" t="s">
        <v>1</v>
      </c>
      <c r="F153" s="273" t="s">
        <v>203</v>
      </c>
      <c r="G153" s="271"/>
      <c r="H153" s="274">
        <v>513.75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190</v>
      </c>
      <c r="AU153" s="280" t="s">
        <v>92</v>
      </c>
      <c r="AV153" s="14" t="s">
        <v>166</v>
      </c>
      <c r="AW153" s="14" t="s">
        <v>32</v>
      </c>
      <c r="AX153" s="14" t="s">
        <v>84</v>
      </c>
      <c r="AY153" s="280" t="s">
        <v>149</v>
      </c>
    </row>
    <row r="154" s="12" customFormat="1" ht="22.8" customHeight="1">
      <c r="A154" s="12"/>
      <c r="B154" s="223"/>
      <c r="C154" s="224"/>
      <c r="D154" s="225" t="s">
        <v>75</v>
      </c>
      <c r="E154" s="237" t="s">
        <v>229</v>
      </c>
      <c r="F154" s="237" t="s">
        <v>235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SUM(P155:P226)</f>
        <v>0</v>
      </c>
      <c r="Q154" s="231"/>
      <c r="R154" s="232">
        <f>SUM(R155:R226)</f>
        <v>51.522488000000003</v>
      </c>
      <c r="S154" s="231"/>
      <c r="T154" s="233">
        <f>SUM(T155:T226)</f>
        <v>1309.7218799999998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84</v>
      </c>
      <c r="AT154" s="235" t="s">
        <v>75</v>
      </c>
      <c r="AU154" s="235" t="s">
        <v>84</v>
      </c>
      <c r="AY154" s="234" t="s">
        <v>149</v>
      </c>
      <c r="BK154" s="236">
        <f>SUM(BK155:BK226)</f>
        <v>0</v>
      </c>
    </row>
    <row r="155" s="2" customFormat="1" ht="36.72453" customHeight="1">
      <c r="A155" s="39"/>
      <c r="B155" s="40"/>
      <c r="C155" s="239" t="s">
        <v>236</v>
      </c>
      <c r="D155" s="239" t="s">
        <v>152</v>
      </c>
      <c r="E155" s="240" t="s">
        <v>237</v>
      </c>
      <c r="F155" s="241" t="s">
        <v>238</v>
      </c>
      <c r="G155" s="242" t="s">
        <v>239</v>
      </c>
      <c r="H155" s="243">
        <v>1445.2000000000001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166</v>
      </c>
      <c r="AT155" s="251" t="s">
        <v>152</v>
      </c>
      <c r="AU155" s="251" t="s">
        <v>92</v>
      </c>
      <c r="AY155" s="18" t="s">
        <v>149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166</v>
      </c>
      <c r="BM155" s="251" t="s">
        <v>240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241</v>
      </c>
      <c r="G156" s="259"/>
      <c r="H156" s="263">
        <v>1445.2000000000001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149</v>
      </c>
    </row>
    <row r="157" s="2" customFormat="1" ht="16.30189" customHeight="1">
      <c r="A157" s="39"/>
      <c r="B157" s="40"/>
      <c r="C157" s="282" t="s">
        <v>242</v>
      </c>
      <c r="D157" s="282" t="s">
        <v>243</v>
      </c>
      <c r="E157" s="283" t="s">
        <v>244</v>
      </c>
      <c r="F157" s="284" t="s">
        <v>245</v>
      </c>
      <c r="G157" s="285" t="s">
        <v>239</v>
      </c>
      <c r="H157" s="286">
        <v>1445.2000000000001</v>
      </c>
      <c r="I157" s="287"/>
      <c r="J157" s="288">
        <f>ROUND(I157*H157,2)</f>
        <v>0</v>
      </c>
      <c r="K157" s="289"/>
      <c r="L157" s="290"/>
      <c r="M157" s="291" t="s">
        <v>1</v>
      </c>
      <c r="N157" s="292" t="s">
        <v>42</v>
      </c>
      <c r="O157" s="98"/>
      <c r="P157" s="249">
        <f>O157*H157</f>
        <v>0</v>
      </c>
      <c r="Q157" s="249">
        <v>0.02504</v>
      </c>
      <c r="R157" s="249">
        <f>Q157*H157</f>
        <v>36.187808000000004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223</v>
      </c>
      <c r="AT157" s="251" t="s">
        <v>243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246</v>
      </c>
    </row>
    <row r="158" s="2" customFormat="1" ht="23.4566" customHeight="1">
      <c r="A158" s="39"/>
      <c r="B158" s="40"/>
      <c r="C158" s="239" t="s">
        <v>247</v>
      </c>
      <c r="D158" s="239" t="s">
        <v>152</v>
      </c>
      <c r="E158" s="240" t="s">
        <v>248</v>
      </c>
      <c r="F158" s="241" t="s">
        <v>249</v>
      </c>
      <c r="G158" s="242" t="s">
        <v>250</v>
      </c>
      <c r="H158" s="243">
        <v>81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0.15756000000000001</v>
      </c>
      <c r="R158" s="249">
        <f>Q158*H158</f>
        <v>12.762360000000001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251</v>
      </c>
    </row>
    <row r="159" s="2" customFormat="1" ht="21.0566" customHeight="1">
      <c r="A159" s="39"/>
      <c r="B159" s="40"/>
      <c r="C159" s="282" t="s">
        <v>252</v>
      </c>
      <c r="D159" s="282" t="s">
        <v>243</v>
      </c>
      <c r="E159" s="283" t="s">
        <v>253</v>
      </c>
      <c r="F159" s="284" t="s">
        <v>254</v>
      </c>
      <c r="G159" s="285" t="s">
        <v>250</v>
      </c>
      <c r="H159" s="286">
        <v>81</v>
      </c>
      <c r="I159" s="287"/>
      <c r="J159" s="288">
        <f>ROUND(I159*H159,2)</f>
        <v>0</v>
      </c>
      <c r="K159" s="289"/>
      <c r="L159" s="290"/>
      <c r="M159" s="291" t="s">
        <v>1</v>
      </c>
      <c r="N159" s="292" t="s">
        <v>42</v>
      </c>
      <c r="O159" s="98"/>
      <c r="P159" s="249">
        <f>O159*H159</f>
        <v>0</v>
      </c>
      <c r="Q159" s="249">
        <v>0.0015</v>
      </c>
      <c r="R159" s="249">
        <f>Q159*H159</f>
        <v>0.1215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223</v>
      </c>
      <c r="AT159" s="251" t="s">
        <v>243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255</v>
      </c>
    </row>
    <row r="160" s="2" customFormat="1" ht="23.4566" customHeight="1">
      <c r="A160" s="39"/>
      <c r="B160" s="40"/>
      <c r="C160" s="239" t="s">
        <v>256</v>
      </c>
      <c r="D160" s="239" t="s">
        <v>152</v>
      </c>
      <c r="E160" s="240" t="s">
        <v>257</v>
      </c>
      <c r="F160" s="241" t="s">
        <v>258</v>
      </c>
      <c r="G160" s="242" t="s">
        <v>250</v>
      </c>
      <c r="H160" s="243">
        <v>40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0.00025000000000000001</v>
      </c>
      <c r="R160" s="249">
        <f>Q160*H160</f>
        <v>0.01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259</v>
      </c>
    </row>
    <row r="161" s="2" customFormat="1" ht="31.92453" customHeight="1">
      <c r="A161" s="39"/>
      <c r="B161" s="40"/>
      <c r="C161" s="282" t="s">
        <v>260</v>
      </c>
      <c r="D161" s="282" t="s">
        <v>243</v>
      </c>
      <c r="E161" s="283" t="s">
        <v>261</v>
      </c>
      <c r="F161" s="284" t="s">
        <v>262</v>
      </c>
      <c r="G161" s="285" t="s">
        <v>250</v>
      </c>
      <c r="H161" s="286">
        <v>40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42</v>
      </c>
      <c r="O161" s="98"/>
      <c r="P161" s="249">
        <f>O161*H161</f>
        <v>0</v>
      </c>
      <c r="Q161" s="249">
        <v>0.00084999999999999995</v>
      </c>
      <c r="R161" s="249">
        <f>Q161*H161</f>
        <v>0.033999999999999996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223</v>
      </c>
      <c r="AT161" s="251" t="s">
        <v>243</v>
      </c>
      <c r="AU161" s="251" t="s">
        <v>92</v>
      </c>
      <c r="AY161" s="18" t="s">
        <v>149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166</v>
      </c>
      <c r="BM161" s="251" t="s">
        <v>263</v>
      </c>
    </row>
    <row r="162" s="2" customFormat="1" ht="16.30189" customHeight="1">
      <c r="A162" s="39"/>
      <c r="B162" s="40"/>
      <c r="C162" s="239" t="s">
        <v>264</v>
      </c>
      <c r="D162" s="239" t="s">
        <v>152</v>
      </c>
      <c r="E162" s="240" t="s">
        <v>265</v>
      </c>
      <c r="F162" s="241" t="s">
        <v>266</v>
      </c>
      <c r="G162" s="242" t="s">
        <v>250</v>
      </c>
      <c r="H162" s="243">
        <v>363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0.00010000000000000001</v>
      </c>
      <c r="R162" s="249">
        <f>Q162*H162</f>
        <v>0.036299999999999999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267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268</v>
      </c>
      <c r="G163" s="259"/>
      <c r="H163" s="263">
        <v>363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149</v>
      </c>
    </row>
    <row r="164" s="2" customFormat="1" ht="23.4566" customHeight="1">
      <c r="A164" s="39"/>
      <c r="B164" s="40"/>
      <c r="C164" s="282" t="s">
        <v>269</v>
      </c>
      <c r="D164" s="282" t="s">
        <v>243</v>
      </c>
      <c r="E164" s="283" t="s">
        <v>270</v>
      </c>
      <c r="F164" s="284" t="s">
        <v>271</v>
      </c>
      <c r="G164" s="285" t="s">
        <v>250</v>
      </c>
      <c r="H164" s="286">
        <v>242</v>
      </c>
      <c r="I164" s="287"/>
      <c r="J164" s="288">
        <f>ROUND(I164*H164,2)</f>
        <v>0</v>
      </c>
      <c r="K164" s="289"/>
      <c r="L164" s="290"/>
      <c r="M164" s="291" t="s">
        <v>1</v>
      </c>
      <c r="N164" s="292" t="s">
        <v>42</v>
      </c>
      <c r="O164" s="98"/>
      <c r="P164" s="249">
        <f>O164*H164</f>
        <v>0</v>
      </c>
      <c r="Q164" s="249">
        <v>0.00010000000000000001</v>
      </c>
      <c r="R164" s="249">
        <f>Q164*H164</f>
        <v>0.024200000000000003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223</v>
      </c>
      <c r="AT164" s="251" t="s">
        <v>243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272</v>
      </c>
    </row>
    <row r="165" s="2" customFormat="1" ht="23.4566" customHeight="1">
      <c r="A165" s="39"/>
      <c r="B165" s="40"/>
      <c r="C165" s="282" t="s">
        <v>273</v>
      </c>
      <c r="D165" s="282" t="s">
        <v>243</v>
      </c>
      <c r="E165" s="283" t="s">
        <v>274</v>
      </c>
      <c r="F165" s="284" t="s">
        <v>275</v>
      </c>
      <c r="G165" s="285" t="s">
        <v>250</v>
      </c>
      <c r="H165" s="286">
        <v>121</v>
      </c>
      <c r="I165" s="287"/>
      <c r="J165" s="288">
        <f>ROUND(I165*H165,2)</f>
        <v>0</v>
      </c>
      <c r="K165" s="289"/>
      <c r="L165" s="290"/>
      <c r="M165" s="291" t="s">
        <v>1</v>
      </c>
      <c r="N165" s="292" t="s">
        <v>42</v>
      </c>
      <c r="O165" s="98"/>
      <c r="P165" s="249">
        <f>O165*H165</f>
        <v>0</v>
      </c>
      <c r="Q165" s="249">
        <v>5.0000000000000002E-05</v>
      </c>
      <c r="R165" s="249">
        <f>Q165*H165</f>
        <v>0.0060500000000000007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223</v>
      </c>
      <c r="AT165" s="251" t="s">
        <v>243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276</v>
      </c>
    </row>
    <row r="166" s="2" customFormat="1" ht="23.4566" customHeight="1">
      <c r="A166" s="39"/>
      <c r="B166" s="40"/>
      <c r="C166" s="239" t="s">
        <v>277</v>
      </c>
      <c r="D166" s="239" t="s">
        <v>152</v>
      </c>
      <c r="E166" s="240" t="s">
        <v>278</v>
      </c>
      <c r="F166" s="241" t="s">
        <v>279</v>
      </c>
      <c r="G166" s="242" t="s">
        <v>250</v>
      </c>
      <c r="H166" s="243">
        <v>1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0.22133</v>
      </c>
      <c r="R166" s="249">
        <f>Q166*H166</f>
        <v>0.22133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166</v>
      </c>
      <c r="AT166" s="251" t="s">
        <v>152</v>
      </c>
      <c r="AU166" s="251" t="s">
        <v>92</v>
      </c>
      <c r="AY166" s="18" t="s">
        <v>149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166</v>
      </c>
      <c r="BM166" s="251" t="s">
        <v>280</v>
      </c>
    </row>
    <row r="167" s="2" customFormat="1" ht="23.4566" customHeight="1">
      <c r="A167" s="39"/>
      <c r="B167" s="40"/>
      <c r="C167" s="239" t="s">
        <v>7</v>
      </c>
      <c r="D167" s="239" t="s">
        <v>152</v>
      </c>
      <c r="E167" s="240" t="s">
        <v>281</v>
      </c>
      <c r="F167" s="241" t="s">
        <v>282</v>
      </c>
      <c r="G167" s="242" t="s">
        <v>250</v>
      </c>
      <c r="H167" s="243">
        <v>7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0.22133</v>
      </c>
      <c r="R167" s="249">
        <f>Q167*H167</f>
        <v>1.54931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283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218</v>
      </c>
      <c r="G168" s="259"/>
      <c r="H168" s="263">
        <v>7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2" customFormat="1" ht="31.92453" customHeight="1">
      <c r="A169" s="39"/>
      <c r="B169" s="40"/>
      <c r="C169" s="282" t="s">
        <v>284</v>
      </c>
      <c r="D169" s="282" t="s">
        <v>243</v>
      </c>
      <c r="E169" s="283" t="s">
        <v>285</v>
      </c>
      <c r="F169" s="284" t="s">
        <v>286</v>
      </c>
      <c r="G169" s="285" t="s">
        <v>250</v>
      </c>
      <c r="H169" s="286">
        <v>1</v>
      </c>
      <c r="I169" s="287"/>
      <c r="J169" s="288">
        <f>ROUND(I169*H169,2)</f>
        <v>0</v>
      </c>
      <c r="K169" s="289"/>
      <c r="L169" s="290"/>
      <c r="M169" s="291" t="s">
        <v>1</v>
      </c>
      <c r="N169" s="292" t="s">
        <v>42</v>
      </c>
      <c r="O169" s="98"/>
      <c r="P169" s="249">
        <f>O169*H169</f>
        <v>0</v>
      </c>
      <c r="Q169" s="249">
        <v>0.0022000000000000001</v>
      </c>
      <c r="R169" s="249">
        <f>Q169*H169</f>
        <v>0.0022000000000000001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223</v>
      </c>
      <c r="AT169" s="251" t="s">
        <v>243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287</v>
      </c>
    </row>
    <row r="170" s="2" customFormat="1" ht="36.72453" customHeight="1">
      <c r="A170" s="39"/>
      <c r="B170" s="40"/>
      <c r="C170" s="282" t="s">
        <v>288</v>
      </c>
      <c r="D170" s="282" t="s">
        <v>243</v>
      </c>
      <c r="E170" s="283" t="s">
        <v>289</v>
      </c>
      <c r="F170" s="284" t="s">
        <v>290</v>
      </c>
      <c r="G170" s="285" t="s">
        <v>250</v>
      </c>
      <c r="H170" s="286">
        <v>2</v>
      </c>
      <c r="I170" s="287"/>
      <c r="J170" s="288">
        <f>ROUND(I170*H170,2)</f>
        <v>0</v>
      </c>
      <c r="K170" s="289"/>
      <c r="L170" s="290"/>
      <c r="M170" s="291" t="s">
        <v>1</v>
      </c>
      <c r="N170" s="292" t="s">
        <v>42</v>
      </c>
      <c r="O170" s="98"/>
      <c r="P170" s="249">
        <f>O170*H170</f>
        <v>0</v>
      </c>
      <c r="Q170" s="249">
        <v>0.0011999999999999999</v>
      </c>
      <c r="R170" s="249">
        <f>Q170*H170</f>
        <v>0.0023999999999999998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223</v>
      </c>
      <c r="AT170" s="251" t="s">
        <v>243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291</v>
      </c>
    </row>
    <row r="171" s="2" customFormat="1" ht="36.72453" customHeight="1">
      <c r="A171" s="39"/>
      <c r="B171" s="40"/>
      <c r="C171" s="282" t="s">
        <v>292</v>
      </c>
      <c r="D171" s="282" t="s">
        <v>243</v>
      </c>
      <c r="E171" s="283" t="s">
        <v>293</v>
      </c>
      <c r="F171" s="284" t="s">
        <v>294</v>
      </c>
      <c r="G171" s="285" t="s">
        <v>250</v>
      </c>
      <c r="H171" s="286">
        <v>1</v>
      </c>
      <c r="I171" s="287"/>
      <c r="J171" s="288">
        <f>ROUND(I171*H171,2)</f>
        <v>0</v>
      </c>
      <c r="K171" s="289"/>
      <c r="L171" s="290"/>
      <c r="M171" s="291" t="s">
        <v>1</v>
      </c>
      <c r="N171" s="292" t="s">
        <v>42</v>
      </c>
      <c r="O171" s="98"/>
      <c r="P171" s="249">
        <f>O171*H171</f>
        <v>0</v>
      </c>
      <c r="Q171" s="249">
        <v>0.015299999999999999</v>
      </c>
      <c r="R171" s="249">
        <f>Q171*H171</f>
        <v>0.015299999999999999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223</v>
      </c>
      <c r="AT171" s="251" t="s">
        <v>243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295</v>
      </c>
    </row>
    <row r="172" s="2" customFormat="1" ht="42.79245" customHeight="1">
      <c r="A172" s="39"/>
      <c r="B172" s="40"/>
      <c r="C172" s="282" t="s">
        <v>296</v>
      </c>
      <c r="D172" s="282" t="s">
        <v>243</v>
      </c>
      <c r="E172" s="283" t="s">
        <v>297</v>
      </c>
      <c r="F172" s="284" t="s">
        <v>298</v>
      </c>
      <c r="G172" s="285" t="s">
        <v>250</v>
      </c>
      <c r="H172" s="286">
        <v>1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42</v>
      </c>
      <c r="O172" s="98"/>
      <c r="P172" s="249">
        <f>O172*H172</f>
        <v>0</v>
      </c>
      <c r="Q172" s="249">
        <v>0.015299999999999999</v>
      </c>
      <c r="R172" s="249">
        <f>Q172*H172</f>
        <v>0.015299999999999999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223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299</v>
      </c>
    </row>
    <row r="173" s="2" customFormat="1" ht="36.72453" customHeight="1">
      <c r="A173" s="39"/>
      <c r="B173" s="40"/>
      <c r="C173" s="282" t="s">
        <v>300</v>
      </c>
      <c r="D173" s="282" t="s">
        <v>243</v>
      </c>
      <c r="E173" s="283" t="s">
        <v>301</v>
      </c>
      <c r="F173" s="284" t="s">
        <v>302</v>
      </c>
      <c r="G173" s="285" t="s">
        <v>250</v>
      </c>
      <c r="H173" s="286">
        <v>2</v>
      </c>
      <c r="I173" s="287"/>
      <c r="J173" s="288">
        <f>ROUND(I173*H173,2)</f>
        <v>0</v>
      </c>
      <c r="K173" s="289"/>
      <c r="L173" s="290"/>
      <c r="M173" s="291" t="s">
        <v>1</v>
      </c>
      <c r="N173" s="292" t="s">
        <v>42</v>
      </c>
      <c r="O173" s="98"/>
      <c r="P173" s="249">
        <f>O173*H173</f>
        <v>0</v>
      </c>
      <c r="Q173" s="249">
        <v>0.0061000000000000004</v>
      </c>
      <c r="R173" s="249">
        <f>Q173*H173</f>
        <v>0.012200000000000001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223</v>
      </c>
      <c r="AT173" s="251" t="s">
        <v>243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303</v>
      </c>
    </row>
    <row r="174" s="2" customFormat="1" ht="21.0566" customHeight="1">
      <c r="A174" s="39"/>
      <c r="B174" s="40"/>
      <c r="C174" s="282" t="s">
        <v>304</v>
      </c>
      <c r="D174" s="282" t="s">
        <v>243</v>
      </c>
      <c r="E174" s="283" t="s">
        <v>305</v>
      </c>
      <c r="F174" s="284" t="s">
        <v>306</v>
      </c>
      <c r="G174" s="285" t="s">
        <v>250</v>
      </c>
      <c r="H174" s="286">
        <v>7</v>
      </c>
      <c r="I174" s="287"/>
      <c r="J174" s="288">
        <f>ROUND(I174*H174,2)</f>
        <v>0</v>
      </c>
      <c r="K174" s="289"/>
      <c r="L174" s="290"/>
      <c r="M174" s="291" t="s">
        <v>1</v>
      </c>
      <c r="N174" s="292" t="s">
        <v>42</v>
      </c>
      <c r="O174" s="98"/>
      <c r="P174" s="249">
        <f>O174*H174</f>
        <v>0</v>
      </c>
      <c r="Q174" s="249">
        <v>0.0044000000000000003</v>
      </c>
      <c r="R174" s="249">
        <f>Q174*H174</f>
        <v>0.030800000000000001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223</v>
      </c>
      <c r="AT174" s="251" t="s">
        <v>243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307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308</v>
      </c>
      <c r="G175" s="259"/>
      <c r="H175" s="263">
        <v>7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149</v>
      </c>
    </row>
    <row r="176" s="2" customFormat="1" ht="21.0566" customHeight="1">
      <c r="A176" s="39"/>
      <c r="B176" s="40"/>
      <c r="C176" s="282" t="s">
        <v>309</v>
      </c>
      <c r="D176" s="282" t="s">
        <v>243</v>
      </c>
      <c r="E176" s="283" t="s">
        <v>310</v>
      </c>
      <c r="F176" s="284" t="s">
        <v>311</v>
      </c>
      <c r="G176" s="285" t="s">
        <v>250</v>
      </c>
      <c r="H176" s="286">
        <v>2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42</v>
      </c>
      <c r="O176" s="98"/>
      <c r="P176" s="249">
        <f>O176*H176</f>
        <v>0</v>
      </c>
      <c r="Q176" s="249">
        <v>0.0028</v>
      </c>
      <c r="R176" s="249">
        <f>Q176*H176</f>
        <v>0.0055999999999999999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223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312</v>
      </c>
    </row>
    <row r="177" s="2" customFormat="1" ht="16.30189" customHeight="1">
      <c r="A177" s="39"/>
      <c r="B177" s="40"/>
      <c r="C177" s="282" t="s">
        <v>313</v>
      </c>
      <c r="D177" s="282" t="s">
        <v>243</v>
      </c>
      <c r="E177" s="283" t="s">
        <v>314</v>
      </c>
      <c r="F177" s="284" t="s">
        <v>315</v>
      </c>
      <c r="G177" s="285" t="s">
        <v>250</v>
      </c>
      <c r="H177" s="286">
        <v>9</v>
      </c>
      <c r="I177" s="287"/>
      <c r="J177" s="288">
        <f>ROUND(I177*H177,2)</f>
        <v>0</v>
      </c>
      <c r="K177" s="289"/>
      <c r="L177" s="290"/>
      <c r="M177" s="291" t="s">
        <v>1</v>
      </c>
      <c r="N177" s="292" t="s">
        <v>42</v>
      </c>
      <c r="O177" s="9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223</v>
      </c>
      <c r="AT177" s="251" t="s">
        <v>243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316</v>
      </c>
    </row>
    <row r="178" s="2" customFormat="1" ht="16.30189" customHeight="1">
      <c r="A178" s="39"/>
      <c r="B178" s="40"/>
      <c r="C178" s="282" t="s">
        <v>317</v>
      </c>
      <c r="D178" s="282" t="s">
        <v>243</v>
      </c>
      <c r="E178" s="283" t="s">
        <v>318</v>
      </c>
      <c r="F178" s="284" t="s">
        <v>319</v>
      </c>
      <c r="G178" s="285" t="s">
        <v>250</v>
      </c>
      <c r="H178" s="286">
        <v>18</v>
      </c>
      <c r="I178" s="287"/>
      <c r="J178" s="288">
        <f>ROUND(I178*H178,2)</f>
        <v>0</v>
      </c>
      <c r="K178" s="289"/>
      <c r="L178" s="290"/>
      <c r="M178" s="291" t="s">
        <v>1</v>
      </c>
      <c r="N178" s="292" t="s">
        <v>42</v>
      </c>
      <c r="O178" s="98"/>
      <c r="P178" s="249">
        <f>O178*H178</f>
        <v>0</v>
      </c>
      <c r="Q178" s="249">
        <v>1.0000000000000001E-05</v>
      </c>
      <c r="R178" s="249">
        <f>Q178*H178</f>
        <v>0.00018000000000000001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223</v>
      </c>
      <c r="AT178" s="251" t="s">
        <v>243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320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321</v>
      </c>
      <c r="G179" s="259"/>
      <c r="H179" s="263">
        <v>18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149</v>
      </c>
    </row>
    <row r="180" s="2" customFormat="1" ht="31.92453" customHeight="1">
      <c r="A180" s="39"/>
      <c r="B180" s="40"/>
      <c r="C180" s="239" t="s">
        <v>322</v>
      </c>
      <c r="D180" s="239" t="s">
        <v>152</v>
      </c>
      <c r="E180" s="240" t="s">
        <v>323</v>
      </c>
      <c r="F180" s="241" t="s">
        <v>324</v>
      </c>
      <c r="G180" s="242" t="s">
        <v>239</v>
      </c>
      <c r="H180" s="243">
        <v>322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0.00025000000000000001</v>
      </c>
      <c r="R180" s="249">
        <f>Q180*H180</f>
        <v>0.080500000000000002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325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326</v>
      </c>
      <c r="G181" s="259"/>
      <c r="H181" s="263">
        <v>322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2" customFormat="1" ht="36.72453" customHeight="1">
      <c r="A182" s="39"/>
      <c r="B182" s="40"/>
      <c r="C182" s="239" t="s">
        <v>327</v>
      </c>
      <c r="D182" s="239" t="s">
        <v>152</v>
      </c>
      <c r="E182" s="240" t="s">
        <v>328</v>
      </c>
      <c r="F182" s="241" t="s">
        <v>329</v>
      </c>
      <c r="G182" s="242" t="s">
        <v>239</v>
      </c>
      <c r="H182" s="243">
        <v>1450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9.0000000000000006E-05</v>
      </c>
      <c r="R182" s="249">
        <f>Q182*H182</f>
        <v>0.13050000000000001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166</v>
      </c>
      <c r="AT182" s="251" t="s">
        <v>152</v>
      </c>
      <c r="AU182" s="251" t="s">
        <v>92</v>
      </c>
      <c r="AY182" s="18" t="s">
        <v>149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166</v>
      </c>
      <c r="BM182" s="251" t="s">
        <v>330</v>
      </c>
    </row>
    <row r="183" s="13" customFormat="1">
      <c r="A183" s="13"/>
      <c r="B183" s="258"/>
      <c r="C183" s="259"/>
      <c r="D183" s="260" t="s">
        <v>190</v>
      </c>
      <c r="E183" s="261" t="s">
        <v>1</v>
      </c>
      <c r="F183" s="262" t="s">
        <v>331</v>
      </c>
      <c r="G183" s="259"/>
      <c r="H183" s="263">
        <v>1450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190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149</v>
      </c>
    </row>
    <row r="184" s="2" customFormat="1" ht="23.4566" customHeight="1">
      <c r="A184" s="39"/>
      <c r="B184" s="40"/>
      <c r="C184" s="239" t="s">
        <v>332</v>
      </c>
      <c r="D184" s="239" t="s">
        <v>152</v>
      </c>
      <c r="E184" s="240" t="s">
        <v>333</v>
      </c>
      <c r="F184" s="241" t="s">
        <v>334</v>
      </c>
      <c r="G184" s="242" t="s">
        <v>239</v>
      </c>
      <c r="H184" s="243">
        <v>1772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335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336</v>
      </c>
      <c r="G185" s="259"/>
      <c r="H185" s="263">
        <v>1772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149</v>
      </c>
    </row>
    <row r="186" s="2" customFormat="1" ht="36.72453" customHeight="1">
      <c r="A186" s="39"/>
      <c r="B186" s="40"/>
      <c r="C186" s="239" t="s">
        <v>337</v>
      </c>
      <c r="D186" s="239" t="s">
        <v>152</v>
      </c>
      <c r="E186" s="240" t="s">
        <v>338</v>
      </c>
      <c r="F186" s="241" t="s">
        <v>339</v>
      </c>
      <c r="G186" s="242" t="s">
        <v>239</v>
      </c>
      <c r="H186" s="243">
        <v>1772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340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341</v>
      </c>
      <c r="G187" s="259"/>
      <c r="H187" s="263">
        <v>1772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149</v>
      </c>
    </row>
    <row r="188" s="2" customFormat="1" ht="31.92453" customHeight="1">
      <c r="A188" s="39"/>
      <c r="B188" s="40"/>
      <c r="C188" s="239" t="s">
        <v>342</v>
      </c>
      <c r="D188" s="239" t="s">
        <v>152</v>
      </c>
      <c r="E188" s="240" t="s">
        <v>343</v>
      </c>
      <c r="F188" s="241" t="s">
        <v>344</v>
      </c>
      <c r="G188" s="242" t="s">
        <v>239</v>
      </c>
      <c r="H188" s="243">
        <v>1772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0.00011</v>
      </c>
      <c r="R188" s="249">
        <f>Q188*H188</f>
        <v>0.19492000000000001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345</v>
      </c>
    </row>
    <row r="189" s="2" customFormat="1" ht="23.4566" customHeight="1">
      <c r="A189" s="39"/>
      <c r="B189" s="40"/>
      <c r="C189" s="239" t="s">
        <v>346</v>
      </c>
      <c r="D189" s="239" t="s">
        <v>152</v>
      </c>
      <c r="E189" s="240" t="s">
        <v>347</v>
      </c>
      <c r="F189" s="241" t="s">
        <v>348</v>
      </c>
      <c r="G189" s="242" t="s">
        <v>239</v>
      </c>
      <c r="H189" s="243">
        <v>22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349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350</v>
      </c>
      <c r="G190" s="259"/>
      <c r="H190" s="263">
        <v>22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149</v>
      </c>
    </row>
    <row r="191" s="2" customFormat="1" ht="16.30189" customHeight="1">
      <c r="A191" s="39"/>
      <c r="B191" s="40"/>
      <c r="C191" s="239" t="s">
        <v>351</v>
      </c>
      <c r="D191" s="239" t="s">
        <v>152</v>
      </c>
      <c r="E191" s="240" t="s">
        <v>352</v>
      </c>
      <c r="F191" s="241" t="s">
        <v>353</v>
      </c>
      <c r="G191" s="242" t="s">
        <v>239</v>
      </c>
      <c r="H191" s="243">
        <v>22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2.0000000000000002E-05</v>
      </c>
      <c r="R191" s="249">
        <f>Q191*H191</f>
        <v>0.00044000000000000002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354</v>
      </c>
    </row>
    <row r="192" s="2" customFormat="1" ht="31.92453" customHeight="1">
      <c r="A192" s="39"/>
      <c r="B192" s="40"/>
      <c r="C192" s="239" t="s">
        <v>355</v>
      </c>
      <c r="D192" s="239" t="s">
        <v>152</v>
      </c>
      <c r="E192" s="240" t="s">
        <v>356</v>
      </c>
      <c r="F192" s="241" t="s">
        <v>357</v>
      </c>
      <c r="G192" s="242" t="s">
        <v>188</v>
      </c>
      <c r="H192" s="243">
        <v>10998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358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227</v>
      </c>
      <c r="G193" s="259"/>
      <c r="H193" s="263">
        <v>10998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359</v>
      </c>
      <c r="D194" s="239" t="s">
        <v>152</v>
      </c>
      <c r="E194" s="240" t="s">
        <v>360</v>
      </c>
      <c r="F194" s="241" t="s">
        <v>361</v>
      </c>
      <c r="G194" s="242" t="s">
        <v>239</v>
      </c>
      <c r="H194" s="243">
        <v>312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0.1946</v>
      </c>
      <c r="T194" s="250">
        <f>S194*H194</f>
        <v>60.715199999999996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362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363</v>
      </c>
      <c r="G195" s="259"/>
      <c r="H195" s="263">
        <v>312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2" customFormat="1" ht="36.72453" customHeight="1">
      <c r="A196" s="39"/>
      <c r="B196" s="40"/>
      <c r="C196" s="239" t="s">
        <v>364</v>
      </c>
      <c r="D196" s="239" t="s">
        <v>152</v>
      </c>
      <c r="E196" s="240" t="s">
        <v>365</v>
      </c>
      <c r="F196" s="241" t="s">
        <v>366</v>
      </c>
      <c r="G196" s="242" t="s">
        <v>239</v>
      </c>
      <c r="H196" s="243">
        <v>1129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0.1946</v>
      </c>
      <c r="T196" s="250">
        <f>S196*H196</f>
        <v>219.70339999999999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367</v>
      </c>
    </row>
    <row r="197" s="13" customFormat="1">
      <c r="A197" s="13"/>
      <c r="B197" s="258"/>
      <c r="C197" s="259"/>
      <c r="D197" s="260" t="s">
        <v>190</v>
      </c>
      <c r="E197" s="261" t="s">
        <v>1</v>
      </c>
      <c r="F197" s="262" t="s">
        <v>368</v>
      </c>
      <c r="G197" s="259"/>
      <c r="H197" s="263">
        <v>1129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190</v>
      </c>
      <c r="AU197" s="269" t="s">
        <v>92</v>
      </c>
      <c r="AV197" s="13" t="s">
        <v>92</v>
      </c>
      <c r="AW197" s="13" t="s">
        <v>32</v>
      </c>
      <c r="AX197" s="13" t="s">
        <v>84</v>
      </c>
      <c r="AY197" s="269" t="s">
        <v>149</v>
      </c>
    </row>
    <row r="198" s="2" customFormat="1" ht="23.4566" customHeight="1">
      <c r="A198" s="39"/>
      <c r="B198" s="40"/>
      <c r="C198" s="239" t="s">
        <v>369</v>
      </c>
      <c r="D198" s="239" t="s">
        <v>152</v>
      </c>
      <c r="E198" s="240" t="s">
        <v>370</v>
      </c>
      <c r="F198" s="241" t="s">
        <v>371</v>
      </c>
      <c r="G198" s="242" t="s">
        <v>188</v>
      </c>
      <c r="H198" s="243">
        <v>715.5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</v>
      </c>
      <c r="R198" s="249">
        <f>Q198*H198</f>
        <v>0</v>
      </c>
      <c r="S198" s="249">
        <v>0.087999999999999995</v>
      </c>
      <c r="T198" s="250">
        <f>S198*H198</f>
        <v>62.963999999999999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372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373</v>
      </c>
      <c r="G199" s="259"/>
      <c r="H199" s="263">
        <v>715.5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3.4566" customHeight="1">
      <c r="A200" s="39"/>
      <c r="B200" s="40"/>
      <c r="C200" s="239" t="s">
        <v>374</v>
      </c>
      <c r="D200" s="239" t="s">
        <v>152</v>
      </c>
      <c r="E200" s="240" t="s">
        <v>375</v>
      </c>
      <c r="F200" s="241" t="s">
        <v>376</v>
      </c>
      <c r="G200" s="242" t="s">
        <v>188</v>
      </c>
      <c r="H200" s="243">
        <v>3666.75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0.252</v>
      </c>
      <c r="T200" s="250">
        <f>S200*H200</f>
        <v>924.02099999999996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377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208</v>
      </c>
      <c r="G201" s="259"/>
      <c r="H201" s="263">
        <v>3666.75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84</v>
      </c>
      <c r="AY201" s="269" t="s">
        <v>149</v>
      </c>
    </row>
    <row r="202" s="2" customFormat="1" ht="23.4566" customHeight="1">
      <c r="A202" s="39"/>
      <c r="B202" s="40"/>
      <c r="C202" s="239" t="s">
        <v>378</v>
      </c>
      <c r="D202" s="239" t="s">
        <v>152</v>
      </c>
      <c r="E202" s="240" t="s">
        <v>379</v>
      </c>
      <c r="F202" s="241" t="s">
        <v>380</v>
      </c>
      <c r="G202" s="242" t="s">
        <v>239</v>
      </c>
      <c r="H202" s="243">
        <v>48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</v>
      </c>
      <c r="R202" s="249">
        <f>Q202*H202</f>
        <v>0</v>
      </c>
      <c r="S202" s="249">
        <v>0.057110000000000001</v>
      </c>
      <c r="T202" s="250">
        <f>S202*H202</f>
        <v>2.7412800000000002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166</v>
      </c>
      <c r="AT202" s="251" t="s">
        <v>152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381</v>
      </c>
    </row>
    <row r="203" s="13" customFormat="1">
      <c r="A203" s="13"/>
      <c r="B203" s="258"/>
      <c r="C203" s="259"/>
      <c r="D203" s="260" t="s">
        <v>190</v>
      </c>
      <c r="E203" s="261" t="s">
        <v>1</v>
      </c>
      <c r="F203" s="262" t="s">
        <v>382</v>
      </c>
      <c r="G203" s="259"/>
      <c r="H203" s="263">
        <v>48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190</v>
      </c>
      <c r="AU203" s="269" t="s">
        <v>92</v>
      </c>
      <c r="AV203" s="13" t="s">
        <v>92</v>
      </c>
      <c r="AW203" s="13" t="s">
        <v>32</v>
      </c>
      <c r="AX203" s="13" t="s">
        <v>84</v>
      </c>
      <c r="AY203" s="269" t="s">
        <v>149</v>
      </c>
    </row>
    <row r="204" s="2" customFormat="1" ht="23.4566" customHeight="1">
      <c r="A204" s="39"/>
      <c r="B204" s="40"/>
      <c r="C204" s="239" t="s">
        <v>383</v>
      </c>
      <c r="D204" s="239" t="s">
        <v>152</v>
      </c>
      <c r="E204" s="240" t="s">
        <v>384</v>
      </c>
      <c r="F204" s="241" t="s">
        <v>385</v>
      </c>
      <c r="G204" s="242" t="s">
        <v>239</v>
      </c>
      <c r="H204" s="243">
        <v>21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0.035000000000000003</v>
      </c>
      <c r="T204" s="250">
        <f>S204*H204</f>
        <v>0.7350000000000001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386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387</v>
      </c>
      <c r="G205" s="259"/>
      <c r="H205" s="263">
        <v>21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149</v>
      </c>
    </row>
    <row r="206" s="2" customFormat="1" ht="23.4566" customHeight="1">
      <c r="A206" s="39"/>
      <c r="B206" s="40"/>
      <c r="C206" s="239" t="s">
        <v>388</v>
      </c>
      <c r="D206" s="239" t="s">
        <v>152</v>
      </c>
      <c r="E206" s="240" t="s">
        <v>389</v>
      </c>
      <c r="F206" s="241" t="s">
        <v>390</v>
      </c>
      <c r="G206" s="242" t="s">
        <v>239</v>
      </c>
      <c r="H206" s="243">
        <v>881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9.0000000000000006E-05</v>
      </c>
      <c r="R206" s="249">
        <f>Q206*H206</f>
        <v>0.079289999999999999</v>
      </c>
      <c r="S206" s="249">
        <v>0.042000000000000003</v>
      </c>
      <c r="T206" s="250">
        <f>S206*H206</f>
        <v>37.002000000000002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391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392</v>
      </c>
      <c r="G207" s="259"/>
      <c r="H207" s="263">
        <v>881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84</v>
      </c>
      <c r="AY207" s="269" t="s">
        <v>149</v>
      </c>
    </row>
    <row r="208" s="2" customFormat="1" ht="23.4566" customHeight="1">
      <c r="A208" s="39"/>
      <c r="B208" s="40"/>
      <c r="C208" s="239" t="s">
        <v>393</v>
      </c>
      <c r="D208" s="239" t="s">
        <v>152</v>
      </c>
      <c r="E208" s="240" t="s">
        <v>394</v>
      </c>
      <c r="F208" s="241" t="s">
        <v>395</v>
      </c>
      <c r="G208" s="242" t="s">
        <v>250</v>
      </c>
      <c r="H208" s="243">
        <v>6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0.082000000000000003</v>
      </c>
      <c r="T208" s="250">
        <f>S208*H208</f>
        <v>0.49199999999999999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396</v>
      </c>
    </row>
    <row r="209" s="2" customFormat="1" ht="31.92453" customHeight="1">
      <c r="A209" s="39"/>
      <c r="B209" s="40"/>
      <c r="C209" s="239" t="s">
        <v>397</v>
      </c>
      <c r="D209" s="239" t="s">
        <v>152</v>
      </c>
      <c r="E209" s="240" t="s">
        <v>398</v>
      </c>
      <c r="F209" s="241" t="s">
        <v>399</v>
      </c>
      <c r="G209" s="242" t="s">
        <v>250</v>
      </c>
      <c r="H209" s="243">
        <v>36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</v>
      </c>
      <c r="R209" s="249">
        <f>Q209*H209</f>
        <v>0</v>
      </c>
      <c r="S209" s="249">
        <v>0.036999999999999998</v>
      </c>
      <c r="T209" s="250">
        <f>S209*H209</f>
        <v>1.3319999999999999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400</v>
      </c>
    </row>
    <row r="210" s="2" customFormat="1" ht="23.4566" customHeight="1">
      <c r="A210" s="39"/>
      <c r="B210" s="40"/>
      <c r="C210" s="239" t="s">
        <v>401</v>
      </c>
      <c r="D210" s="239" t="s">
        <v>152</v>
      </c>
      <c r="E210" s="240" t="s">
        <v>402</v>
      </c>
      <c r="F210" s="241" t="s">
        <v>403</v>
      </c>
      <c r="G210" s="242" t="s">
        <v>250</v>
      </c>
      <c r="H210" s="243">
        <v>4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0.0040000000000000001</v>
      </c>
      <c r="T210" s="250">
        <f>S210*H210</f>
        <v>0.016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404</v>
      </c>
    </row>
    <row r="211" s="2" customFormat="1" ht="23.4566" customHeight="1">
      <c r="A211" s="39"/>
      <c r="B211" s="40"/>
      <c r="C211" s="239" t="s">
        <v>405</v>
      </c>
      <c r="D211" s="239" t="s">
        <v>152</v>
      </c>
      <c r="E211" s="240" t="s">
        <v>406</v>
      </c>
      <c r="F211" s="241" t="s">
        <v>407</v>
      </c>
      <c r="G211" s="242" t="s">
        <v>198</v>
      </c>
      <c r="H211" s="243">
        <v>3285.6909999999998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408</v>
      </c>
    </row>
    <row r="212" s="13" customFormat="1">
      <c r="A212" s="13"/>
      <c r="B212" s="258"/>
      <c r="C212" s="259"/>
      <c r="D212" s="260" t="s">
        <v>190</v>
      </c>
      <c r="E212" s="261" t="s">
        <v>1</v>
      </c>
      <c r="F212" s="262" t="s">
        <v>409</v>
      </c>
      <c r="G212" s="259"/>
      <c r="H212" s="263">
        <v>1766.5699999999999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190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149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410</v>
      </c>
      <c r="G213" s="259"/>
      <c r="H213" s="263">
        <v>1.3680000000000001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76</v>
      </c>
      <c r="AY213" s="269" t="s">
        <v>149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411</v>
      </c>
      <c r="G214" s="259"/>
      <c r="H214" s="263">
        <v>247.03700000000001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76</v>
      </c>
      <c r="AY214" s="269" t="s">
        <v>149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200</v>
      </c>
      <c r="G215" s="259"/>
      <c r="H215" s="263">
        <v>924.02099999999996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201</v>
      </c>
      <c r="G216" s="259"/>
      <c r="H216" s="263">
        <v>343.959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202</v>
      </c>
      <c r="G217" s="259"/>
      <c r="H217" s="263">
        <v>2.7360000000000002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149</v>
      </c>
    </row>
    <row r="218" s="14" customFormat="1">
      <c r="A218" s="14"/>
      <c r="B218" s="270"/>
      <c r="C218" s="271"/>
      <c r="D218" s="260" t="s">
        <v>190</v>
      </c>
      <c r="E218" s="272" t="s">
        <v>1</v>
      </c>
      <c r="F218" s="273" t="s">
        <v>203</v>
      </c>
      <c r="G218" s="271"/>
      <c r="H218" s="274">
        <v>3285.6909999999998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190</v>
      </c>
      <c r="AU218" s="280" t="s">
        <v>92</v>
      </c>
      <c r="AV218" s="14" t="s">
        <v>166</v>
      </c>
      <c r="AW218" s="14" t="s">
        <v>32</v>
      </c>
      <c r="AX218" s="14" t="s">
        <v>84</v>
      </c>
      <c r="AY218" s="280" t="s">
        <v>149</v>
      </c>
    </row>
    <row r="219" s="2" customFormat="1" ht="23.4566" customHeight="1">
      <c r="A219" s="39"/>
      <c r="B219" s="40"/>
      <c r="C219" s="239" t="s">
        <v>412</v>
      </c>
      <c r="D219" s="239" t="s">
        <v>152</v>
      </c>
      <c r="E219" s="240" t="s">
        <v>413</v>
      </c>
      <c r="F219" s="241" t="s">
        <v>414</v>
      </c>
      <c r="G219" s="242" t="s">
        <v>198</v>
      </c>
      <c r="H219" s="243">
        <v>49720.968999999997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415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416</v>
      </c>
      <c r="G220" s="259"/>
      <c r="H220" s="263">
        <v>33564.830000000002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417</v>
      </c>
      <c r="G221" s="259"/>
      <c r="H221" s="263">
        <v>25.992000000000001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418</v>
      </c>
      <c r="G222" s="259"/>
      <c r="H222" s="263">
        <v>4693.7030000000004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419</v>
      </c>
      <c r="G223" s="259"/>
      <c r="H223" s="263">
        <v>8316.1890000000003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149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420</v>
      </c>
      <c r="G224" s="259"/>
      <c r="H224" s="263">
        <v>3095.6309999999999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421</v>
      </c>
      <c r="G225" s="259"/>
      <c r="H225" s="263">
        <v>24.623999999999999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49720.968999999997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12" customFormat="1" ht="22.8" customHeight="1">
      <c r="A227" s="12"/>
      <c r="B227" s="223"/>
      <c r="C227" s="224"/>
      <c r="D227" s="225" t="s">
        <v>75</v>
      </c>
      <c r="E227" s="237" t="s">
        <v>422</v>
      </c>
      <c r="F227" s="237" t="s">
        <v>423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P228</f>
        <v>0</v>
      </c>
      <c r="Q227" s="231"/>
      <c r="R227" s="232">
        <f>R228</f>
        <v>0</v>
      </c>
      <c r="S227" s="231"/>
      <c r="T227" s="23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84</v>
      </c>
      <c r="AT227" s="235" t="s">
        <v>75</v>
      </c>
      <c r="AU227" s="235" t="s">
        <v>84</v>
      </c>
      <c r="AY227" s="234" t="s">
        <v>149</v>
      </c>
      <c r="BK227" s="236">
        <f>BK228</f>
        <v>0</v>
      </c>
    </row>
    <row r="228" s="2" customFormat="1" ht="23.4566" customHeight="1">
      <c r="A228" s="39"/>
      <c r="B228" s="40"/>
      <c r="C228" s="239" t="s">
        <v>424</v>
      </c>
      <c r="D228" s="239" t="s">
        <v>152</v>
      </c>
      <c r="E228" s="240" t="s">
        <v>425</v>
      </c>
      <c r="F228" s="241" t="s">
        <v>426</v>
      </c>
      <c r="G228" s="242" t="s">
        <v>198</v>
      </c>
      <c r="H228" s="243">
        <v>3612.076</v>
      </c>
      <c r="I228" s="244"/>
      <c r="J228" s="245">
        <f>ROUND(I228*H228,2)</f>
        <v>0</v>
      </c>
      <c r="K228" s="246"/>
      <c r="L228" s="45"/>
      <c r="M228" s="253" t="s">
        <v>1</v>
      </c>
      <c r="N228" s="254" t="s">
        <v>42</v>
      </c>
      <c r="O228" s="255"/>
      <c r="P228" s="256">
        <f>O228*H228</f>
        <v>0</v>
      </c>
      <c r="Q228" s="256">
        <v>0</v>
      </c>
      <c r="R228" s="256">
        <f>Q228*H228</f>
        <v>0</v>
      </c>
      <c r="S228" s="256">
        <v>0</v>
      </c>
      <c r="T228" s="25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427</v>
      </c>
    </row>
    <row r="229" s="2" customFormat="1" ht="6.96" customHeight="1">
      <c r="A229" s="39"/>
      <c r="B229" s="73"/>
      <c r="C229" s="74"/>
      <c r="D229" s="74"/>
      <c r="E229" s="74"/>
      <c r="F229" s="74"/>
      <c r="G229" s="74"/>
      <c r="H229" s="74"/>
      <c r="I229" s="74"/>
      <c r="J229" s="74"/>
      <c r="K229" s="74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3MzRjZHqPZmWj0P3w+QTwfznHrHr49gCfbP4WniC+fhA3qlIC/XKBmsULbSEYwwuFbh4xtAmQpx2YLv9fo8cNg==" hashValue="WoYUEfG820o4Mm6PGAOOugHYR3IiozQ+Iavuo3FjBrmdnNGnzvY9AGD4bv2+cVtkT/sa3OBdJj5qTjSyFT6XDQ==" algorithmName="SHA-512" password="CC35"/>
  <autoFilter ref="C125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430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ROUND((SUM(BE131:BE234)),  2)</f>
        <v>0</v>
      </c>
      <c r="G37" s="173"/>
      <c r="H37" s="173"/>
      <c r="I37" s="174">
        <v>0.20000000000000001</v>
      </c>
      <c r="J37" s="172">
        <f>ROUND(((SUM(BE131:BE234))*I37),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ROUND((SUM(BF131:BF234)),  2)</f>
        <v>0</v>
      </c>
      <c r="G38" s="173"/>
      <c r="H38" s="173"/>
      <c r="I38" s="174">
        <v>0.20000000000000001</v>
      </c>
      <c r="J38" s="172">
        <f>ROUND(((SUM(BF131:BF234))*I38),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ROUND((SUM(BG131:BG234)),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ROUND((SUM(BH131:BH234)),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ROUND((SUM(BI131:BI234)),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06061 - Priepust č.1 v km 18,220 - P21777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J158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J175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J187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J196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J233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3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06061 - Priepust č.1 v km 18,220 - P21777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11. 8. 2021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62.044343060000003</v>
      </c>
      <c r="S131" s="111"/>
      <c r="T131" s="221">
        <f>T132</f>
        <v>7.8771519999999997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P133+P158+P175+P187+P196+P233</f>
        <v>0</v>
      </c>
      <c r="Q132" s="231"/>
      <c r="R132" s="232">
        <f>R133+R158+R175+R187+R196+R233</f>
        <v>62.044343060000003</v>
      </c>
      <c r="S132" s="231"/>
      <c r="T132" s="233">
        <f>T133+T158+T175+T187+T196+T233</f>
        <v>7.8771519999999997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BK133+BK158+BK175+BK187+BK196+BK233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SUM(P134:P157)</f>
        <v>0</v>
      </c>
      <c r="Q133" s="231"/>
      <c r="R133" s="232">
        <f>SUM(R134:R157)</f>
        <v>0</v>
      </c>
      <c r="S133" s="231"/>
      <c r="T133" s="233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SUM(BK134:BK157)</f>
        <v>0</v>
      </c>
    </row>
    <row r="134" s="2" customFormat="1" ht="23.4566" customHeight="1">
      <c r="A134" s="39"/>
      <c r="B134" s="40"/>
      <c r="C134" s="239" t="s">
        <v>84</v>
      </c>
      <c r="D134" s="239" t="s">
        <v>152</v>
      </c>
      <c r="E134" s="240" t="s">
        <v>433</v>
      </c>
      <c r="F134" s="241" t="s">
        <v>434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3.4566" customHeight="1">
      <c r="A135" s="39"/>
      <c r="B135" s="40"/>
      <c r="C135" s="239" t="s">
        <v>92</v>
      </c>
      <c r="D135" s="239" t="s">
        <v>152</v>
      </c>
      <c r="E135" s="240" t="s">
        <v>436</v>
      </c>
      <c r="F135" s="241" t="s">
        <v>437</v>
      </c>
      <c r="G135" s="242" t="s">
        <v>438</v>
      </c>
      <c r="H135" s="243">
        <v>2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439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440</v>
      </c>
      <c r="G136" s="259"/>
      <c r="H136" s="263">
        <v>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1.0566" customHeight="1">
      <c r="A137" s="39"/>
      <c r="B137" s="40"/>
      <c r="C137" s="239" t="s">
        <v>99</v>
      </c>
      <c r="D137" s="239" t="s">
        <v>152</v>
      </c>
      <c r="E137" s="240" t="s">
        <v>441</v>
      </c>
      <c r="F137" s="241" t="s">
        <v>442</v>
      </c>
      <c r="G137" s="242" t="s">
        <v>438</v>
      </c>
      <c r="H137" s="243">
        <v>2.8130000000000002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444</v>
      </c>
      <c r="G138" s="259"/>
      <c r="H138" s="263">
        <v>2.8130000000000002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6.72453" customHeight="1">
      <c r="A139" s="39"/>
      <c r="B139" s="40"/>
      <c r="C139" s="239" t="s">
        <v>166</v>
      </c>
      <c r="D139" s="239" t="s">
        <v>152</v>
      </c>
      <c r="E139" s="240" t="s">
        <v>445</v>
      </c>
      <c r="F139" s="241" t="s">
        <v>446</v>
      </c>
      <c r="G139" s="242" t="s">
        <v>438</v>
      </c>
      <c r="H139" s="243">
        <v>0.84399999999999997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447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448</v>
      </c>
      <c r="G140" s="259"/>
      <c r="H140" s="263">
        <v>2.8130000000000002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13" customFormat="1">
      <c r="A141" s="13"/>
      <c r="B141" s="258"/>
      <c r="C141" s="259"/>
      <c r="D141" s="260" t="s">
        <v>190</v>
      </c>
      <c r="E141" s="259"/>
      <c r="F141" s="262" t="s">
        <v>449</v>
      </c>
      <c r="G141" s="259"/>
      <c r="H141" s="263">
        <v>0.84399999999999997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4</v>
      </c>
      <c r="AX141" s="13" t="s">
        <v>84</v>
      </c>
      <c r="AY141" s="269" t="s">
        <v>149</v>
      </c>
    </row>
    <row r="142" s="2" customFormat="1" ht="16.30189" customHeight="1">
      <c r="A142" s="39"/>
      <c r="B142" s="40"/>
      <c r="C142" s="239" t="s">
        <v>148</v>
      </c>
      <c r="D142" s="239" t="s">
        <v>152</v>
      </c>
      <c r="E142" s="240" t="s">
        <v>450</v>
      </c>
      <c r="F142" s="241" t="s">
        <v>451</v>
      </c>
      <c r="G142" s="242" t="s">
        <v>438</v>
      </c>
      <c r="H142" s="243">
        <v>3.8399999999999999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452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453</v>
      </c>
      <c r="G143" s="259"/>
      <c r="H143" s="263">
        <v>3.8399999999999999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3.8399999999999999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213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1.1519999999999999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457</v>
      </c>
      <c r="G146" s="259"/>
      <c r="H146" s="263">
        <v>3.8399999999999999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458</v>
      </c>
      <c r="G147" s="259"/>
      <c r="H147" s="263">
        <v>1.1519999999999999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218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6.6529999999999996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462</v>
      </c>
      <c r="G149" s="259"/>
      <c r="H149" s="263">
        <v>6.6529999999999996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223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46.570999999999998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466</v>
      </c>
      <c r="G151" s="259"/>
      <c r="H151" s="263">
        <v>46.570999999999998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229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6.6529999999999996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236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13.243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472</v>
      </c>
      <c r="G154" s="259"/>
      <c r="H154" s="263">
        <v>9.9800000000000004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473</v>
      </c>
      <c r="G155" s="259"/>
      <c r="H155" s="263">
        <v>1.8080000000000001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474</v>
      </c>
      <c r="G156" s="259"/>
      <c r="H156" s="263">
        <v>1.4550000000000001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149</v>
      </c>
    </row>
    <row r="157" s="14" customFormat="1">
      <c r="A157" s="14"/>
      <c r="B157" s="270"/>
      <c r="C157" s="271"/>
      <c r="D157" s="260" t="s">
        <v>190</v>
      </c>
      <c r="E157" s="272" t="s">
        <v>1</v>
      </c>
      <c r="F157" s="273" t="s">
        <v>203</v>
      </c>
      <c r="G157" s="271"/>
      <c r="H157" s="274">
        <v>13.243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190</v>
      </c>
      <c r="AU157" s="280" t="s">
        <v>92</v>
      </c>
      <c r="AV157" s="14" t="s">
        <v>166</v>
      </c>
      <c r="AW157" s="14" t="s">
        <v>32</v>
      </c>
      <c r="AX157" s="14" t="s">
        <v>84</v>
      </c>
      <c r="AY157" s="280" t="s">
        <v>149</v>
      </c>
    </row>
    <row r="158" s="12" customFormat="1" ht="22.8" customHeight="1">
      <c r="A158" s="12"/>
      <c r="B158" s="223"/>
      <c r="C158" s="224"/>
      <c r="D158" s="225" t="s">
        <v>75</v>
      </c>
      <c r="E158" s="237" t="s">
        <v>99</v>
      </c>
      <c r="F158" s="237" t="s">
        <v>475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SUM(P159:P174)</f>
        <v>0</v>
      </c>
      <c r="Q158" s="231"/>
      <c r="R158" s="232">
        <f>SUM(R159:R174)</f>
        <v>7.5376480599999995</v>
      </c>
      <c r="S158" s="231"/>
      <c r="T158" s="23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84</v>
      </c>
      <c r="AT158" s="235" t="s">
        <v>75</v>
      </c>
      <c r="AU158" s="235" t="s">
        <v>84</v>
      </c>
      <c r="AY158" s="234" t="s">
        <v>149</v>
      </c>
      <c r="BK158" s="236">
        <f>SUM(BK159:BK174)</f>
        <v>0</v>
      </c>
    </row>
    <row r="159" s="2" customFormat="1" ht="21.0566" customHeight="1">
      <c r="A159" s="39"/>
      <c r="B159" s="40"/>
      <c r="C159" s="239" t="s">
        <v>242</v>
      </c>
      <c r="D159" s="239" t="s">
        <v>152</v>
      </c>
      <c r="E159" s="240" t="s">
        <v>476</v>
      </c>
      <c r="F159" s="241" t="s">
        <v>477</v>
      </c>
      <c r="G159" s="242" t="s">
        <v>438</v>
      </c>
      <c r="H159" s="243">
        <v>2.714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2.3855499999999998</v>
      </c>
      <c r="R159" s="249">
        <f>Q159*H159</f>
        <v>6.4743826999999996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478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479</v>
      </c>
      <c r="G160" s="259"/>
      <c r="H160" s="263">
        <v>2.714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84</v>
      </c>
      <c r="AY160" s="269" t="s">
        <v>149</v>
      </c>
    </row>
    <row r="161" s="2" customFormat="1" ht="21.0566" customHeight="1">
      <c r="A161" s="39"/>
      <c r="B161" s="40"/>
      <c r="C161" s="239" t="s">
        <v>247</v>
      </c>
      <c r="D161" s="239" t="s">
        <v>152</v>
      </c>
      <c r="E161" s="240" t="s">
        <v>480</v>
      </c>
      <c r="F161" s="241" t="s">
        <v>481</v>
      </c>
      <c r="G161" s="242" t="s">
        <v>188</v>
      </c>
      <c r="H161" s="243">
        <v>8.9120000000000008</v>
      </c>
      <c r="I161" s="244"/>
      <c r="J161" s="245">
        <f>ROUND(I161*H161,2)</f>
        <v>0</v>
      </c>
      <c r="K161" s="246"/>
      <c r="L161" s="45"/>
      <c r="M161" s="247" t="s">
        <v>1</v>
      </c>
      <c r="N161" s="248" t="s">
        <v>42</v>
      </c>
      <c r="O161" s="98"/>
      <c r="P161" s="249">
        <f>O161*H161</f>
        <v>0</v>
      </c>
      <c r="Q161" s="249">
        <v>0.038350000000000002</v>
      </c>
      <c r="R161" s="249">
        <f>Q161*H161</f>
        <v>0.34177520000000006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166</v>
      </c>
      <c r="AT161" s="251" t="s">
        <v>152</v>
      </c>
      <c r="AU161" s="251" t="s">
        <v>92</v>
      </c>
      <c r="AY161" s="18" t="s">
        <v>149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166</v>
      </c>
      <c r="BM161" s="251" t="s">
        <v>482</v>
      </c>
    </row>
    <row r="162" s="13" customFormat="1">
      <c r="A162" s="13"/>
      <c r="B162" s="258"/>
      <c r="C162" s="259"/>
      <c r="D162" s="260" t="s">
        <v>190</v>
      </c>
      <c r="E162" s="261" t="s">
        <v>1</v>
      </c>
      <c r="F162" s="262" t="s">
        <v>483</v>
      </c>
      <c r="G162" s="259"/>
      <c r="H162" s="263">
        <v>8.9120000000000008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149</v>
      </c>
    </row>
    <row r="163" s="14" customFormat="1">
      <c r="A163" s="14"/>
      <c r="B163" s="270"/>
      <c r="C163" s="271"/>
      <c r="D163" s="260" t="s">
        <v>190</v>
      </c>
      <c r="E163" s="272" t="s">
        <v>1</v>
      </c>
      <c r="F163" s="273" t="s">
        <v>203</v>
      </c>
      <c r="G163" s="271"/>
      <c r="H163" s="274">
        <v>8.9120000000000008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190</v>
      </c>
      <c r="AU163" s="280" t="s">
        <v>92</v>
      </c>
      <c r="AV163" s="14" t="s">
        <v>166</v>
      </c>
      <c r="AW163" s="14" t="s">
        <v>32</v>
      </c>
      <c r="AX163" s="14" t="s">
        <v>84</v>
      </c>
      <c r="AY163" s="280" t="s">
        <v>149</v>
      </c>
    </row>
    <row r="164" s="2" customFormat="1" ht="21.0566" customHeight="1">
      <c r="A164" s="39"/>
      <c r="B164" s="40"/>
      <c r="C164" s="239" t="s">
        <v>252</v>
      </c>
      <c r="D164" s="239" t="s">
        <v>152</v>
      </c>
      <c r="E164" s="240" t="s">
        <v>484</v>
      </c>
      <c r="F164" s="241" t="s">
        <v>485</v>
      </c>
      <c r="G164" s="242" t="s">
        <v>188</v>
      </c>
      <c r="H164" s="243">
        <v>8.9120000000000008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1.0000000000000001E-05</v>
      </c>
      <c r="R164" s="249">
        <f>Q164*H164</f>
        <v>8.9120000000000014E-05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166</v>
      </c>
      <c r="AT164" s="251" t="s">
        <v>152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486</v>
      </c>
    </row>
    <row r="165" s="2" customFormat="1" ht="21.0566" customHeight="1">
      <c r="A165" s="39"/>
      <c r="B165" s="40"/>
      <c r="C165" s="239" t="s">
        <v>256</v>
      </c>
      <c r="D165" s="239" t="s">
        <v>152</v>
      </c>
      <c r="E165" s="240" t="s">
        <v>487</v>
      </c>
      <c r="F165" s="241" t="s">
        <v>488</v>
      </c>
      <c r="G165" s="242" t="s">
        <v>198</v>
      </c>
      <c r="H165" s="243">
        <v>0.45100000000000001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1.03704</v>
      </c>
      <c r="R165" s="249">
        <f>Q165*H165</f>
        <v>0.46770504000000002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489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490</v>
      </c>
      <c r="G166" s="259"/>
      <c r="H166" s="263">
        <v>0.45100000000000001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16.30189" customHeight="1">
      <c r="A167" s="39"/>
      <c r="B167" s="40"/>
      <c r="C167" s="282" t="s">
        <v>260</v>
      </c>
      <c r="D167" s="282" t="s">
        <v>243</v>
      </c>
      <c r="E167" s="283" t="s">
        <v>491</v>
      </c>
      <c r="F167" s="284" t="s">
        <v>492</v>
      </c>
      <c r="G167" s="285" t="s">
        <v>493</v>
      </c>
      <c r="H167" s="286">
        <v>64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223</v>
      </c>
      <c r="AT167" s="251" t="s">
        <v>243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494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495</v>
      </c>
      <c r="G168" s="259"/>
      <c r="H168" s="263">
        <v>64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264</v>
      </c>
      <c r="D169" s="239" t="s">
        <v>152</v>
      </c>
      <c r="E169" s="240" t="s">
        <v>496</v>
      </c>
      <c r="F169" s="241" t="s">
        <v>497</v>
      </c>
      <c r="G169" s="242" t="s">
        <v>239</v>
      </c>
      <c r="H169" s="243">
        <v>12.800000000000001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0.00282</v>
      </c>
      <c r="R169" s="249">
        <f>Q169*H169</f>
        <v>0.036096000000000003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498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499</v>
      </c>
      <c r="G170" s="259"/>
      <c r="H170" s="263">
        <v>12.800000000000001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149</v>
      </c>
    </row>
    <row r="171" s="14" customFormat="1">
      <c r="A171" s="14"/>
      <c r="B171" s="270"/>
      <c r="C171" s="271"/>
      <c r="D171" s="260" t="s">
        <v>190</v>
      </c>
      <c r="E171" s="272" t="s">
        <v>1</v>
      </c>
      <c r="F171" s="273" t="s">
        <v>203</v>
      </c>
      <c r="G171" s="271"/>
      <c r="H171" s="274">
        <v>12.800000000000001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190</v>
      </c>
      <c r="AU171" s="280" t="s">
        <v>92</v>
      </c>
      <c r="AV171" s="14" t="s">
        <v>166</v>
      </c>
      <c r="AW171" s="14" t="s">
        <v>4</v>
      </c>
      <c r="AX171" s="14" t="s">
        <v>84</v>
      </c>
      <c r="AY171" s="280" t="s">
        <v>149</v>
      </c>
    </row>
    <row r="172" s="2" customFormat="1" ht="21.0566" customHeight="1">
      <c r="A172" s="39"/>
      <c r="B172" s="40"/>
      <c r="C172" s="282" t="s">
        <v>269</v>
      </c>
      <c r="D172" s="282" t="s">
        <v>243</v>
      </c>
      <c r="E172" s="283" t="s">
        <v>500</v>
      </c>
      <c r="F172" s="284" t="s">
        <v>501</v>
      </c>
      <c r="G172" s="285" t="s">
        <v>239</v>
      </c>
      <c r="H172" s="286">
        <v>12.800000000000001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42</v>
      </c>
      <c r="O172" s="98"/>
      <c r="P172" s="249">
        <f>O172*H172</f>
        <v>0</v>
      </c>
      <c r="Q172" s="249">
        <v>0.017000000000000001</v>
      </c>
      <c r="R172" s="249">
        <f>Q172*H172</f>
        <v>0.21760000000000002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223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502</v>
      </c>
    </row>
    <row r="173" s="2" customFormat="1" ht="16.30189" customHeight="1">
      <c r="A173" s="39"/>
      <c r="B173" s="40"/>
      <c r="C173" s="282" t="s">
        <v>273</v>
      </c>
      <c r="D173" s="282" t="s">
        <v>243</v>
      </c>
      <c r="E173" s="283" t="s">
        <v>503</v>
      </c>
      <c r="F173" s="284" t="s">
        <v>504</v>
      </c>
      <c r="G173" s="285" t="s">
        <v>493</v>
      </c>
      <c r="H173" s="286">
        <v>25.120000000000001</v>
      </c>
      <c r="I173" s="287"/>
      <c r="J173" s="288">
        <f>ROUND(I173*H173,2)</f>
        <v>0</v>
      </c>
      <c r="K173" s="289"/>
      <c r="L173" s="290"/>
      <c r="M173" s="291" t="s">
        <v>1</v>
      </c>
      <c r="N173" s="292" t="s">
        <v>42</v>
      </c>
      <c r="O173" s="9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223</v>
      </c>
      <c r="AT173" s="251" t="s">
        <v>243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505</v>
      </c>
    </row>
    <row r="174" s="13" customFormat="1">
      <c r="A174" s="13"/>
      <c r="B174" s="258"/>
      <c r="C174" s="259"/>
      <c r="D174" s="260" t="s">
        <v>190</v>
      </c>
      <c r="E174" s="261" t="s">
        <v>1</v>
      </c>
      <c r="F174" s="262" t="s">
        <v>506</v>
      </c>
      <c r="G174" s="259"/>
      <c r="H174" s="263">
        <v>25.120000000000001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190</v>
      </c>
      <c r="AU174" s="269" t="s">
        <v>92</v>
      </c>
      <c r="AV174" s="13" t="s">
        <v>92</v>
      </c>
      <c r="AW174" s="13" t="s">
        <v>32</v>
      </c>
      <c r="AX174" s="13" t="s">
        <v>84</v>
      </c>
      <c r="AY174" s="269" t="s">
        <v>149</v>
      </c>
    </row>
    <row r="175" s="12" customFormat="1" ht="22.8" customHeight="1">
      <c r="A175" s="12"/>
      <c r="B175" s="223"/>
      <c r="C175" s="224"/>
      <c r="D175" s="225" t="s">
        <v>75</v>
      </c>
      <c r="E175" s="237" t="s">
        <v>166</v>
      </c>
      <c r="F175" s="237" t="s">
        <v>507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SUM(P176:P186)</f>
        <v>0</v>
      </c>
      <c r="Q175" s="231"/>
      <c r="R175" s="232">
        <f>SUM(R176:R186)</f>
        <v>53.5373254</v>
      </c>
      <c r="S175" s="231"/>
      <c r="T175" s="233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84</v>
      </c>
      <c r="AT175" s="235" t="s">
        <v>75</v>
      </c>
      <c r="AU175" s="235" t="s">
        <v>84</v>
      </c>
      <c r="AY175" s="234" t="s">
        <v>149</v>
      </c>
      <c r="BK175" s="236">
        <f>SUM(BK176:BK186)</f>
        <v>0</v>
      </c>
    </row>
    <row r="176" s="2" customFormat="1" ht="31.92453" customHeight="1">
      <c r="A176" s="39"/>
      <c r="B176" s="40"/>
      <c r="C176" s="239" t="s">
        <v>277</v>
      </c>
      <c r="D176" s="239" t="s">
        <v>152</v>
      </c>
      <c r="E176" s="240" t="s">
        <v>508</v>
      </c>
      <c r="F176" s="241" t="s">
        <v>509</v>
      </c>
      <c r="G176" s="242" t="s">
        <v>188</v>
      </c>
      <c r="H176" s="243">
        <v>37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0.23366999999999999</v>
      </c>
      <c r="R176" s="249">
        <f>Q176*H176</f>
        <v>8.6457899999999999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166</v>
      </c>
      <c r="AT176" s="251" t="s">
        <v>152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510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511</v>
      </c>
      <c r="G177" s="259"/>
      <c r="H177" s="263">
        <v>37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149</v>
      </c>
    </row>
    <row r="178" s="2" customFormat="1" ht="23.4566" customHeight="1">
      <c r="A178" s="39"/>
      <c r="B178" s="40"/>
      <c r="C178" s="239" t="s">
        <v>7</v>
      </c>
      <c r="D178" s="239" t="s">
        <v>152</v>
      </c>
      <c r="E178" s="240" t="s">
        <v>512</v>
      </c>
      <c r="F178" s="241" t="s">
        <v>513</v>
      </c>
      <c r="G178" s="242" t="s">
        <v>438</v>
      </c>
      <c r="H178" s="243">
        <v>0.56299999999999994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1.7034</v>
      </c>
      <c r="R178" s="249">
        <f>Q178*H178</f>
        <v>0.95901419999999993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514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515</v>
      </c>
      <c r="G179" s="259"/>
      <c r="H179" s="263">
        <v>0.56299999999999994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2" customFormat="1" ht="23.4566" customHeight="1">
      <c r="A180" s="39"/>
      <c r="B180" s="40"/>
      <c r="C180" s="239" t="s">
        <v>284</v>
      </c>
      <c r="D180" s="239" t="s">
        <v>152</v>
      </c>
      <c r="E180" s="240" t="s">
        <v>516</v>
      </c>
      <c r="F180" s="241" t="s">
        <v>517</v>
      </c>
      <c r="G180" s="242" t="s">
        <v>188</v>
      </c>
      <c r="H180" s="243">
        <v>37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0.30059999999999998</v>
      </c>
      <c r="R180" s="249">
        <f>Q180*H180</f>
        <v>11.122199999999999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518</v>
      </c>
    </row>
    <row r="181" s="2" customFormat="1" ht="31.92453" customHeight="1">
      <c r="A181" s="39"/>
      <c r="B181" s="40"/>
      <c r="C181" s="239" t="s">
        <v>288</v>
      </c>
      <c r="D181" s="239" t="s">
        <v>152</v>
      </c>
      <c r="E181" s="240" t="s">
        <v>519</v>
      </c>
      <c r="F181" s="241" t="s">
        <v>520</v>
      </c>
      <c r="G181" s="242" t="s">
        <v>438</v>
      </c>
      <c r="H181" s="243">
        <v>2.25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2.2632400000000001</v>
      </c>
      <c r="R181" s="249">
        <f>Q181*H181</f>
        <v>5.0922900000000002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521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522</v>
      </c>
      <c r="G182" s="259"/>
      <c r="H182" s="263">
        <v>2.25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23.4566" customHeight="1">
      <c r="A183" s="39"/>
      <c r="B183" s="40"/>
      <c r="C183" s="239" t="s">
        <v>292</v>
      </c>
      <c r="D183" s="239" t="s">
        <v>152</v>
      </c>
      <c r="E183" s="240" t="s">
        <v>523</v>
      </c>
      <c r="F183" s="241" t="s">
        <v>524</v>
      </c>
      <c r="G183" s="242" t="s">
        <v>188</v>
      </c>
      <c r="H183" s="243">
        <v>0.32000000000000001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0.02266</v>
      </c>
      <c r="R183" s="249">
        <f>Q183*H183</f>
        <v>0.0072512000000000002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525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526</v>
      </c>
      <c r="G184" s="259"/>
      <c r="H184" s="263">
        <v>0.32000000000000001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2" customFormat="1" ht="31.92453" customHeight="1">
      <c r="A185" s="39"/>
      <c r="B185" s="40"/>
      <c r="C185" s="239" t="s">
        <v>296</v>
      </c>
      <c r="D185" s="239" t="s">
        <v>152</v>
      </c>
      <c r="E185" s="240" t="s">
        <v>527</v>
      </c>
      <c r="F185" s="241" t="s">
        <v>528</v>
      </c>
      <c r="G185" s="242" t="s">
        <v>188</v>
      </c>
      <c r="H185" s="243">
        <v>37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0.74894000000000005</v>
      </c>
      <c r="R185" s="249">
        <f>Q185*H185</f>
        <v>27.710780000000003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166</v>
      </c>
      <c r="AT185" s="251" t="s">
        <v>152</v>
      </c>
      <c r="AU185" s="251" t="s">
        <v>92</v>
      </c>
      <c r="AY185" s="18" t="s">
        <v>149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166</v>
      </c>
      <c r="BM185" s="251" t="s">
        <v>529</v>
      </c>
    </row>
    <row r="186" s="13" customFormat="1">
      <c r="A186" s="13"/>
      <c r="B186" s="258"/>
      <c r="C186" s="259"/>
      <c r="D186" s="260" t="s">
        <v>190</v>
      </c>
      <c r="E186" s="261" t="s">
        <v>1</v>
      </c>
      <c r="F186" s="262" t="s">
        <v>530</v>
      </c>
      <c r="G186" s="259"/>
      <c r="H186" s="263">
        <v>37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190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149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213</v>
      </c>
      <c r="F187" s="237" t="s">
        <v>228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SUM(P188:P195)</f>
        <v>0</v>
      </c>
      <c r="Q187" s="231"/>
      <c r="R187" s="232">
        <f>SUM(R188:R195)</f>
        <v>0.863178</v>
      </c>
      <c r="S187" s="231"/>
      <c r="T187" s="233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149</v>
      </c>
      <c r="BK187" s="236">
        <f>SUM(BK188:BK195)</f>
        <v>0</v>
      </c>
    </row>
    <row r="188" s="2" customFormat="1" ht="23.4566" customHeight="1">
      <c r="A188" s="39"/>
      <c r="B188" s="40"/>
      <c r="C188" s="239" t="s">
        <v>300</v>
      </c>
      <c r="D188" s="239" t="s">
        <v>152</v>
      </c>
      <c r="E188" s="240" t="s">
        <v>531</v>
      </c>
      <c r="F188" s="241" t="s">
        <v>532</v>
      </c>
      <c r="G188" s="242" t="s">
        <v>188</v>
      </c>
      <c r="H188" s="243">
        <v>10.24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0.00081999999999999998</v>
      </c>
      <c r="R188" s="249">
        <f>Q188*H188</f>
        <v>0.0083967999999999994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533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534</v>
      </c>
      <c r="G189" s="259"/>
      <c r="H189" s="263">
        <v>10.24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16.30189" customHeight="1">
      <c r="A190" s="39"/>
      <c r="B190" s="40"/>
      <c r="C190" s="239" t="s">
        <v>304</v>
      </c>
      <c r="D190" s="239" t="s">
        <v>152</v>
      </c>
      <c r="E190" s="240" t="s">
        <v>535</v>
      </c>
      <c r="F190" s="241" t="s">
        <v>536</v>
      </c>
      <c r="G190" s="242" t="s">
        <v>188</v>
      </c>
      <c r="H190" s="243">
        <v>20.420000000000002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0.00051000000000000004</v>
      </c>
      <c r="R190" s="249">
        <f>Q190*H190</f>
        <v>0.010414200000000002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537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538</v>
      </c>
      <c r="G191" s="259"/>
      <c r="H191" s="263">
        <v>10.186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149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539</v>
      </c>
      <c r="G192" s="259"/>
      <c r="H192" s="263">
        <v>10.234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149</v>
      </c>
    </row>
    <row r="193" s="14" customFormat="1">
      <c r="A193" s="14"/>
      <c r="B193" s="270"/>
      <c r="C193" s="271"/>
      <c r="D193" s="260" t="s">
        <v>190</v>
      </c>
      <c r="E193" s="272" t="s">
        <v>1</v>
      </c>
      <c r="F193" s="273" t="s">
        <v>203</v>
      </c>
      <c r="G193" s="271"/>
      <c r="H193" s="274">
        <v>20.420000000000002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190</v>
      </c>
      <c r="AU193" s="280" t="s">
        <v>92</v>
      </c>
      <c r="AV193" s="14" t="s">
        <v>166</v>
      </c>
      <c r="AW193" s="14" t="s">
        <v>32</v>
      </c>
      <c r="AX193" s="14" t="s">
        <v>84</v>
      </c>
      <c r="AY193" s="280" t="s">
        <v>149</v>
      </c>
    </row>
    <row r="194" s="2" customFormat="1" ht="21.0566" customHeight="1">
      <c r="A194" s="39"/>
      <c r="B194" s="40"/>
      <c r="C194" s="239" t="s">
        <v>309</v>
      </c>
      <c r="D194" s="239" t="s">
        <v>152</v>
      </c>
      <c r="E194" s="240" t="s">
        <v>540</v>
      </c>
      <c r="F194" s="241" t="s">
        <v>541</v>
      </c>
      <c r="G194" s="242" t="s">
        <v>188</v>
      </c>
      <c r="H194" s="243">
        <v>20.420000000000002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0.041349999999999998</v>
      </c>
      <c r="R194" s="249">
        <f>Q194*H194</f>
        <v>0.84436699999999998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542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543</v>
      </c>
      <c r="G195" s="259"/>
      <c r="H195" s="263">
        <v>20.420000000000002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12" customFormat="1" ht="22.8" customHeight="1">
      <c r="A196" s="12"/>
      <c r="B196" s="223"/>
      <c r="C196" s="224"/>
      <c r="D196" s="225" t="s">
        <v>75</v>
      </c>
      <c r="E196" s="237" t="s">
        <v>229</v>
      </c>
      <c r="F196" s="237" t="s">
        <v>235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SUM(P197:P232)</f>
        <v>0</v>
      </c>
      <c r="Q196" s="231"/>
      <c r="R196" s="232">
        <f>SUM(R197:R232)</f>
        <v>0.1061916</v>
      </c>
      <c r="S196" s="231"/>
      <c r="T196" s="233">
        <f>SUM(T197:T232)</f>
        <v>7.8771519999999997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84</v>
      </c>
      <c r="AT196" s="235" t="s">
        <v>75</v>
      </c>
      <c r="AU196" s="235" t="s">
        <v>84</v>
      </c>
      <c r="AY196" s="234" t="s">
        <v>149</v>
      </c>
      <c r="BK196" s="236">
        <f>SUM(BK197:BK232)</f>
        <v>0</v>
      </c>
    </row>
    <row r="197" s="2" customFormat="1" ht="23.4566" customHeight="1">
      <c r="A197" s="39"/>
      <c r="B197" s="40"/>
      <c r="C197" s="239" t="s">
        <v>313</v>
      </c>
      <c r="D197" s="239" t="s">
        <v>152</v>
      </c>
      <c r="E197" s="240" t="s">
        <v>257</v>
      </c>
      <c r="F197" s="241" t="s">
        <v>258</v>
      </c>
      <c r="G197" s="242" t="s">
        <v>250</v>
      </c>
      <c r="H197" s="243">
        <v>4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0.00025000000000000001</v>
      </c>
      <c r="R197" s="249">
        <f>Q197*H197</f>
        <v>0.001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544</v>
      </c>
    </row>
    <row r="198" s="2" customFormat="1" ht="31.92453" customHeight="1">
      <c r="A198" s="39"/>
      <c r="B198" s="40"/>
      <c r="C198" s="282" t="s">
        <v>317</v>
      </c>
      <c r="D198" s="282" t="s">
        <v>243</v>
      </c>
      <c r="E198" s="283" t="s">
        <v>261</v>
      </c>
      <c r="F198" s="284" t="s">
        <v>262</v>
      </c>
      <c r="G198" s="285" t="s">
        <v>250</v>
      </c>
      <c r="H198" s="286">
        <v>4</v>
      </c>
      <c r="I198" s="287"/>
      <c r="J198" s="288">
        <f>ROUND(I198*H198,2)</f>
        <v>0</v>
      </c>
      <c r="K198" s="289"/>
      <c r="L198" s="290"/>
      <c r="M198" s="291" t="s">
        <v>1</v>
      </c>
      <c r="N198" s="292" t="s">
        <v>42</v>
      </c>
      <c r="O198" s="98"/>
      <c r="P198" s="249">
        <f>O198*H198</f>
        <v>0</v>
      </c>
      <c r="Q198" s="249">
        <v>0.00084999999999999995</v>
      </c>
      <c r="R198" s="249">
        <f>Q198*H198</f>
        <v>0.0033999999999999998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223</v>
      </c>
      <c r="AT198" s="251" t="s">
        <v>243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545</v>
      </c>
    </row>
    <row r="199" s="2" customFormat="1" ht="16.30189" customHeight="1">
      <c r="A199" s="39"/>
      <c r="B199" s="40"/>
      <c r="C199" s="239" t="s">
        <v>322</v>
      </c>
      <c r="D199" s="239" t="s">
        <v>152</v>
      </c>
      <c r="E199" s="240" t="s">
        <v>546</v>
      </c>
      <c r="F199" s="241" t="s">
        <v>547</v>
      </c>
      <c r="G199" s="242" t="s">
        <v>250</v>
      </c>
      <c r="H199" s="243">
        <v>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0.077670000000000003</v>
      </c>
      <c r="R199" s="249">
        <f>Q199*H199</f>
        <v>0.077670000000000003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548</v>
      </c>
    </row>
    <row r="200" s="2" customFormat="1" ht="16.30189" customHeight="1">
      <c r="A200" s="39"/>
      <c r="B200" s="40"/>
      <c r="C200" s="239" t="s">
        <v>327</v>
      </c>
      <c r="D200" s="239" t="s">
        <v>152</v>
      </c>
      <c r="E200" s="240" t="s">
        <v>549</v>
      </c>
      <c r="F200" s="241" t="s">
        <v>550</v>
      </c>
      <c r="G200" s="242" t="s">
        <v>250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551</v>
      </c>
    </row>
    <row r="201" s="2" customFormat="1" ht="23.4566" customHeight="1">
      <c r="A201" s="39"/>
      <c r="B201" s="40"/>
      <c r="C201" s="282" t="s">
        <v>332</v>
      </c>
      <c r="D201" s="282" t="s">
        <v>243</v>
      </c>
      <c r="E201" s="283" t="s">
        <v>552</v>
      </c>
      <c r="F201" s="284" t="s">
        <v>553</v>
      </c>
      <c r="G201" s="285" t="s">
        <v>250</v>
      </c>
      <c r="H201" s="286">
        <v>2</v>
      </c>
      <c r="I201" s="287"/>
      <c r="J201" s="288">
        <f>ROUND(I201*H201,2)</f>
        <v>0</v>
      </c>
      <c r="K201" s="289"/>
      <c r="L201" s="290"/>
      <c r="M201" s="291" t="s">
        <v>1</v>
      </c>
      <c r="N201" s="292" t="s">
        <v>42</v>
      </c>
      <c r="O201" s="98"/>
      <c r="P201" s="249">
        <f>O201*H201</f>
        <v>0</v>
      </c>
      <c r="Q201" s="249">
        <v>0.00029999999999999997</v>
      </c>
      <c r="R201" s="249">
        <f>Q201*H201</f>
        <v>0.00059999999999999995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223</v>
      </c>
      <c r="AT201" s="251" t="s">
        <v>243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554</v>
      </c>
    </row>
    <row r="202" s="13" customFormat="1">
      <c r="A202" s="13"/>
      <c r="B202" s="258"/>
      <c r="C202" s="259"/>
      <c r="D202" s="260" t="s">
        <v>190</v>
      </c>
      <c r="E202" s="259"/>
      <c r="F202" s="262" t="s">
        <v>555</v>
      </c>
      <c r="G202" s="259"/>
      <c r="H202" s="263">
        <v>2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4</v>
      </c>
      <c r="AX202" s="13" t="s">
        <v>84</v>
      </c>
      <c r="AY202" s="269" t="s">
        <v>149</v>
      </c>
    </row>
    <row r="203" s="2" customFormat="1" ht="21.0566" customHeight="1">
      <c r="A203" s="39"/>
      <c r="B203" s="40"/>
      <c r="C203" s="239" t="s">
        <v>337</v>
      </c>
      <c r="D203" s="239" t="s">
        <v>152</v>
      </c>
      <c r="E203" s="240" t="s">
        <v>556</v>
      </c>
      <c r="F203" s="241" t="s">
        <v>557</v>
      </c>
      <c r="G203" s="242" t="s">
        <v>188</v>
      </c>
      <c r="H203" s="243">
        <v>20.420000000000002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558</v>
      </c>
    </row>
    <row r="204" s="13" customFormat="1">
      <c r="A204" s="13"/>
      <c r="B204" s="258"/>
      <c r="C204" s="259"/>
      <c r="D204" s="260" t="s">
        <v>190</v>
      </c>
      <c r="E204" s="261" t="s">
        <v>1</v>
      </c>
      <c r="F204" s="262" t="s">
        <v>538</v>
      </c>
      <c r="G204" s="259"/>
      <c r="H204" s="263">
        <v>10.186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190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149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539</v>
      </c>
      <c r="G205" s="259"/>
      <c r="H205" s="263">
        <v>10.234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76</v>
      </c>
      <c r="AY205" s="269" t="s">
        <v>149</v>
      </c>
    </row>
    <row r="206" s="14" customFormat="1">
      <c r="A206" s="14"/>
      <c r="B206" s="270"/>
      <c r="C206" s="271"/>
      <c r="D206" s="260" t="s">
        <v>190</v>
      </c>
      <c r="E206" s="272" t="s">
        <v>1</v>
      </c>
      <c r="F206" s="273" t="s">
        <v>203</v>
      </c>
      <c r="G206" s="271"/>
      <c r="H206" s="274">
        <v>20.420000000000002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190</v>
      </c>
      <c r="AU206" s="280" t="s">
        <v>92</v>
      </c>
      <c r="AV206" s="14" t="s">
        <v>166</v>
      </c>
      <c r="AW206" s="14" t="s">
        <v>32</v>
      </c>
      <c r="AX206" s="14" t="s">
        <v>84</v>
      </c>
      <c r="AY206" s="280" t="s">
        <v>149</v>
      </c>
    </row>
    <row r="207" s="2" customFormat="1" ht="31.92453" customHeight="1">
      <c r="A207" s="39"/>
      <c r="B207" s="40"/>
      <c r="C207" s="239" t="s">
        <v>342</v>
      </c>
      <c r="D207" s="239" t="s">
        <v>152</v>
      </c>
      <c r="E207" s="240" t="s">
        <v>559</v>
      </c>
      <c r="F207" s="241" t="s">
        <v>560</v>
      </c>
      <c r="G207" s="242" t="s">
        <v>239</v>
      </c>
      <c r="H207" s="243">
        <v>15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0.097299999999999998</v>
      </c>
      <c r="T207" s="250">
        <f>S207*H207</f>
        <v>1.4595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166</v>
      </c>
      <c r="AT207" s="251" t="s">
        <v>152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561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562</v>
      </c>
      <c r="G208" s="259"/>
      <c r="H208" s="263">
        <v>15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149</v>
      </c>
    </row>
    <row r="209" s="2" customFormat="1" ht="23.4566" customHeight="1">
      <c r="A209" s="39"/>
      <c r="B209" s="40"/>
      <c r="C209" s="239" t="s">
        <v>346</v>
      </c>
      <c r="D209" s="239" t="s">
        <v>152</v>
      </c>
      <c r="E209" s="240" t="s">
        <v>563</v>
      </c>
      <c r="F209" s="241" t="s">
        <v>564</v>
      </c>
      <c r="G209" s="242" t="s">
        <v>239</v>
      </c>
      <c r="H209" s="243">
        <v>16.899999999999999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</v>
      </c>
      <c r="R209" s="249">
        <f>Q209*H209</f>
        <v>0</v>
      </c>
      <c r="S209" s="249">
        <v>0.10708</v>
      </c>
      <c r="T209" s="250">
        <f>S209*H209</f>
        <v>1.8096519999999998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565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566</v>
      </c>
      <c r="G210" s="259"/>
      <c r="H210" s="263">
        <v>16.899999999999999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2" customFormat="1" ht="36.72453" customHeight="1">
      <c r="A211" s="39"/>
      <c r="B211" s="40"/>
      <c r="C211" s="239" t="s">
        <v>351</v>
      </c>
      <c r="D211" s="239" t="s">
        <v>152</v>
      </c>
      <c r="E211" s="240" t="s">
        <v>567</v>
      </c>
      <c r="F211" s="241" t="s">
        <v>568</v>
      </c>
      <c r="G211" s="242" t="s">
        <v>250</v>
      </c>
      <c r="H211" s="243">
        <v>32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0.00016000000000000001</v>
      </c>
      <c r="R211" s="249">
        <f>Q211*H211</f>
        <v>0.0051200000000000004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569</v>
      </c>
    </row>
    <row r="212" s="13" customFormat="1">
      <c r="A212" s="13"/>
      <c r="B212" s="258"/>
      <c r="C212" s="259"/>
      <c r="D212" s="260" t="s">
        <v>190</v>
      </c>
      <c r="E212" s="261" t="s">
        <v>1</v>
      </c>
      <c r="F212" s="262" t="s">
        <v>570</v>
      </c>
      <c r="G212" s="259"/>
      <c r="H212" s="263">
        <v>32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190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149</v>
      </c>
    </row>
    <row r="213" s="14" customFormat="1">
      <c r="A213" s="14"/>
      <c r="B213" s="270"/>
      <c r="C213" s="271"/>
      <c r="D213" s="260" t="s">
        <v>190</v>
      </c>
      <c r="E213" s="272" t="s">
        <v>1</v>
      </c>
      <c r="F213" s="273" t="s">
        <v>203</v>
      </c>
      <c r="G213" s="271"/>
      <c r="H213" s="274">
        <v>32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190</v>
      </c>
      <c r="AU213" s="280" t="s">
        <v>92</v>
      </c>
      <c r="AV213" s="14" t="s">
        <v>166</v>
      </c>
      <c r="AW213" s="14" t="s">
        <v>32</v>
      </c>
      <c r="AX213" s="14" t="s">
        <v>84</v>
      </c>
      <c r="AY213" s="280" t="s">
        <v>149</v>
      </c>
    </row>
    <row r="214" s="2" customFormat="1" ht="36.72453" customHeight="1">
      <c r="A214" s="39"/>
      <c r="B214" s="40"/>
      <c r="C214" s="239" t="s">
        <v>355</v>
      </c>
      <c r="D214" s="239" t="s">
        <v>152</v>
      </c>
      <c r="E214" s="240" t="s">
        <v>571</v>
      </c>
      <c r="F214" s="241" t="s">
        <v>572</v>
      </c>
      <c r="G214" s="242" t="s">
        <v>250</v>
      </c>
      <c r="H214" s="243">
        <v>13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0.00116</v>
      </c>
      <c r="R214" s="249">
        <f>Q214*H214</f>
        <v>0.01508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573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574</v>
      </c>
      <c r="G215" s="259"/>
      <c r="H215" s="263">
        <v>13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4" customFormat="1">
      <c r="A216" s="14"/>
      <c r="B216" s="270"/>
      <c r="C216" s="271"/>
      <c r="D216" s="260" t="s">
        <v>190</v>
      </c>
      <c r="E216" s="272" t="s">
        <v>1</v>
      </c>
      <c r="F216" s="273" t="s">
        <v>203</v>
      </c>
      <c r="G216" s="271"/>
      <c r="H216" s="274">
        <v>13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190</v>
      </c>
      <c r="AU216" s="280" t="s">
        <v>92</v>
      </c>
      <c r="AV216" s="14" t="s">
        <v>166</v>
      </c>
      <c r="AW216" s="14" t="s">
        <v>32</v>
      </c>
      <c r="AX216" s="14" t="s">
        <v>84</v>
      </c>
      <c r="AY216" s="280" t="s">
        <v>149</v>
      </c>
    </row>
    <row r="217" s="2" customFormat="1" ht="31.92453" customHeight="1">
      <c r="A217" s="39"/>
      <c r="B217" s="40"/>
      <c r="C217" s="239" t="s">
        <v>359</v>
      </c>
      <c r="D217" s="239" t="s">
        <v>152</v>
      </c>
      <c r="E217" s="240" t="s">
        <v>575</v>
      </c>
      <c r="F217" s="241" t="s">
        <v>576</v>
      </c>
      <c r="G217" s="242" t="s">
        <v>438</v>
      </c>
      <c r="H217" s="243">
        <v>1.9199999999999999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0.00173</v>
      </c>
      <c r="R217" s="249">
        <f>Q217*H217</f>
        <v>0.0033215999999999996</v>
      </c>
      <c r="S217" s="249">
        <v>2.3999999999999999</v>
      </c>
      <c r="T217" s="250">
        <f>S217*H217</f>
        <v>4.6079999999999997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577</v>
      </c>
    </row>
    <row r="218" s="13" customFormat="1">
      <c r="A218" s="13"/>
      <c r="B218" s="258"/>
      <c r="C218" s="259"/>
      <c r="D218" s="260" t="s">
        <v>190</v>
      </c>
      <c r="E218" s="261" t="s">
        <v>1</v>
      </c>
      <c r="F218" s="262" t="s">
        <v>578</v>
      </c>
      <c r="G218" s="259"/>
      <c r="H218" s="263">
        <v>1.9199999999999999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190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149</v>
      </c>
    </row>
    <row r="219" s="14" customFormat="1">
      <c r="A219" s="14"/>
      <c r="B219" s="270"/>
      <c r="C219" s="271"/>
      <c r="D219" s="260" t="s">
        <v>190</v>
      </c>
      <c r="E219" s="272" t="s">
        <v>1</v>
      </c>
      <c r="F219" s="273" t="s">
        <v>203</v>
      </c>
      <c r="G219" s="271"/>
      <c r="H219" s="274">
        <v>1.9199999999999999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190</v>
      </c>
      <c r="AU219" s="280" t="s">
        <v>92</v>
      </c>
      <c r="AV219" s="14" t="s">
        <v>166</v>
      </c>
      <c r="AW219" s="14" t="s">
        <v>32</v>
      </c>
      <c r="AX219" s="14" t="s">
        <v>84</v>
      </c>
      <c r="AY219" s="280" t="s">
        <v>149</v>
      </c>
    </row>
    <row r="220" s="2" customFormat="1" ht="23.4566" customHeight="1">
      <c r="A220" s="39"/>
      <c r="B220" s="40"/>
      <c r="C220" s="239" t="s">
        <v>364</v>
      </c>
      <c r="D220" s="239" t="s">
        <v>152</v>
      </c>
      <c r="E220" s="240" t="s">
        <v>579</v>
      </c>
      <c r="F220" s="241" t="s">
        <v>580</v>
      </c>
      <c r="G220" s="242" t="s">
        <v>198</v>
      </c>
      <c r="H220" s="243">
        <v>9.0079999999999991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166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166</v>
      </c>
      <c r="BM220" s="251" t="s">
        <v>581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582</v>
      </c>
      <c r="G221" s="259"/>
      <c r="H221" s="263">
        <v>4.4000000000000004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583</v>
      </c>
      <c r="G222" s="259"/>
      <c r="H222" s="263">
        <v>4.6079999999999997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2" customFormat="1" ht="31.92453" customHeight="1">
      <c r="A223" s="39"/>
      <c r="B223" s="40"/>
      <c r="C223" s="239" t="s">
        <v>369</v>
      </c>
      <c r="D223" s="239" t="s">
        <v>152</v>
      </c>
      <c r="E223" s="240" t="s">
        <v>584</v>
      </c>
      <c r="F223" s="241" t="s">
        <v>585</v>
      </c>
      <c r="G223" s="242" t="s">
        <v>198</v>
      </c>
      <c r="H223" s="243">
        <v>171.15199999999999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586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587</v>
      </c>
      <c r="G224" s="259"/>
      <c r="H224" s="263">
        <v>171.15199999999999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2" customFormat="1" ht="23.4566" customHeight="1">
      <c r="A225" s="39"/>
      <c r="B225" s="40"/>
      <c r="C225" s="239" t="s">
        <v>374</v>
      </c>
      <c r="D225" s="239" t="s">
        <v>152</v>
      </c>
      <c r="E225" s="240" t="s">
        <v>406</v>
      </c>
      <c r="F225" s="241" t="s">
        <v>407</v>
      </c>
      <c r="G225" s="242" t="s">
        <v>198</v>
      </c>
      <c r="H225" s="243">
        <v>3.2629999999999999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166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588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473</v>
      </c>
      <c r="G226" s="259"/>
      <c r="H226" s="263">
        <v>1.8080000000000001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3" customFormat="1">
      <c r="A227" s="13"/>
      <c r="B227" s="258"/>
      <c r="C227" s="259"/>
      <c r="D227" s="260" t="s">
        <v>190</v>
      </c>
      <c r="E227" s="261" t="s">
        <v>1</v>
      </c>
      <c r="F227" s="262" t="s">
        <v>474</v>
      </c>
      <c r="G227" s="259"/>
      <c r="H227" s="263">
        <v>1.4550000000000001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190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149</v>
      </c>
    </row>
    <row r="228" s="14" customFormat="1">
      <c r="A228" s="14"/>
      <c r="B228" s="270"/>
      <c r="C228" s="271"/>
      <c r="D228" s="260" t="s">
        <v>190</v>
      </c>
      <c r="E228" s="272" t="s">
        <v>1</v>
      </c>
      <c r="F228" s="273" t="s">
        <v>203</v>
      </c>
      <c r="G228" s="271"/>
      <c r="H228" s="274">
        <v>3.2629999999999999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190</v>
      </c>
      <c r="AU228" s="280" t="s">
        <v>92</v>
      </c>
      <c r="AV228" s="14" t="s">
        <v>166</v>
      </c>
      <c r="AW228" s="14" t="s">
        <v>32</v>
      </c>
      <c r="AX228" s="14" t="s">
        <v>84</v>
      </c>
      <c r="AY228" s="280" t="s">
        <v>149</v>
      </c>
    </row>
    <row r="229" s="2" customFormat="1" ht="23.4566" customHeight="1">
      <c r="A229" s="39"/>
      <c r="B229" s="40"/>
      <c r="C229" s="239" t="s">
        <v>378</v>
      </c>
      <c r="D229" s="239" t="s">
        <v>152</v>
      </c>
      <c r="E229" s="240" t="s">
        <v>413</v>
      </c>
      <c r="F229" s="241" t="s">
        <v>414</v>
      </c>
      <c r="G229" s="242" t="s">
        <v>198</v>
      </c>
      <c r="H229" s="243">
        <v>29.367000000000001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166</v>
      </c>
      <c r="AT229" s="251" t="s">
        <v>152</v>
      </c>
      <c r="AU229" s="251" t="s">
        <v>92</v>
      </c>
      <c r="AY229" s="18" t="s">
        <v>149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166</v>
      </c>
      <c r="BM229" s="251" t="s">
        <v>589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590</v>
      </c>
      <c r="G230" s="259"/>
      <c r="H230" s="263">
        <v>29.367000000000001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149</v>
      </c>
    </row>
    <row r="231" s="2" customFormat="1" ht="23.4566" customHeight="1">
      <c r="A231" s="39"/>
      <c r="B231" s="40"/>
      <c r="C231" s="239" t="s">
        <v>383</v>
      </c>
      <c r="D231" s="239" t="s">
        <v>152</v>
      </c>
      <c r="E231" s="240" t="s">
        <v>591</v>
      </c>
      <c r="F231" s="241" t="s">
        <v>592</v>
      </c>
      <c r="G231" s="242" t="s">
        <v>198</v>
      </c>
      <c r="H231" s="243">
        <v>9.0079999999999991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593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594</v>
      </c>
      <c r="G232" s="259"/>
      <c r="H232" s="263">
        <v>9.0079999999999991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84</v>
      </c>
      <c r="AY232" s="269" t="s">
        <v>149</v>
      </c>
    </row>
    <row r="233" s="12" customFormat="1" ht="22.8" customHeight="1">
      <c r="A233" s="12"/>
      <c r="B233" s="223"/>
      <c r="C233" s="224"/>
      <c r="D233" s="225" t="s">
        <v>75</v>
      </c>
      <c r="E233" s="237" t="s">
        <v>422</v>
      </c>
      <c r="F233" s="237" t="s">
        <v>423</v>
      </c>
      <c r="G233" s="224"/>
      <c r="H233" s="224"/>
      <c r="I233" s="227"/>
      <c r="J233" s="238">
        <f>BK233</f>
        <v>0</v>
      </c>
      <c r="K233" s="224"/>
      <c r="L233" s="229"/>
      <c r="M233" s="230"/>
      <c r="N233" s="231"/>
      <c r="O233" s="231"/>
      <c r="P233" s="232">
        <f>P234</f>
        <v>0</v>
      </c>
      <c r="Q233" s="231"/>
      <c r="R233" s="232">
        <f>R234</f>
        <v>0</v>
      </c>
      <c r="S233" s="231"/>
      <c r="T233" s="23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4" t="s">
        <v>84</v>
      </c>
      <c r="AT233" s="235" t="s">
        <v>75</v>
      </c>
      <c r="AU233" s="235" t="s">
        <v>84</v>
      </c>
      <c r="AY233" s="234" t="s">
        <v>149</v>
      </c>
      <c r="BK233" s="236">
        <f>BK234</f>
        <v>0</v>
      </c>
    </row>
    <row r="234" s="2" customFormat="1" ht="23.4566" customHeight="1">
      <c r="A234" s="39"/>
      <c r="B234" s="40"/>
      <c r="C234" s="239" t="s">
        <v>388</v>
      </c>
      <c r="D234" s="239" t="s">
        <v>152</v>
      </c>
      <c r="E234" s="240" t="s">
        <v>425</v>
      </c>
      <c r="F234" s="241" t="s">
        <v>426</v>
      </c>
      <c r="G234" s="242" t="s">
        <v>198</v>
      </c>
      <c r="H234" s="243">
        <v>62.043999999999997</v>
      </c>
      <c r="I234" s="244"/>
      <c r="J234" s="245">
        <f>ROUND(I234*H234,2)</f>
        <v>0</v>
      </c>
      <c r="K234" s="246"/>
      <c r="L234" s="45"/>
      <c r="M234" s="253" t="s">
        <v>1</v>
      </c>
      <c r="N234" s="254" t="s">
        <v>42</v>
      </c>
      <c r="O234" s="255"/>
      <c r="P234" s="256">
        <f>O234*H234</f>
        <v>0</v>
      </c>
      <c r="Q234" s="256">
        <v>0</v>
      </c>
      <c r="R234" s="256">
        <f>Q234*H234</f>
        <v>0</v>
      </c>
      <c r="S234" s="256">
        <v>0</v>
      </c>
      <c r="T234" s="25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1" t="s">
        <v>166</v>
      </c>
      <c r="AT234" s="251" t="s">
        <v>152</v>
      </c>
      <c r="AU234" s="251" t="s">
        <v>92</v>
      </c>
      <c r="AY234" s="18" t="s">
        <v>149</v>
      </c>
      <c r="BE234" s="252">
        <f>IF(N234="základná",J234,0)</f>
        <v>0</v>
      </c>
      <c r="BF234" s="252">
        <f>IF(N234="znížená",J234,0)</f>
        <v>0</v>
      </c>
      <c r="BG234" s="252">
        <f>IF(N234="zákl. prenesená",J234,0)</f>
        <v>0</v>
      </c>
      <c r="BH234" s="252">
        <f>IF(N234="zníž. prenesená",J234,0)</f>
        <v>0</v>
      </c>
      <c r="BI234" s="252">
        <f>IF(N234="nulová",J234,0)</f>
        <v>0</v>
      </c>
      <c r="BJ234" s="18" t="s">
        <v>92</v>
      </c>
      <c r="BK234" s="252">
        <f>ROUND(I234*H234,2)</f>
        <v>0</v>
      </c>
      <c r="BL234" s="18" t="s">
        <v>166</v>
      </c>
      <c r="BM234" s="251" t="s">
        <v>595</v>
      </c>
    </row>
    <row r="235" s="2" customFormat="1" ht="6.96" customHeight="1">
      <c r="A235" s="39"/>
      <c r="B235" s="73"/>
      <c r="C235" s="74"/>
      <c r="D235" s="74"/>
      <c r="E235" s="74"/>
      <c r="F235" s="74"/>
      <c r="G235" s="74"/>
      <c r="H235" s="74"/>
      <c r="I235" s="74"/>
      <c r="J235" s="74"/>
      <c r="K235" s="74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Vi44ME+eFAQ6RyEPgtMHconTrLbCg2uRbqMb+cLW4IJYUDlcT1XMF1RBcWriCdKsfvqWijIK8I+wVYktRTcHPg==" hashValue="Czu5zSuLOfnn2Zjc9J/8GbNILiJ+jUKGQ9oJhHYnFGgoaHHBkaI7rhsbVOxYf7U37bwwJEoJR257g36OGu0zvg==" algorithmName="SHA-512" password="CC35"/>
  <autoFilter ref="C130:K2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596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ROUND((SUM(BE131:BE247)),  2)</f>
        <v>0</v>
      </c>
      <c r="G37" s="173"/>
      <c r="H37" s="173"/>
      <c r="I37" s="174">
        <v>0.20000000000000001</v>
      </c>
      <c r="J37" s="172">
        <f>ROUND(((SUM(BE131:BE247))*I37),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ROUND((SUM(BF131:BF247)),  2)</f>
        <v>0</v>
      </c>
      <c r="G38" s="173"/>
      <c r="H38" s="173"/>
      <c r="I38" s="174">
        <v>0.20000000000000001</v>
      </c>
      <c r="J38" s="172">
        <f>ROUND(((SUM(BF131:BF247))*I38),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ROUND((SUM(BG131:BG247)),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ROUND((SUM(BH131:BH247)),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ROUND((SUM(BI131:BI247)),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06062 - Priepust č.2 v km 18,568 - P21778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J183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J193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J203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J246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3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06062 - Priepust č.2 v km 18,568 - P21778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11. 8. 2021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46.44952026</v>
      </c>
      <c r="S131" s="111"/>
      <c r="T131" s="221">
        <f>T132</f>
        <v>4.1332015000000002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P133+P157+P183+P193+P203+P246</f>
        <v>0</v>
      </c>
      <c r="Q132" s="231"/>
      <c r="R132" s="232">
        <f>R133+R157+R183+R193+R203+R246</f>
        <v>46.44952026</v>
      </c>
      <c r="S132" s="231"/>
      <c r="T132" s="233">
        <f>T133+T157+T183+T193+T203+T246</f>
        <v>4.1332015000000002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BK133+BK157+BK183+BK193+BK203+BK246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SUM(BK134:BK156)</f>
        <v>0</v>
      </c>
    </row>
    <row r="134" s="2" customFormat="1" ht="23.4566" customHeight="1">
      <c r="A134" s="39"/>
      <c r="B134" s="40"/>
      <c r="C134" s="239" t="s">
        <v>84</v>
      </c>
      <c r="D134" s="239" t="s">
        <v>152</v>
      </c>
      <c r="E134" s="240" t="s">
        <v>433</v>
      </c>
      <c r="F134" s="241" t="s">
        <v>434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3.4566" customHeight="1">
      <c r="A135" s="39"/>
      <c r="B135" s="40"/>
      <c r="C135" s="239" t="s">
        <v>92</v>
      </c>
      <c r="D135" s="239" t="s">
        <v>152</v>
      </c>
      <c r="E135" s="240" t="s">
        <v>436</v>
      </c>
      <c r="F135" s="241" t="s">
        <v>437</v>
      </c>
      <c r="G135" s="242" t="s">
        <v>438</v>
      </c>
      <c r="H135" s="243">
        <v>2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439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440</v>
      </c>
      <c r="G136" s="259"/>
      <c r="H136" s="263">
        <v>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1.0566" customHeight="1">
      <c r="A137" s="39"/>
      <c r="B137" s="40"/>
      <c r="C137" s="239" t="s">
        <v>99</v>
      </c>
      <c r="D137" s="239" t="s">
        <v>152</v>
      </c>
      <c r="E137" s="240" t="s">
        <v>441</v>
      </c>
      <c r="F137" s="241" t="s">
        <v>442</v>
      </c>
      <c r="G137" s="242" t="s">
        <v>438</v>
      </c>
      <c r="H137" s="243">
        <v>0.56299999999999994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597</v>
      </c>
      <c r="G138" s="259"/>
      <c r="H138" s="263">
        <v>0.56299999999999994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6.72453" customHeight="1">
      <c r="A139" s="39"/>
      <c r="B139" s="40"/>
      <c r="C139" s="239" t="s">
        <v>166</v>
      </c>
      <c r="D139" s="239" t="s">
        <v>152</v>
      </c>
      <c r="E139" s="240" t="s">
        <v>445</v>
      </c>
      <c r="F139" s="241" t="s">
        <v>446</v>
      </c>
      <c r="G139" s="242" t="s">
        <v>438</v>
      </c>
      <c r="H139" s="243">
        <v>0.16900000000000001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447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598</v>
      </c>
      <c r="G140" s="259"/>
      <c r="H140" s="263">
        <v>0.56299999999999994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13" customFormat="1">
      <c r="A141" s="13"/>
      <c r="B141" s="258"/>
      <c r="C141" s="259"/>
      <c r="D141" s="260" t="s">
        <v>190</v>
      </c>
      <c r="E141" s="259"/>
      <c r="F141" s="262" t="s">
        <v>599</v>
      </c>
      <c r="G141" s="259"/>
      <c r="H141" s="263">
        <v>0.16900000000000001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4</v>
      </c>
      <c r="AX141" s="13" t="s">
        <v>84</v>
      </c>
      <c r="AY141" s="269" t="s">
        <v>149</v>
      </c>
    </row>
    <row r="142" s="2" customFormat="1" ht="16.30189" customHeight="1">
      <c r="A142" s="39"/>
      <c r="B142" s="40"/>
      <c r="C142" s="239" t="s">
        <v>148</v>
      </c>
      <c r="D142" s="239" t="s">
        <v>152</v>
      </c>
      <c r="E142" s="240" t="s">
        <v>450</v>
      </c>
      <c r="F142" s="241" t="s">
        <v>451</v>
      </c>
      <c r="G142" s="242" t="s">
        <v>438</v>
      </c>
      <c r="H142" s="243">
        <v>1.692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452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600</v>
      </c>
      <c r="G143" s="259"/>
      <c r="H143" s="263">
        <v>1.692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1.692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213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0.50800000000000001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601</v>
      </c>
      <c r="G146" s="259"/>
      <c r="H146" s="263">
        <v>1.692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602</v>
      </c>
      <c r="G147" s="259"/>
      <c r="H147" s="263">
        <v>0.50800000000000001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218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2.2549999999999999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603</v>
      </c>
      <c r="G149" s="259"/>
      <c r="H149" s="263">
        <v>2.2549999999999999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223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15.785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604</v>
      </c>
      <c r="G151" s="259"/>
      <c r="H151" s="263">
        <v>15.785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229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2.2549999999999999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236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4.9690000000000003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605</v>
      </c>
      <c r="G154" s="259"/>
      <c r="H154" s="263">
        <v>3.383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606</v>
      </c>
      <c r="G155" s="259"/>
      <c r="H155" s="263">
        <v>1.5860000000000001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4" customFormat="1">
      <c r="A156" s="14"/>
      <c r="B156" s="270"/>
      <c r="C156" s="271"/>
      <c r="D156" s="260" t="s">
        <v>190</v>
      </c>
      <c r="E156" s="272" t="s">
        <v>1</v>
      </c>
      <c r="F156" s="273" t="s">
        <v>203</v>
      </c>
      <c r="G156" s="271"/>
      <c r="H156" s="274">
        <v>4.9690000000000003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190</v>
      </c>
      <c r="AU156" s="280" t="s">
        <v>92</v>
      </c>
      <c r="AV156" s="14" t="s">
        <v>166</v>
      </c>
      <c r="AW156" s="14" t="s">
        <v>32</v>
      </c>
      <c r="AX156" s="14" t="s">
        <v>84</v>
      </c>
      <c r="AY156" s="280" t="s">
        <v>149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99</v>
      </c>
      <c r="F157" s="237" t="s">
        <v>475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SUM(P158:P182)</f>
        <v>0</v>
      </c>
      <c r="Q157" s="231"/>
      <c r="R157" s="232">
        <f>SUM(R158:R182)</f>
        <v>7.3049792600000005</v>
      </c>
      <c r="S157" s="231"/>
      <c r="T157" s="233">
        <f>SUM(T158:T182)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149</v>
      </c>
      <c r="BK157" s="236">
        <f>SUM(BK158:BK182)</f>
        <v>0</v>
      </c>
    </row>
    <row r="158" s="2" customFormat="1" ht="21.0566" customHeight="1">
      <c r="A158" s="39"/>
      <c r="B158" s="40"/>
      <c r="C158" s="239" t="s">
        <v>242</v>
      </c>
      <c r="D158" s="239" t="s">
        <v>152</v>
      </c>
      <c r="E158" s="240" t="s">
        <v>476</v>
      </c>
      <c r="F158" s="241" t="s">
        <v>477</v>
      </c>
      <c r="G158" s="242" t="s">
        <v>438</v>
      </c>
      <c r="H158" s="243">
        <v>1.4950000000000001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2.3855499999999998</v>
      </c>
      <c r="R158" s="249">
        <f>Q158*H158</f>
        <v>3.5663972500000001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478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607</v>
      </c>
      <c r="G159" s="259"/>
      <c r="H159" s="263">
        <v>1.4950000000000001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149</v>
      </c>
    </row>
    <row r="160" s="2" customFormat="1" ht="21.0566" customHeight="1">
      <c r="A160" s="39"/>
      <c r="B160" s="40"/>
      <c r="C160" s="239" t="s">
        <v>247</v>
      </c>
      <c r="D160" s="239" t="s">
        <v>152</v>
      </c>
      <c r="E160" s="240" t="s">
        <v>480</v>
      </c>
      <c r="F160" s="241" t="s">
        <v>481</v>
      </c>
      <c r="G160" s="242" t="s">
        <v>188</v>
      </c>
      <c r="H160" s="243">
        <v>5.29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0.038350000000000002</v>
      </c>
      <c r="R160" s="249">
        <f>Q160*H160</f>
        <v>0.20287150000000001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482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608</v>
      </c>
      <c r="G161" s="259"/>
      <c r="H161" s="263">
        <v>5.29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149</v>
      </c>
    </row>
    <row r="162" s="14" customFormat="1">
      <c r="A162" s="14"/>
      <c r="B162" s="270"/>
      <c r="C162" s="271"/>
      <c r="D162" s="260" t="s">
        <v>190</v>
      </c>
      <c r="E162" s="272" t="s">
        <v>1</v>
      </c>
      <c r="F162" s="273" t="s">
        <v>203</v>
      </c>
      <c r="G162" s="271"/>
      <c r="H162" s="274">
        <v>5.29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190</v>
      </c>
      <c r="AU162" s="280" t="s">
        <v>92</v>
      </c>
      <c r="AV162" s="14" t="s">
        <v>166</v>
      </c>
      <c r="AW162" s="14" t="s">
        <v>32</v>
      </c>
      <c r="AX162" s="14" t="s">
        <v>84</v>
      </c>
      <c r="AY162" s="280" t="s">
        <v>149</v>
      </c>
    </row>
    <row r="163" s="2" customFormat="1" ht="21.0566" customHeight="1">
      <c r="A163" s="39"/>
      <c r="B163" s="40"/>
      <c r="C163" s="239" t="s">
        <v>252</v>
      </c>
      <c r="D163" s="239" t="s">
        <v>152</v>
      </c>
      <c r="E163" s="240" t="s">
        <v>484</v>
      </c>
      <c r="F163" s="241" t="s">
        <v>485</v>
      </c>
      <c r="G163" s="242" t="s">
        <v>188</v>
      </c>
      <c r="H163" s="243">
        <v>5.29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1.0000000000000001E-05</v>
      </c>
      <c r="R163" s="249">
        <f>Q163*H163</f>
        <v>5.2900000000000005E-05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486</v>
      </c>
    </row>
    <row r="164" s="2" customFormat="1" ht="21.0566" customHeight="1">
      <c r="A164" s="39"/>
      <c r="B164" s="40"/>
      <c r="C164" s="239" t="s">
        <v>256</v>
      </c>
      <c r="D164" s="239" t="s">
        <v>152</v>
      </c>
      <c r="E164" s="240" t="s">
        <v>487</v>
      </c>
      <c r="F164" s="241" t="s">
        <v>488</v>
      </c>
      <c r="G164" s="242" t="s">
        <v>198</v>
      </c>
      <c r="H164" s="243">
        <v>0.248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1.03704</v>
      </c>
      <c r="R164" s="249">
        <f>Q164*H164</f>
        <v>0.25718592000000001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166</v>
      </c>
      <c r="AT164" s="251" t="s">
        <v>152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489</v>
      </c>
    </row>
    <row r="165" s="13" customFormat="1">
      <c r="A165" s="13"/>
      <c r="B165" s="258"/>
      <c r="C165" s="259"/>
      <c r="D165" s="260" t="s">
        <v>190</v>
      </c>
      <c r="E165" s="261" t="s">
        <v>1</v>
      </c>
      <c r="F165" s="262" t="s">
        <v>609</v>
      </c>
      <c r="G165" s="259"/>
      <c r="H165" s="263">
        <v>0.248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190</v>
      </c>
      <c r="AU165" s="269" t="s">
        <v>92</v>
      </c>
      <c r="AV165" s="13" t="s">
        <v>92</v>
      </c>
      <c r="AW165" s="13" t="s">
        <v>32</v>
      </c>
      <c r="AX165" s="13" t="s">
        <v>84</v>
      </c>
      <c r="AY165" s="269" t="s">
        <v>149</v>
      </c>
    </row>
    <row r="166" s="2" customFormat="1" ht="16.30189" customHeight="1">
      <c r="A166" s="39"/>
      <c r="B166" s="40"/>
      <c r="C166" s="282" t="s">
        <v>260</v>
      </c>
      <c r="D166" s="282" t="s">
        <v>243</v>
      </c>
      <c r="E166" s="283" t="s">
        <v>491</v>
      </c>
      <c r="F166" s="284" t="s">
        <v>492</v>
      </c>
      <c r="G166" s="285" t="s">
        <v>493</v>
      </c>
      <c r="H166" s="286">
        <v>35.25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42</v>
      </c>
      <c r="O166" s="9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223</v>
      </c>
      <c r="AT166" s="251" t="s">
        <v>243</v>
      </c>
      <c r="AU166" s="251" t="s">
        <v>92</v>
      </c>
      <c r="AY166" s="18" t="s">
        <v>149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166</v>
      </c>
      <c r="BM166" s="251" t="s">
        <v>494</v>
      </c>
    </row>
    <row r="167" s="13" customFormat="1">
      <c r="A167" s="13"/>
      <c r="B167" s="258"/>
      <c r="C167" s="259"/>
      <c r="D167" s="260" t="s">
        <v>190</v>
      </c>
      <c r="E167" s="261" t="s">
        <v>1</v>
      </c>
      <c r="F167" s="262" t="s">
        <v>610</v>
      </c>
      <c r="G167" s="259"/>
      <c r="H167" s="263">
        <v>35.25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190</v>
      </c>
      <c r="AU167" s="269" t="s">
        <v>92</v>
      </c>
      <c r="AV167" s="13" t="s">
        <v>92</v>
      </c>
      <c r="AW167" s="13" t="s">
        <v>32</v>
      </c>
      <c r="AX167" s="13" t="s">
        <v>84</v>
      </c>
      <c r="AY167" s="269" t="s">
        <v>149</v>
      </c>
    </row>
    <row r="168" s="2" customFormat="1" ht="16.30189" customHeight="1">
      <c r="A168" s="39"/>
      <c r="B168" s="40"/>
      <c r="C168" s="239" t="s">
        <v>264</v>
      </c>
      <c r="D168" s="239" t="s">
        <v>152</v>
      </c>
      <c r="E168" s="240" t="s">
        <v>611</v>
      </c>
      <c r="F168" s="241" t="s">
        <v>612</v>
      </c>
      <c r="G168" s="242" t="s">
        <v>438</v>
      </c>
      <c r="H168" s="243">
        <v>0.81599999999999995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2.3225600000000002</v>
      </c>
      <c r="R168" s="249">
        <f>Q168*H168</f>
        <v>1.8952089599999999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166</v>
      </c>
      <c r="AT168" s="251" t="s">
        <v>152</v>
      </c>
      <c r="AU168" s="251" t="s">
        <v>92</v>
      </c>
      <c r="AY168" s="18" t="s">
        <v>149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166</v>
      </c>
      <c r="BM168" s="251" t="s">
        <v>613</v>
      </c>
    </row>
    <row r="169" s="13" customFormat="1">
      <c r="A169" s="13"/>
      <c r="B169" s="258"/>
      <c r="C169" s="259"/>
      <c r="D169" s="260" t="s">
        <v>190</v>
      </c>
      <c r="E169" s="261" t="s">
        <v>1</v>
      </c>
      <c r="F169" s="262" t="s">
        <v>614</v>
      </c>
      <c r="G169" s="259"/>
      <c r="H169" s="263">
        <v>0.81599999999999995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190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149</v>
      </c>
    </row>
    <row r="170" s="14" customFormat="1">
      <c r="A170" s="14"/>
      <c r="B170" s="270"/>
      <c r="C170" s="271"/>
      <c r="D170" s="260" t="s">
        <v>190</v>
      </c>
      <c r="E170" s="272" t="s">
        <v>1</v>
      </c>
      <c r="F170" s="273" t="s">
        <v>203</v>
      </c>
      <c r="G170" s="271"/>
      <c r="H170" s="274">
        <v>0.81599999999999995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190</v>
      </c>
      <c r="AU170" s="280" t="s">
        <v>92</v>
      </c>
      <c r="AV170" s="14" t="s">
        <v>166</v>
      </c>
      <c r="AW170" s="14" t="s">
        <v>32</v>
      </c>
      <c r="AX170" s="14" t="s">
        <v>84</v>
      </c>
      <c r="AY170" s="280" t="s">
        <v>149</v>
      </c>
    </row>
    <row r="171" s="2" customFormat="1" ht="23.4566" customHeight="1">
      <c r="A171" s="39"/>
      <c r="B171" s="40"/>
      <c r="C171" s="239" t="s">
        <v>269</v>
      </c>
      <c r="D171" s="239" t="s">
        <v>152</v>
      </c>
      <c r="E171" s="240" t="s">
        <v>615</v>
      </c>
      <c r="F171" s="241" t="s">
        <v>616</v>
      </c>
      <c r="G171" s="242" t="s">
        <v>438</v>
      </c>
      <c r="H171" s="243">
        <v>0.57999999999999996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2.3225600000000002</v>
      </c>
      <c r="R171" s="249">
        <f>Q171*H171</f>
        <v>1.3470848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617</v>
      </c>
    </row>
    <row r="172" s="15" customFormat="1">
      <c r="A172" s="15"/>
      <c r="B172" s="294"/>
      <c r="C172" s="295"/>
      <c r="D172" s="260" t="s">
        <v>190</v>
      </c>
      <c r="E172" s="296" t="s">
        <v>1</v>
      </c>
      <c r="F172" s="297" t="s">
        <v>618</v>
      </c>
      <c r="G172" s="295"/>
      <c r="H172" s="296" t="s">
        <v>1</v>
      </c>
      <c r="I172" s="298"/>
      <c r="J172" s="295"/>
      <c r="K172" s="295"/>
      <c r="L172" s="299"/>
      <c r="M172" s="300"/>
      <c r="N172" s="301"/>
      <c r="O172" s="301"/>
      <c r="P172" s="301"/>
      <c r="Q172" s="301"/>
      <c r="R172" s="301"/>
      <c r="S172" s="301"/>
      <c r="T172" s="30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3" t="s">
        <v>190</v>
      </c>
      <c r="AU172" s="303" t="s">
        <v>92</v>
      </c>
      <c r="AV172" s="15" t="s">
        <v>84</v>
      </c>
      <c r="AW172" s="15" t="s">
        <v>32</v>
      </c>
      <c r="AX172" s="15" t="s">
        <v>76</v>
      </c>
      <c r="AY172" s="303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619</v>
      </c>
      <c r="G173" s="259"/>
      <c r="H173" s="263">
        <v>0.57999999999999996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149</v>
      </c>
    </row>
    <row r="174" s="14" customFormat="1">
      <c r="A174" s="14"/>
      <c r="B174" s="270"/>
      <c r="C174" s="271"/>
      <c r="D174" s="260" t="s">
        <v>190</v>
      </c>
      <c r="E174" s="272" t="s">
        <v>1</v>
      </c>
      <c r="F174" s="273" t="s">
        <v>203</v>
      </c>
      <c r="G174" s="271"/>
      <c r="H174" s="274">
        <v>0.57999999999999996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190</v>
      </c>
      <c r="AU174" s="280" t="s">
        <v>92</v>
      </c>
      <c r="AV174" s="14" t="s">
        <v>166</v>
      </c>
      <c r="AW174" s="14" t="s">
        <v>32</v>
      </c>
      <c r="AX174" s="14" t="s">
        <v>84</v>
      </c>
      <c r="AY174" s="280" t="s">
        <v>149</v>
      </c>
    </row>
    <row r="175" s="2" customFormat="1" ht="23.4566" customHeight="1">
      <c r="A175" s="39"/>
      <c r="B175" s="40"/>
      <c r="C175" s="239" t="s">
        <v>273</v>
      </c>
      <c r="D175" s="239" t="s">
        <v>152</v>
      </c>
      <c r="E175" s="240" t="s">
        <v>620</v>
      </c>
      <c r="F175" s="241" t="s">
        <v>621</v>
      </c>
      <c r="G175" s="242" t="s">
        <v>188</v>
      </c>
      <c r="H175" s="243">
        <v>5.8179999999999996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0.00346</v>
      </c>
      <c r="R175" s="249">
        <f>Q175*H175</f>
        <v>0.020130279999999997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622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623</v>
      </c>
      <c r="G176" s="259"/>
      <c r="H176" s="263">
        <v>2.52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624</v>
      </c>
      <c r="G177" s="259"/>
      <c r="H177" s="263">
        <v>3.298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149</v>
      </c>
    </row>
    <row r="178" s="14" customFormat="1">
      <c r="A178" s="14"/>
      <c r="B178" s="270"/>
      <c r="C178" s="271"/>
      <c r="D178" s="260" t="s">
        <v>190</v>
      </c>
      <c r="E178" s="272" t="s">
        <v>1</v>
      </c>
      <c r="F178" s="273" t="s">
        <v>203</v>
      </c>
      <c r="G178" s="271"/>
      <c r="H178" s="274">
        <v>5.8179999999999996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190</v>
      </c>
      <c r="AU178" s="280" t="s">
        <v>92</v>
      </c>
      <c r="AV178" s="14" t="s">
        <v>166</v>
      </c>
      <c r="AW178" s="14" t="s">
        <v>32</v>
      </c>
      <c r="AX178" s="14" t="s">
        <v>84</v>
      </c>
      <c r="AY178" s="280" t="s">
        <v>149</v>
      </c>
    </row>
    <row r="179" s="2" customFormat="1" ht="23.4566" customHeight="1">
      <c r="A179" s="39"/>
      <c r="B179" s="40"/>
      <c r="C179" s="239" t="s">
        <v>277</v>
      </c>
      <c r="D179" s="239" t="s">
        <v>152</v>
      </c>
      <c r="E179" s="240" t="s">
        <v>625</v>
      </c>
      <c r="F179" s="241" t="s">
        <v>626</v>
      </c>
      <c r="G179" s="242" t="s">
        <v>188</v>
      </c>
      <c r="H179" s="243">
        <v>5.8179999999999996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5.0000000000000002E-05</v>
      </c>
      <c r="R179" s="249">
        <f>Q179*H179</f>
        <v>0.00029089999999999997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627</v>
      </c>
    </row>
    <row r="180" s="2" customFormat="1" ht="31.92453" customHeight="1">
      <c r="A180" s="39"/>
      <c r="B180" s="40"/>
      <c r="C180" s="239" t="s">
        <v>7</v>
      </c>
      <c r="D180" s="239" t="s">
        <v>152</v>
      </c>
      <c r="E180" s="240" t="s">
        <v>628</v>
      </c>
      <c r="F180" s="241" t="s">
        <v>629</v>
      </c>
      <c r="G180" s="242" t="s">
        <v>198</v>
      </c>
      <c r="H180" s="243">
        <v>0.014999999999999999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1.0504500000000001</v>
      </c>
      <c r="R180" s="249">
        <f>Q180*H180</f>
        <v>0.01575675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630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631</v>
      </c>
      <c r="G181" s="259"/>
      <c r="H181" s="263">
        <v>0.014999999999999999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0.014999999999999999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12" customFormat="1" ht="22.8" customHeight="1">
      <c r="A183" s="12"/>
      <c r="B183" s="223"/>
      <c r="C183" s="224"/>
      <c r="D183" s="225" t="s">
        <v>75</v>
      </c>
      <c r="E183" s="237" t="s">
        <v>166</v>
      </c>
      <c r="F183" s="237" t="s">
        <v>507</v>
      </c>
      <c r="G183" s="224"/>
      <c r="H183" s="224"/>
      <c r="I183" s="227"/>
      <c r="J183" s="238">
        <f>BK183</f>
        <v>0</v>
      </c>
      <c r="K183" s="224"/>
      <c r="L183" s="229"/>
      <c r="M183" s="230"/>
      <c r="N183" s="231"/>
      <c r="O183" s="231"/>
      <c r="P183" s="232">
        <f>SUM(P184:P192)</f>
        <v>0</v>
      </c>
      <c r="Q183" s="231"/>
      <c r="R183" s="232">
        <f>SUM(R184:R192)</f>
        <v>38.908068399999998</v>
      </c>
      <c r="S183" s="231"/>
      <c r="T183" s="233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4" t="s">
        <v>84</v>
      </c>
      <c r="AT183" s="235" t="s">
        <v>75</v>
      </c>
      <c r="AU183" s="235" t="s">
        <v>84</v>
      </c>
      <c r="AY183" s="234" t="s">
        <v>149</v>
      </c>
      <c r="BK183" s="236">
        <f>SUM(BK184:BK192)</f>
        <v>0</v>
      </c>
    </row>
    <row r="184" s="2" customFormat="1" ht="31.92453" customHeight="1">
      <c r="A184" s="39"/>
      <c r="B184" s="40"/>
      <c r="C184" s="239" t="s">
        <v>284</v>
      </c>
      <c r="D184" s="239" t="s">
        <v>152</v>
      </c>
      <c r="E184" s="240" t="s">
        <v>508</v>
      </c>
      <c r="F184" s="241" t="s">
        <v>509</v>
      </c>
      <c r="G184" s="242" t="s">
        <v>188</v>
      </c>
      <c r="H184" s="243">
        <v>29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0.23366999999999999</v>
      </c>
      <c r="R184" s="249">
        <f>Q184*H184</f>
        <v>6.7764299999999995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510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632</v>
      </c>
      <c r="G185" s="259"/>
      <c r="H185" s="263">
        <v>29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512</v>
      </c>
      <c r="F186" s="241" t="s">
        <v>513</v>
      </c>
      <c r="G186" s="242" t="s">
        <v>438</v>
      </c>
      <c r="H186" s="243">
        <v>0.158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1.7034</v>
      </c>
      <c r="R186" s="249">
        <f>Q186*H186</f>
        <v>0.26913720000000002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514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633</v>
      </c>
      <c r="G187" s="259"/>
      <c r="H187" s="263">
        <v>0.158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149</v>
      </c>
    </row>
    <row r="188" s="2" customFormat="1" ht="23.4566" customHeight="1">
      <c r="A188" s="39"/>
      <c r="B188" s="40"/>
      <c r="C188" s="239" t="s">
        <v>292</v>
      </c>
      <c r="D188" s="239" t="s">
        <v>152</v>
      </c>
      <c r="E188" s="240" t="s">
        <v>516</v>
      </c>
      <c r="F188" s="241" t="s">
        <v>517</v>
      </c>
      <c r="G188" s="242" t="s">
        <v>188</v>
      </c>
      <c r="H188" s="243">
        <v>29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0.30059999999999998</v>
      </c>
      <c r="R188" s="249">
        <f>Q188*H188</f>
        <v>8.7173999999999996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518</v>
      </c>
    </row>
    <row r="189" s="2" customFormat="1" ht="31.92453" customHeight="1">
      <c r="A189" s="39"/>
      <c r="B189" s="40"/>
      <c r="C189" s="239" t="s">
        <v>296</v>
      </c>
      <c r="D189" s="239" t="s">
        <v>152</v>
      </c>
      <c r="E189" s="240" t="s">
        <v>519</v>
      </c>
      <c r="F189" s="241" t="s">
        <v>520</v>
      </c>
      <c r="G189" s="242" t="s">
        <v>438</v>
      </c>
      <c r="H189" s="243">
        <v>0.63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2.2632400000000001</v>
      </c>
      <c r="R189" s="249">
        <f>Q189*H189</f>
        <v>1.4258412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521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634</v>
      </c>
      <c r="G190" s="259"/>
      <c r="H190" s="263">
        <v>0.63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149</v>
      </c>
    </row>
    <row r="191" s="2" customFormat="1" ht="31.92453" customHeight="1">
      <c r="A191" s="39"/>
      <c r="B191" s="40"/>
      <c r="C191" s="239" t="s">
        <v>300</v>
      </c>
      <c r="D191" s="239" t="s">
        <v>152</v>
      </c>
      <c r="E191" s="240" t="s">
        <v>527</v>
      </c>
      <c r="F191" s="241" t="s">
        <v>528</v>
      </c>
      <c r="G191" s="242" t="s">
        <v>188</v>
      </c>
      <c r="H191" s="243">
        <v>29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0.74894000000000005</v>
      </c>
      <c r="R191" s="249">
        <f>Q191*H191</f>
        <v>21.719260000000002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529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635</v>
      </c>
      <c r="G192" s="259"/>
      <c r="H192" s="263">
        <v>29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149</v>
      </c>
    </row>
    <row r="193" s="12" customFormat="1" ht="22.8" customHeight="1">
      <c r="A193" s="12"/>
      <c r="B193" s="223"/>
      <c r="C193" s="224"/>
      <c r="D193" s="225" t="s">
        <v>75</v>
      </c>
      <c r="E193" s="237" t="s">
        <v>213</v>
      </c>
      <c r="F193" s="237" t="s">
        <v>228</v>
      </c>
      <c r="G193" s="224"/>
      <c r="H193" s="224"/>
      <c r="I193" s="227"/>
      <c r="J193" s="238">
        <f>BK193</f>
        <v>0</v>
      </c>
      <c r="K193" s="224"/>
      <c r="L193" s="229"/>
      <c r="M193" s="230"/>
      <c r="N193" s="231"/>
      <c r="O193" s="231"/>
      <c r="P193" s="232">
        <f>SUM(P194:P202)</f>
        <v>0</v>
      </c>
      <c r="Q193" s="231"/>
      <c r="R193" s="232">
        <f>SUM(R194:R202)</f>
        <v>0.13926526</v>
      </c>
      <c r="S193" s="231"/>
      <c r="T193" s="23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4" t="s">
        <v>84</v>
      </c>
      <c r="AT193" s="235" t="s">
        <v>75</v>
      </c>
      <c r="AU193" s="235" t="s">
        <v>84</v>
      </c>
      <c r="AY193" s="234" t="s">
        <v>149</v>
      </c>
      <c r="BK193" s="236">
        <f>SUM(BK194:BK202)</f>
        <v>0</v>
      </c>
    </row>
    <row r="194" s="2" customFormat="1" ht="23.4566" customHeight="1">
      <c r="A194" s="39"/>
      <c r="B194" s="40"/>
      <c r="C194" s="239" t="s">
        <v>304</v>
      </c>
      <c r="D194" s="239" t="s">
        <v>152</v>
      </c>
      <c r="E194" s="240" t="s">
        <v>531</v>
      </c>
      <c r="F194" s="241" t="s">
        <v>532</v>
      </c>
      <c r="G194" s="242" t="s">
        <v>188</v>
      </c>
      <c r="H194" s="243">
        <v>5.6399999999999997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0.00081999999999999998</v>
      </c>
      <c r="R194" s="249">
        <f>Q194*H194</f>
        <v>0.0046247999999999992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533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636</v>
      </c>
      <c r="G195" s="259"/>
      <c r="H195" s="263">
        <v>5.6399999999999997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2" customFormat="1" ht="16.30189" customHeight="1">
      <c r="A196" s="39"/>
      <c r="B196" s="40"/>
      <c r="C196" s="239" t="s">
        <v>309</v>
      </c>
      <c r="D196" s="239" t="s">
        <v>152</v>
      </c>
      <c r="E196" s="240" t="s">
        <v>535</v>
      </c>
      <c r="F196" s="241" t="s">
        <v>536</v>
      </c>
      <c r="G196" s="242" t="s">
        <v>188</v>
      </c>
      <c r="H196" s="243">
        <v>8.766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0.00051000000000000004</v>
      </c>
      <c r="R196" s="249">
        <f>Q196*H196</f>
        <v>0.0044706600000000004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537</v>
      </c>
    </row>
    <row r="197" s="13" customFormat="1">
      <c r="A197" s="13"/>
      <c r="B197" s="258"/>
      <c r="C197" s="259"/>
      <c r="D197" s="260" t="s">
        <v>190</v>
      </c>
      <c r="E197" s="261" t="s">
        <v>1</v>
      </c>
      <c r="F197" s="262" t="s">
        <v>637</v>
      </c>
      <c r="G197" s="259"/>
      <c r="H197" s="263">
        <v>3.1480000000000001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190</v>
      </c>
      <c r="AU197" s="269" t="s">
        <v>92</v>
      </c>
      <c r="AV197" s="13" t="s">
        <v>92</v>
      </c>
      <c r="AW197" s="13" t="s">
        <v>32</v>
      </c>
      <c r="AX197" s="13" t="s">
        <v>76</v>
      </c>
      <c r="AY197" s="269" t="s">
        <v>149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638</v>
      </c>
      <c r="G198" s="259"/>
      <c r="H198" s="263">
        <v>2.8980000000000001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76</v>
      </c>
      <c r="AY198" s="269" t="s">
        <v>149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639</v>
      </c>
      <c r="G199" s="259"/>
      <c r="H199" s="263">
        <v>2.7200000000000002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149</v>
      </c>
    </row>
    <row r="200" s="14" customFormat="1">
      <c r="A200" s="14"/>
      <c r="B200" s="270"/>
      <c r="C200" s="271"/>
      <c r="D200" s="260" t="s">
        <v>190</v>
      </c>
      <c r="E200" s="272" t="s">
        <v>1</v>
      </c>
      <c r="F200" s="273" t="s">
        <v>203</v>
      </c>
      <c r="G200" s="271"/>
      <c r="H200" s="274">
        <v>8.766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190</v>
      </c>
      <c r="AU200" s="280" t="s">
        <v>92</v>
      </c>
      <c r="AV200" s="14" t="s">
        <v>166</v>
      </c>
      <c r="AW200" s="14" t="s">
        <v>32</v>
      </c>
      <c r="AX200" s="14" t="s">
        <v>84</v>
      </c>
      <c r="AY200" s="280" t="s">
        <v>149</v>
      </c>
    </row>
    <row r="201" s="2" customFormat="1" ht="21.0566" customHeight="1">
      <c r="A201" s="39"/>
      <c r="B201" s="40"/>
      <c r="C201" s="239" t="s">
        <v>313</v>
      </c>
      <c r="D201" s="239" t="s">
        <v>152</v>
      </c>
      <c r="E201" s="240" t="s">
        <v>540</v>
      </c>
      <c r="F201" s="241" t="s">
        <v>541</v>
      </c>
      <c r="G201" s="242" t="s">
        <v>188</v>
      </c>
      <c r="H201" s="243">
        <v>3.1480000000000001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0.041349999999999998</v>
      </c>
      <c r="R201" s="249">
        <f>Q201*H201</f>
        <v>0.1301698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166</v>
      </c>
      <c r="AT201" s="251" t="s">
        <v>152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542</v>
      </c>
    </row>
    <row r="202" s="13" customFormat="1">
      <c r="A202" s="13"/>
      <c r="B202" s="258"/>
      <c r="C202" s="259"/>
      <c r="D202" s="260" t="s">
        <v>190</v>
      </c>
      <c r="E202" s="261" t="s">
        <v>1</v>
      </c>
      <c r="F202" s="262" t="s">
        <v>637</v>
      </c>
      <c r="G202" s="259"/>
      <c r="H202" s="263">
        <v>3.1480000000000001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149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229</v>
      </c>
      <c r="F203" s="237" t="s">
        <v>235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SUM(P204:P245)</f>
        <v>0</v>
      </c>
      <c r="Q203" s="231"/>
      <c r="R203" s="232">
        <f>SUM(R204:R245)</f>
        <v>0.097207340000000003</v>
      </c>
      <c r="S203" s="231"/>
      <c r="T203" s="233">
        <f>SUM(T204:T245)</f>
        <v>4.1332015000000002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149</v>
      </c>
      <c r="BK203" s="236">
        <f>SUM(BK204:BK245)</f>
        <v>0</v>
      </c>
    </row>
    <row r="204" s="2" customFormat="1" ht="16.30189" customHeight="1">
      <c r="A204" s="39"/>
      <c r="B204" s="40"/>
      <c r="C204" s="239" t="s">
        <v>317</v>
      </c>
      <c r="D204" s="239" t="s">
        <v>152</v>
      </c>
      <c r="E204" s="240" t="s">
        <v>546</v>
      </c>
      <c r="F204" s="241" t="s">
        <v>547</v>
      </c>
      <c r="G204" s="242" t="s">
        <v>250</v>
      </c>
      <c r="H204" s="243">
        <v>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0.077670000000000003</v>
      </c>
      <c r="R204" s="249">
        <f>Q204*H204</f>
        <v>0.077670000000000003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548</v>
      </c>
    </row>
    <row r="205" s="2" customFormat="1" ht="21.0566" customHeight="1">
      <c r="A205" s="39"/>
      <c r="B205" s="40"/>
      <c r="C205" s="239" t="s">
        <v>322</v>
      </c>
      <c r="D205" s="239" t="s">
        <v>152</v>
      </c>
      <c r="E205" s="240" t="s">
        <v>556</v>
      </c>
      <c r="F205" s="241" t="s">
        <v>557</v>
      </c>
      <c r="G205" s="242" t="s">
        <v>188</v>
      </c>
      <c r="H205" s="243">
        <v>3.1480000000000001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558</v>
      </c>
    </row>
    <row r="206" s="13" customFormat="1">
      <c r="A206" s="13"/>
      <c r="B206" s="258"/>
      <c r="C206" s="259"/>
      <c r="D206" s="260" t="s">
        <v>190</v>
      </c>
      <c r="E206" s="261" t="s">
        <v>1</v>
      </c>
      <c r="F206" s="262" t="s">
        <v>637</v>
      </c>
      <c r="G206" s="259"/>
      <c r="H206" s="263">
        <v>3.1480000000000001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190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149</v>
      </c>
    </row>
    <row r="207" s="14" customFormat="1">
      <c r="A207" s="14"/>
      <c r="B207" s="270"/>
      <c r="C207" s="271"/>
      <c r="D207" s="260" t="s">
        <v>190</v>
      </c>
      <c r="E207" s="272" t="s">
        <v>1</v>
      </c>
      <c r="F207" s="273" t="s">
        <v>203</v>
      </c>
      <c r="G207" s="271"/>
      <c r="H207" s="274">
        <v>3.1480000000000001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190</v>
      </c>
      <c r="AU207" s="280" t="s">
        <v>92</v>
      </c>
      <c r="AV207" s="14" t="s">
        <v>166</v>
      </c>
      <c r="AW207" s="14" t="s">
        <v>32</v>
      </c>
      <c r="AX207" s="14" t="s">
        <v>84</v>
      </c>
      <c r="AY207" s="280" t="s">
        <v>149</v>
      </c>
    </row>
    <row r="208" s="2" customFormat="1" ht="23.4566" customHeight="1">
      <c r="A208" s="39"/>
      <c r="B208" s="40"/>
      <c r="C208" s="239" t="s">
        <v>327</v>
      </c>
      <c r="D208" s="239" t="s">
        <v>152</v>
      </c>
      <c r="E208" s="240" t="s">
        <v>640</v>
      </c>
      <c r="F208" s="241" t="s">
        <v>641</v>
      </c>
      <c r="G208" s="242" t="s">
        <v>188</v>
      </c>
      <c r="H208" s="243">
        <v>5.6180000000000003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642</v>
      </c>
    </row>
    <row r="209" s="13" customFormat="1">
      <c r="A209" s="13"/>
      <c r="B209" s="258"/>
      <c r="C209" s="259"/>
      <c r="D209" s="260" t="s">
        <v>190</v>
      </c>
      <c r="E209" s="261" t="s">
        <v>1</v>
      </c>
      <c r="F209" s="262" t="s">
        <v>643</v>
      </c>
      <c r="G209" s="259"/>
      <c r="H209" s="263">
        <v>2.7200000000000002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190</v>
      </c>
      <c r="AU209" s="269" t="s">
        <v>92</v>
      </c>
      <c r="AV209" s="13" t="s">
        <v>92</v>
      </c>
      <c r="AW209" s="13" t="s">
        <v>32</v>
      </c>
      <c r="AX209" s="13" t="s">
        <v>76</v>
      </c>
      <c r="AY209" s="269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644</v>
      </c>
      <c r="G210" s="259"/>
      <c r="H210" s="263">
        <v>2.8980000000000001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76</v>
      </c>
      <c r="AY210" s="269" t="s">
        <v>149</v>
      </c>
    </row>
    <row r="211" s="14" customFormat="1">
      <c r="A211" s="14"/>
      <c r="B211" s="270"/>
      <c r="C211" s="271"/>
      <c r="D211" s="260" t="s">
        <v>190</v>
      </c>
      <c r="E211" s="272" t="s">
        <v>1</v>
      </c>
      <c r="F211" s="273" t="s">
        <v>203</v>
      </c>
      <c r="G211" s="271"/>
      <c r="H211" s="274">
        <v>5.6180000000000003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190</v>
      </c>
      <c r="AU211" s="280" t="s">
        <v>92</v>
      </c>
      <c r="AV211" s="14" t="s">
        <v>166</v>
      </c>
      <c r="AW211" s="14" t="s">
        <v>32</v>
      </c>
      <c r="AX211" s="14" t="s">
        <v>84</v>
      </c>
      <c r="AY211" s="280" t="s">
        <v>149</v>
      </c>
    </row>
    <row r="212" s="2" customFormat="1" ht="31.92453" customHeight="1">
      <c r="A212" s="39"/>
      <c r="B212" s="40"/>
      <c r="C212" s="239" t="s">
        <v>332</v>
      </c>
      <c r="D212" s="239" t="s">
        <v>152</v>
      </c>
      <c r="E212" s="240" t="s">
        <v>559</v>
      </c>
      <c r="F212" s="241" t="s">
        <v>560</v>
      </c>
      <c r="G212" s="242" t="s">
        <v>239</v>
      </c>
      <c r="H212" s="243">
        <v>10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0.097299999999999998</v>
      </c>
      <c r="T212" s="250">
        <f>S212*H212</f>
        <v>0.97299999999999998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561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645</v>
      </c>
      <c r="G213" s="259"/>
      <c r="H213" s="263">
        <v>10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337</v>
      </c>
      <c r="D214" s="239" t="s">
        <v>152</v>
      </c>
      <c r="E214" s="240" t="s">
        <v>379</v>
      </c>
      <c r="F214" s="241" t="s">
        <v>380</v>
      </c>
      <c r="G214" s="242" t="s">
        <v>239</v>
      </c>
      <c r="H214" s="243">
        <v>10.800000000000001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0.057110000000000001</v>
      </c>
      <c r="T214" s="250">
        <f>S214*H214</f>
        <v>0.616788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565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646</v>
      </c>
      <c r="G215" s="259"/>
      <c r="H215" s="263">
        <v>10.800000000000001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149</v>
      </c>
    </row>
    <row r="216" s="2" customFormat="1" ht="36.72453" customHeight="1">
      <c r="A216" s="39"/>
      <c r="B216" s="40"/>
      <c r="C216" s="239" t="s">
        <v>342</v>
      </c>
      <c r="D216" s="239" t="s">
        <v>152</v>
      </c>
      <c r="E216" s="240" t="s">
        <v>571</v>
      </c>
      <c r="F216" s="241" t="s">
        <v>572</v>
      </c>
      <c r="G216" s="242" t="s">
        <v>250</v>
      </c>
      <c r="H216" s="243">
        <v>8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0.00116</v>
      </c>
      <c r="R216" s="249">
        <f>Q216*H216</f>
        <v>0.0092800000000000001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166</v>
      </c>
      <c r="AT216" s="251" t="s">
        <v>152</v>
      </c>
      <c r="AU216" s="251" t="s">
        <v>92</v>
      </c>
      <c r="AY216" s="18" t="s">
        <v>149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166</v>
      </c>
      <c r="BM216" s="251" t="s">
        <v>573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647</v>
      </c>
      <c r="G217" s="259"/>
      <c r="H217" s="263">
        <v>8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149</v>
      </c>
    </row>
    <row r="218" s="14" customFormat="1">
      <c r="A218" s="14"/>
      <c r="B218" s="270"/>
      <c r="C218" s="271"/>
      <c r="D218" s="260" t="s">
        <v>190</v>
      </c>
      <c r="E218" s="272" t="s">
        <v>1</v>
      </c>
      <c r="F218" s="273" t="s">
        <v>203</v>
      </c>
      <c r="G218" s="271"/>
      <c r="H218" s="274">
        <v>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190</v>
      </c>
      <c r="AU218" s="280" t="s">
        <v>92</v>
      </c>
      <c r="AV218" s="14" t="s">
        <v>166</v>
      </c>
      <c r="AW218" s="14" t="s">
        <v>32</v>
      </c>
      <c r="AX218" s="14" t="s">
        <v>84</v>
      </c>
      <c r="AY218" s="280" t="s">
        <v>149</v>
      </c>
    </row>
    <row r="219" s="2" customFormat="1" ht="31.92453" customHeight="1">
      <c r="A219" s="39"/>
      <c r="B219" s="40"/>
      <c r="C219" s="239" t="s">
        <v>346</v>
      </c>
      <c r="D219" s="239" t="s">
        <v>152</v>
      </c>
      <c r="E219" s="240" t="s">
        <v>575</v>
      </c>
      <c r="F219" s="241" t="s">
        <v>576</v>
      </c>
      <c r="G219" s="242" t="s">
        <v>438</v>
      </c>
      <c r="H219" s="243">
        <v>1.0580000000000001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0.00173</v>
      </c>
      <c r="R219" s="249">
        <f>Q219*H219</f>
        <v>0.0018303400000000002</v>
      </c>
      <c r="S219" s="249">
        <v>2.3999999999999999</v>
      </c>
      <c r="T219" s="250">
        <f>S219*H219</f>
        <v>2.5392000000000001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577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648</v>
      </c>
      <c r="G220" s="259"/>
      <c r="H220" s="263">
        <v>1.0580000000000001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4" customFormat="1">
      <c r="A221" s="14"/>
      <c r="B221" s="270"/>
      <c r="C221" s="271"/>
      <c r="D221" s="260" t="s">
        <v>190</v>
      </c>
      <c r="E221" s="272" t="s">
        <v>1</v>
      </c>
      <c r="F221" s="273" t="s">
        <v>203</v>
      </c>
      <c r="G221" s="271"/>
      <c r="H221" s="274">
        <v>1.0580000000000001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190</v>
      </c>
      <c r="AU221" s="280" t="s">
        <v>92</v>
      </c>
      <c r="AV221" s="14" t="s">
        <v>166</v>
      </c>
      <c r="AW221" s="14" t="s">
        <v>32</v>
      </c>
      <c r="AX221" s="14" t="s">
        <v>84</v>
      </c>
      <c r="AY221" s="280" t="s">
        <v>149</v>
      </c>
    </row>
    <row r="222" s="2" customFormat="1" ht="23.4566" customHeight="1">
      <c r="A222" s="39"/>
      <c r="B222" s="40"/>
      <c r="C222" s="239" t="s">
        <v>351</v>
      </c>
      <c r="D222" s="239" t="s">
        <v>152</v>
      </c>
      <c r="E222" s="240" t="s">
        <v>649</v>
      </c>
      <c r="F222" s="241" t="s">
        <v>650</v>
      </c>
      <c r="G222" s="242" t="s">
        <v>651</v>
      </c>
      <c r="H222" s="243">
        <v>421.35000000000002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2.0000000000000002E-05</v>
      </c>
      <c r="R222" s="249">
        <f>Q222*H222</f>
        <v>0.0084270000000000005</v>
      </c>
      <c r="S222" s="249">
        <v>1.0000000000000001E-05</v>
      </c>
      <c r="T222" s="250">
        <f>S222*H222</f>
        <v>0.0042135000000000002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166</v>
      </c>
      <c r="AT222" s="251" t="s">
        <v>152</v>
      </c>
      <c r="AU222" s="251" t="s">
        <v>92</v>
      </c>
      <c r="AY222" s="18" t="s">
        <v>149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166</v>
      </c>
      <c r="BM222" s="251" t="s">
        <v>652</v>
      </c>
    </row>
    <row r="223" s="15" customFormat="1">
      <c r="A223" s="15"/>
      <c r="B223" s="294"/>
      <c r="C223" s="295"/>
      <c r="D223" s="260" t="s">
        <v>190</v>
      </c>
      <c r="E223" s="296" t="s">
        <v>1</v>
      </c>
      <c r="F223" s="297" t="s">
        <v>653</v>
      </c>
      <c r="G223" s="295"/>
      <c r="H223" s="296" t="s">
        <v>1</v>
      </c>
      <c r="I223" s="298"/>
      <c r="J223" s="295"/>
      <c r="K223" s="295"/>
      <c r="L223" s="299"/>
      <c r="M223" s="300"/>
      <c r="N223" s="301"/>
      <c r="O223" s="301"/>
      <c r="P223" s="301"/>
      <c r="Q223" s="301"/>
      <c r="R223" s="301"/>
      <c r="S223" s="301"/>
      <c r="T223" s="30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303" t="s">
        <v>190</v>
      </c>
      <c r="AU223" s="303" t="s">
        <v>92</v>
      </c>
      <c r="AV223" s="15" t="s">
        <v>84</v>
      </c>
      <c r="AW223" s="15" t="s">
        <v>32</v>
      </c>
      <c r="AX223" s="15" t="s">
        <v>76</v>
      </c>
      <c r="AY223" s="303" t="s">
        <v>149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654</v>
      </c>
      <c r="G224" s="259"/>
      <c r="H224" s="263">
        <v>217.34999999999999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655</v>
      </c>
      <c r="G225" s="259"/>
      <c r="H225" s="263">
        <v>204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421.35000000000002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2" customFormat="1" ht="16.30189" customHeight="1">
      <c r="A227" s="39"/>
      <c r="B227" s="40"/>
      <c r="C227" s="282" t="s">
        <v>355</v>
      </c>
      <c r="D227" s="282" t="s">
        <v>243</v>
      </c>
      <c r="E227" s="283" t="s">
        <v>656</v>
      </c>
      <c r="F227" s="284" t="s">
        <v>657</v>
      </c>
      <c r="G227" s="285" t="s">
        <v>250</v>
      </c>
      <c r="H227" s="286">
        <v>28.09</v>
      </c>
      <c r="I227" s="287"/>
      <c r="J227" s="288">
        <f>ROUND(I227*H227,2)</f>
        <v>0</v>
      </c>
      <c r="K227" s="289"/>
      <c r="L227" s="290"/>
      <c r="M227" s="291" t="s">
        <v>1</v>
      </c>
      <c r="N227" s="292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223</v>
      </c>
      <c r="AT227" s="251" t="s">
        <v>243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166</v>
      </c>
      <c r="BM227" s="251" t="s">
        <v>658</v>
      </c>
    </row>
    <row r="228" s="15" customFormat="1">
      <c r="A228" s="15"/>
      <c r="B228" s="294"/>
      <c r="C228" s="295"/>
      <c r="D228" s="260" t="s">
        <v>190</v>
      </c>
      <c r="E228" s="296" t="s">
        <v>1</v>
      </c>
      <c r="F228" s="297" t="s">
        <v>659</v>
      </c>
      <c r="G228" s="295"/>
      <c r="H228" s="296" t="s">
        <v>1</v>
      </c>
      <c r="I228" s="298"/>
      <c r="J228" s="295"/>
      <c r="K228" s="295"/>
      <c r="L228" s="299"/>
      <c r="M228" s="300"/>
      <c r="N228" s="301"/>
      <c r="O228" s="301"/>
      <c r="P228" s="301"/>
      <c r="Q228" s="301"/>
      <c r="R228" s="301"/>
      <c r="S228" s="301"/>
      <c r="T228" s="30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3" t="s">
        <v>190</v>
      </c>
      <c r="AU228" s="303" t="s">
        <v>92</v>
      </c>
      <c r="AV228" s="15" t="s">
        <v>84</v>
      </c>
      <c r="AW228" s="15" t="s">
        <v>32</v>
      </c>
      <c r="AX228" s="15" t="s">
        <v>76</v>
      </c>
      <c r="AY228" s="303" t="s">
        <v>149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660</v>
      </c>
      <c r="G229" s="259"/>
      <c r="H229" s="263">
        <v>14.49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661</v>
      </c>
      <c r="G230" s="259"/>
      <c r="H230" s="263">
        <v>13.6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4" customFormat="1">
      <c r="A231" s="14"/>
      <c r="B231" s="270"/>
      <c r="C231" s="271"/>
      <c r="D231" s="260" t="s">
        <v>190</v>
      </c>
      <c r="E231" s="272" t="s">
        <v>1</v>
      </c>
      <c r="F231" s="273" t="s">
        <v>203</v>
      </c>
      <c r="G231" s="271"/>
      <c r="H231" s="274">
        <v>28.09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190</v>
      </c>
      <c r="AU231" s="280" t="s">
        <v>92</v>
      </c>
      <c r="AV231" s="14" t="s">
        <v>166</v>
      </c>
      <c r="AW231" s="14" t="s">
        <v>32</v>
      </c>
      <c r="AX231" s="14" t="s">
        <v>84</v>
      </c>
      <c r="AY231" s="280" t="s">
        <v>149</v>
      </c>
    </row>
    <row r="232" s="2" customFormat="1" ht="23.4566" customHeight="1">
      <c r="A232" s="39"/>
      <c r="B232" s="40"/>
      <c r="C232" s="239" t="s">
        <v>359</v>
      </c>
      <c r="D232" s="239" t="s">
        <v>152</v>
      </c>
      <c r="E232" s="240" t="s">
        <v>579</v>
      </c>
      <c r="F232" s="241" t="s">
        <v>580</v>
      </c>
      <c r="G232" s="242" t="s">
        <v>198</v>
      </c>
      <c r="H232" s="243">
        <v>8.5250000000000004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166</v>
      </c>
      <c r="AT232" s="251" t="s">
        <v>152</v>
      </c>
      <c r="AU232" s="251" t="s">
        <v>92</v>
      </c>
      <c r="AY232" s="18" t="s">
        <v>149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166</v>
      </c>
      <c r="BM232" s="251" t="s">
        <v>581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606</v>
      </c>
      <c r="G233" s="259"/>
      <c r="H233" s="263">
        <v>1.5860000000000001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582</v>
      </c>
      <c r="G234" s="259"/>
      <c r="H234" s="263">
        <v>4.4000000000000004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149</v>
      </c>
    </row>
    <row r="235" s="13" customFormat="1">
      <c r="A235" s="13"/>
      <c r="B235" s="258"/>
      <c r="C235" s="259"/>
      <c r="D235" s="260" t="s">
        <v>190</v>
      </c>
      <c r="E235" s="261" t="s">
        <v>1</v>
      </c>
      <c r="F235" s="262" t="s">
        <v>662</v>
      </c>
      <c r="G235" s="259"/>
      <c r="H235" s="263">
        <v>2.5390000000000001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190</v>
      </c>
      <c r="AU235" s="269" t="s">
        <v>92</v>
      </c>
      <c r="AV235" s="13" t="s">
        <v>92</v>
      </c>
      <c r="AW235" s="13" t="s">
        <v>32</v>
      </c>
      <c r="AX235" s="13" t="s">
        <v>76</v>
      </c>
      <c r="AY235" s="269" t="s">
        <v>149</v>
      </c>
    </row>
    <row r="236" s="2" customFormat="1" ht="31.92453" customHeight="1">
      <c r="A236" s="39"/>
      <c r="B236" s="40"/>
      <c r="C236" s="239" t="s">
        <v>364</v>
      </c>
      <c r="D236" s="239" t="s">
        <v>152</v>
      </c>
      <c r="E236" s="240" t="s">
        <v>584</v>
      </c>
      <c r="F236" s="241" t="s">
        <v>585</v>
      </c>
      <c r="G236" s="242" t="s">
        <v>198</v>
      </c>
      <c r="H236" s="243">
        <v>161.97499999999999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166</v>
      </c>
      <c r="AT236" s="251" t="s">
        <v>152</v>
      </c>
      <c r="AU236" s="251" t="s">
        <v>92</v>
      </c>
      <c r="AY236" s="18" t="s">
        <v>149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166</v>
      </c>
      <c r="BM236" s="251" t="s">
        <v>586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663</v>
      </c>
      <c r="G237" s="259"/>
      <c r="H237" s="263">
        <v>161.97499999999999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2" customFormat="1" ht="23.4566" customHeight="1">
      <c r="A238" s="39"/>
      <c r="B238" s="40"/>
      <c r="C238" s="239" t="s">
        <v>369</v>
      </c>
      <c r="D238" s="239" t="s">
        <v>152</v>
      </c>
      <c r="E238" s="240" t="s">
        <v>406</v>
      </c>
      <c r="F238" s="241" t="s">
        <v>407</v>
      </c>
      <c r="G238" s="242" t="s">
        <v>198</v>
      </c>
      <c r="H238" s="243">
        <v>1.5860000000000001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166</v>
      </c>
      <c r="AT238" s="251" t="s">
        <v>152</v>
      </c>
      <c r="AU238" s="251" t="s">
        <v>92</v>
      </c>
      <c r="AY238" s="18" t="s">
        <v>149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166</v>
      </c>
      <c r="BM238" s="251" t="s">
        <v>664</v>
      </c>
    </row>
    <row r="239" s="13" customFormat="1">
      <c r="A239" s="13"/>
      <c r="B239" s="258"/>
      <c r="C239" s="259"/>
      <c r="D239" s="260" t="s">
        <v>190</v>
      </c>
      <c r="E239" s="261" t="s">
        <v>1</v>
      </c>
      <c r="F239" s="262" t="s">
        <v>665</v>
      </c>
      <c r="G239" s="259"/>
      <c r="H239" s="263">
        <v>0.61599999999999999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190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149</v>
      </c>
    </row>
    <row r="240" s="13" customFormat="1">
      <c r="A240" s="13"/>
      <c r="B240" s="258"/>
      <c r="C240" s="259"/>
      <c r="D240" s="260" t="s">
        <v>190</v>
      </c>
      <c r="E240" s="261" t="s">
        <v>1</v>
      </c>
      <c r="F240" s="262" t="s">
        <v>666</v>
      </c>
      <c r="G240" s="259"/>
      <c r="H240" s="263">
        <v>0.96999999999999997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190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149</v>
      </c>
    </row>
    <row r="241" s="14" customFormat="1">
      <c r="A241" s="14"/>
      <c r="B241" s="270"/>
      <c r="C241" s="271"/>
      <c r="D241" s="260" t="s">
        <v>190</v>
      </c>
      <c r="E241" s="272" t="s">
        <v>1</v>
      </c>
      <c r="F241" s="273" t="s">
        <v>203</v>
      </c>
      <c r="G241" s="271"/>
      <c r="H241" s="274">
        <v>1.5860000000000001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190</v>
      </c>
      <c r="AU241" s="280" t="s">
        <v>92</v>
      </c>
      <c r="AV241" s="14" t="s">
        <v>166</v>
      </c>
      <c r="AW241" s="14" t="s">
        <v>32</v>
      </c>
      <c r="AX241" s="14" t="s">
        <v>84</v>
      </c>
      <c r="AY241" s="280" t="s">
        <v>149</v>
      </c>
    </row>
    <row r="242" s="2" customFormat="1" ht="23.4566" customHeight="1">
      <c r="A242" s="39"/>
      <c r="B242" s="40"/>
      <c r="C242" s="239" t="s">
        <v>374</v>
      </c>
      <c r="D242" s="239" t="s">
        <v>152</v>
      </c>
      <c r="E242" s="240" t="s">
        <v>413</v>
      </c>
      <c r="F242" s="241" t="s">
        <v>414</v>
      </c>
      <c r="G242" s="242" t="s">
        <v>198</v>
      </c>
      <c r="H242" s="243">
        <v>14.273999999999999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166</v>
      </c>
      <c r="AT242" s="251" t="s">
        <v>152</v>
      </c>
      <c r="AU242" s="251" t="s">
        <v>92</v>
      </c>
      <c r="AY242" s="18" t="s">
        <v>149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166</v>
      </c>
      <c r="BM242" s="251" t="s">
        <v>667</v>
      </c>
    </row>
    <row r="243" s="13" customFormat="1">
      <c r="A243" s="13"/>
      <c r="B243" s="258"/>
      <c r="C243" s="259"/>
      <c r="D243" s="260" t="s">
        <v>190</v>
      </c>
      <c r="E243" s="261" t="s">
        <v>1</v>
      </c>
      <c r="F243" s="262" t="s">
        <v>668</v>
      </c>
      <c r="G243" s="259"/>
      <c r="H243" s="263">
        <v>14.273999999999999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190</v>
      </c>
      <c r="AU243" s="269" t="s">
        <v>92</v>
      </c>
      <c r="AV243" s="13" t="s">
        <v>92</v>
      </c>
      <c r="AW243" s="13" t="s">
        <v>32</v>
      </c>
      <c r="AX243" s="13" t="s">
        <v>84</v>
      </c>
      <c r="AY243" s="269" t="s">
        <v>149</v>
      </c>
    </row>
    <row r="244" s="2" customFormat="1" ht="23.4566" customHeight="1">
      <c r="A244" s="39"/>
      <c r="B244" s="40"/>
      <c r="C244" s="239" t="s">
        <v>378</v>
      </c>
      <c r="D244" s="239" t="s">
        <v>152</v>
      </c>
      <c r="E244" s="240" t="s">
        <v>591</v>
      </c>
      <c r="F244" s="241" t="s">
        <v>592</v>
      </c>
      <c r="G244" s="242" t="s">
        <v>198</v>
      </c>
      <c r="H244" s="243">
        <v>6.9390000000000001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593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669</v>
      </c>
      <c r="G245" s="259"/>
      <c r="H245" s="263">
        <v>6.9390000000000001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84</v>
      </c>
      <c r="AY245" s="269" t="s">
        <v>149</v>
      </c>
    </row>
    <row r="246" s="12" customFormat="1" ht="22.8" customHeight="1">
      <c r="A246" s="12"/>
      <c r="B246" s="223"/>
      <c r="C246" s="224"/>
      <c r="D246" s="225" t="s">
        <v>75</v>
      </c>
      <c r="E246" s="237" t="s">
        <v>422</v>
      </c>
      <c r="F246" s="237" t="s">
        <v>423</v>
      </c>
      <c r="G246" s="224"/>
      <c r="H246" s="224"/>
      <c r="I246" s="227"/>
      <c r="J246" s="238">
        <f>BK246</f>
        <v>0</v>
      </c>
      <c r="K246" s="224"/>
      <c r="L246" s="229"/>
      <c r="M246" s="230"/>
      <c r="N246" s="231"/>
      <c r="O246" s="231"/>
      <c r="P246" s="232">
        <f>P247</f>
        <v>0</v>
      </c>
      <c r="Q246" s="231"/>
      <c r="R246" s="232">
        <f>R247</f>
        <v>0</v>
      </c>
      <c r="S246" s="231"/>
      <c r="T246" s="23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4" t="s">
        <v>84</v>
      </c>
      <c r="AT246" s="235" t="s">
        <v>75</v>
      </c>
      <c r="AU246" s="235" t="s">
        <v>84</v>
      </c>
      <c r="AY246" s="234" t="s">
        <v>149</v>
      </c>
      <c r="BK246" s="236">
        <f>BK247</f>
        <v>0</v>
      </c>
    </row>
    <row r="247" s="2" customFormat="1" ht="23.4566" customHeight="1">
      <c r="A247" s="39"/>
      <c r="B247" s="40"/>
      <c r="C247" s="239" t="s">
        <v>383</v>
      </c>
      <c r="D247" s="239" t="s">
        <v>152</v>
      </c>
      <c r="E247" s="240" t="s">
        <v>425</v>
      </c>
      <c r="F247" s="241" t="s">
        <v>426</v>
      </c>
      <c r="G247" s="242" t="s">
        <v>198</v>
      </c>
      <c r="H247" s="243">
        <v>46.450000000000003</v>
      </c>
      <c r="I247" s="244"/>
      <c r="J247" s="245">
        <f>ROUND(I247*H247,2)</f>
        <v>0</v>
      </c>
      <c r="K247" s="246"/>
      <c r="L247" s="45"/>
      <c r="M247" s="253" t="s">
        <v>1</v>
      </c>
      <c r="N247" s="254" t="s">
        <v>42</v>
      </c>
      <c r="O247" s="255"/>
      <c r="P247" s="256">
        <f>O247*H247</f>
        <v>0</v>
      </c>
      <c r="Q247" s="256">
        <v>0</v>
      </c>
      <c r="R247" s="256">
        <f>Q247*H247</f>
        <v>0</v>
      </c>
      <c r="S247" s="256">
        <v>0</v>
      </c>
      <c r="T247" s="25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595</v>
      </c>
    </row>
    <row r="248" s="2" customFormat="1" ht="6.96" customHeight="1">
      <c r="A248" s="39"/>
      <c r="B248" s="73"/>
      <c r="C248" s="74"/>
      <c r="D248" s="74"/>
      <c r="E248" s="74"/>
      <c r="F248" s="74"/>
      <c r="G248" s="74"/>
      <c r="H248" s="74"/>
      <c r="I248" s="74"/>
      <c r="J248" s="74"/>
      <c r="K248" s="74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XhhbmVjL+eOH3ZeqcauMDp3dtpuAmgPkzGLVhLHbC6QuAbPc3XY6trWXWKAhdcWXrj6O5Or07snHadh7/yIDqQ==" hashValue="+L2G4c5QOjVZRezcDTsaXO3SD49k6xs3pTM51ORTIxIJtWJN4y2v98I0+ScMqiYN6Zp/n2WP3ugT49pdSXjXqA==" algorithmName="SHA-512" password="CC35"/>
  <autoFilter ref="C130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670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ROUND((SUM(BE131:BE239)),  2)</f>
        <v>0</v>
      </c>
      <c r="G37" s="173"/>
      <c r="H37" s="173"/>
      <c r="I37" s="174">
        <v>0.20000000000000001</v>
      </c>
      <c r="J37" s="172">
        <f>ROUND(((SUM(BE131:BE239))*I37),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ROUND((SUM(BF131:BF239)),  2)</f>
        <v>0</v>
      </c>
      <c r="G38" s="173"/>
      <c r="H38" s="173"/>
      <c r="I38" s="174">
        <v>0.20000000000000001</v>
      </c>
      <c r="J38" s="172">
        <f>ROUND(((SUM(BF131:BF239))*I38),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ROUND((SUM(BG131:BG239)),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ROUND((SUM(BH131:BH239)),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ROUND((SUM(BI131:BI239)),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06063 - Priepust č.3 v km 19,181 - P21779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J156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J174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J186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J199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J238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3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06063 - Priepust č.3 v km 19,181 - P21779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11. 8. 2021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38.230691259999993</v>
      </c>
      <c r="S131" s="111"/>
      <c r="T131" s="221">
        <f>T132</f>
        <v>4.7586459999999997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P133+P156+P174+P186+P199+P238</f>
        <v>0</v>
      </c>
      <c r="Q132" s="231"/>
      <c r="R132" s="232">
        <f>R133+R156+R174+R186+R199+R238</f>
        <v>38.230691259999993</v>
      </c>
      <c r="S132" s="231"/>
      <c r="T132" s="233">
        <f>T133+T156+T174+T186+T199+T238</f>
        <v>4.7586459999999997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BK133+BK156+BK174+BK186+BK199+BK238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SUM(P134:P155)</f>
        <v>0</v>
      </c>
      <c r="Q133" s="231"/>
      <c r="R133" s="232">
        <f>SUM(R134:R155)</f>
        <v>0</v>
      </c>
      <c r="S133" s="231"/>
      <c r="T133" s="233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SUM(BK134:BK155)</f>
        <v>0</v>
      </c>
    </row>
    <row r="134" s="2" customFormat="1" ht="36.72453" customHeight="1">
      <c r="A134" s="39"/>
      <c r="B134" s="40"/>
      <c r="C134" s="239" t="s">
        <v>84</v>
      </c>
      <c r="D134" s="239" t="s">
        <v>152</v>
      </c>
      <c r="E134" s="240" t="s">
        <v>671</v>
      </c>
      <c r="F134" s="241" t="s">
        <v>672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1.0566" customHeight="1">
      <c r="A135" s="39"/>
      <c r="B135" s="40"/>
      <c r="C135" s="239" t="s">
        <v>92</v>
      </c>
      <c r="D135" s="239" t="s">
        <v>152</v>
      </c>
      <c r="E135" s="240" t="s">
        <v>441</v>
      </c>
      <c r="F135" s="241" t="s">
        <v>442</v>
      </c>
      <c r="G135" s="242" t="s">
        <v>438</v>
      </c>
      <c r="H135" s="243">
        <v>1.0129999999999999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443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673</v>
      </c>
      <c r="G136" s="259"/>
      <c r="H136" s="263">
        <v>1.0129999999999999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36.72453" customHeight="1">
      <c r="A137" s="39"/>
      <c r="B137" s="40"/>
      <c r="C137" s="239" t="s">
        <v>99</v>
      </c>
      <c r="D137" s="239" t="s">
        <v>152</v>
      </c>
      <c r="E137" s="240" t="s">
        <v>445</v>
      </c>
      <c r="F137" s="241" t="s">
        <v>446</v>
      </c>
      <c r="G137" s="242" t="s">
        <v>438</v>
      </c>
      <c r="H137" s="243">
        <v>0.30399999999999999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447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674</v>
      </c>
      <c r="G138" s="259"/>
      <c r="H138" s="263">
        <v>1.0129999999999999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13" customFormat="1">
      <c r="A139" s="13"/>
      <c r="B139" s="258"/>
      <c r="C139" s="259"/>
      <c r="D139" s="260" t="s">
        <v>190</v>
      </c>
      <c r="E139" s="259"/>
      <c r="F139" s="262" t="s">
        <v>675</v>
      </c>
      <c r="G139" s="259"/>
      <c r="H139" s="263">
        <v>0.30399999999999999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149</v>
      </c>
    </row>
    <row r="140" s="2" customFormat="1" ht="16.30189" customHeight="1">
      <c r="A140" s="39"/>
      <c r="B140" s="40"/>
      <c r="C140" s="239" t="s">
        <v>166</v>
      </c>
      <c r="D140" s="239" t="s">
        <v>152</v>
      </c>
      <c r="E140" s="240" t="s">
        <v>450</v>
      </c>
      <c r="F140" s="241" t="s">
        <v>451</v>
      </c>
      <c r="G140" s="242" t="s">
        <v>438</v>
      </c>
      <c r="H140" s="243">
        <v>1.5600000000000001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166</v>
      </c>
      <c r="AT140" s="251" t="s">
        <v>152</v>
      </c>
      <c r="AU140" s="251" t="s">
        <v>92</v>
      </c>
      <c r="AY140" s="18" t="s">
        <v>149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166</v>
      </c>
      <c r="BM140" s="251" t="s">
        <v>452</v>
      </c>
    </row>
    <row r="141" s="13" customFormat="1">
      <c r="A141" s="13"/>
      <c r="B141" s="258"/>
      <c r="C141" s="259"/>
      <c r="D141" s="260" t="s">
        <v>190</v>
      </c>
      <c r="E141" s="261" t="s">
        <v>1</v>
      </c>
      <c r="F141" s="262" t="s">
        <v>676</v>
      </c>
      <c r="G141" s="259"/>
      <c r="H141" s="263">
        <v>1.5600000000000001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149</v>
      </c>
    </row>
    <row r="142" s="14" customFormat="1">
      <c r="A142" s="14"/>
      <c r="B142" s="270"/>
      <c r="C142" s="271"/>
      <c r="D142" s="260" t="s">
        <v>190</v>
      </c>
      <c r="E142" s="272" t="s">
        <v>1</v>
      </c>
      <c r="F142" s="273" t="s">
        <v>203</v>
      </c>
      <c r="G142" s="271"/>
      <c r="H142" s="274">
        <v>1.5600000000000001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190</v>
      </c>
      <c r="AU142" s="280" t="s">
        <v>92</v>
      </c>
      <c r="AV142" s="14" t="s">
        <v>166</v>
      </c>
      <c r="AW142" s="14" t="s">
        <v>32</v>
      </c>
      <c r="AX142" s="14" t="s">
        <v>84</v>
      </c>
      <c r="AY142" s="280" t="s">
        <v>149</v>
      </c>
    </row>
    <row r="143" s="2" customFormat="1" ht="36.72453" customHeight="1">
      <c r="A143" s="39"/>
      <c r="B143" s="40"/>
      <c r="C143" s="239" t="s">
        <v>148</v>
      </c>
      <c r="D143" s="239" t="s">
        <v>152</v>
      </c>
      <c r="E143" s="240" t="s">
        <v>454</v>
      </c>
      <c r="F143" s="241" t="s">
        <v>455</v>
      </c>
      <c r="G143" s="242" t="s">
        <v>438</v>
      </c>
      <c r="H143" s="243">
        <v>0.46800000000000003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456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677</v>
      </c>
      <c r="G144" s="259"/>
      <c r="H144" s="263">
        <v>1.5600000000000001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13" customFormat="1">
      <c r="A145" s="13"/>
      <c r="B145" s="258"/>
      <c r="C145" s="259"/>
      <c r="D145" s="260" t="s">
        <v>190</v>
      </c>
      <c r="E145" s="259"/>
      <c r="F145" s="262" t="s">
        <v>678</v>
      </c>
      <c r="G145" s="259"/>
      <c r="H145" s="263">
        <v>0.46800000000000003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4</v>
      </c>
      <c r="AX145" s="13" t="s">
        <v>84</v>
      </c>
      <c r="AY145" s="269" t="s">
        <v>149</v>
      </c>
    </row>
    <row r="146" s="2" customFormat="1" ht="31.92453" customHeight="1">
      <c r="A146" s="39"/>
      <c r="B146" s="40"/>
      <c r="C146" s="239" t="s">
        <v>213</v>
      </c>
      <c r="D146" s="239" t="s">
        <v>152</v>
      </c>
      <c r="E146" s="240" t="s">
        <v>459</v>
      </c>
      <c r="F146" s="241" t="s">
        <v>460</v>
      </c>
      <c r="G146" s="242" t="s">
        <v>438</v>
      </c>
      <c r="H146" s="243">
        <v>2.573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461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679</v>
      </c>
      <c r="G147" s="259"/>
      <c r="H147" s="263">
        <v>2.573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2" customFormat="1" ht="36.72453" customHeight="1">
      <c r="A148" s="39"/>
      <c r="B148" s="40"/>
      <c r="C148" s="239" t="s">
        <v>218</v>
      </c>
      <c r="D148" s="239" t="s">
        <v>152</v>
      </c>
      <c r="E148" s="240" t="s">
        <v>463</v>
      </c>
      <c r="F148" s="241" t="s">
        <v>464</v>
      </c>
      <c r="G148" s="242" t="s">
        <v>438</v>
      </c>
      <c r="H148" s="243">
        <v>18.010999999999999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465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680</v>
      </c>
      <c r="G149" s="259"/>
      <c r="H149" s="263">
        <v>18.010999999999999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16.30189" customHeight="1">
      <c r="A150" s="39"/>
      <c r="B150" s="40"/>
      <c r="C150" s="239" t="s">
        <v>223</v>
      </c>
      <c r="D150" s="239" t="s">
        <v>152</v>
      </c>
      <c r="E150" s="240" t="s">
        <v>467</v>
      </c>
      <c r="F150" s="241" t="s">
        <v>468</v>
      </c>
      <c r="G150" s="242" t="s">
        <v>438</v>
      </c>
      <c r="H150" s="243">
        <v>2.573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469</v>
      </c>
    </row>
    <row r="151" s="2" customFormat="1" ht="23.4566" customHeight="1">
      <c r="A151" s="39"/>
      <c r="B151" s="40"/>
      <c r="C151" s="239" t="s">
        <v>229</v>
      </c>
      <c r="D151" s="239" t="s">
        <v>152</v>
      </c>
      <c r="E151" s="240" t="s">
        <v>470</v>
      </c>
      <c r="F151" s="241" t="s">
        <v>197</v>
      </c>
      <c r="G151" s="242" t="s">
        <v>198</v>
      </c>
      <c r="H151" s="243">
        <v>5.8049999999999997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471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681</v>
      </c>
      <c r="G152" s="259"/>
      <c r="H152" s="263">
        <v>3.8599999999999999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149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682</v>
      </c>
      <c r="G153" s="259"/>
      <c r="H153" s="263">
        <v>0.48999999999999999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149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474</v>
      </c>
      <c r="G154" s="259"/>
      <c r="H154" s="263">
        <v>1.4550000000000001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4" customFormat="1">
      <c r="A155" s="14"/>
      <c r="B155" s="270"/>
      <c r="C155" s="271"/>
      <c r="D155" s="260" t="s">
        <v>190</v>
      </c>
      <c r="E155" s="272" t="s">
        <v>1</v>
      </c>
      <c r="F155" s="273" t="s">
        <v>203</v>
      </c>
      <c r="G155" s="271"/>
      <c r="H155" s="274">
        <v>5.8049999999999997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190</v>
      </c>
      <c r="AU155" s="280" t="s">
        <v>92</v>
      </c>
      <c r="AV155" s="14" t="s">
        <v>166</v>
      </c>
      <c r="AW155" s="14" t="s">
        <v>32</v>
      </c>
      <c r="AX155" s="14" t="s">
        <v>84</v>
      </c>
      <c r="AY155" s="280" t="s">
        <v>149</v>
      </c>
    </row>
    <row r="156" s="12" customFormat="1" ht="22.8" customHeight="1">
      <c r="A156" s="12"/>
      <c r="B156" s="223"/>
      <c r="C156" s="224"/>
      <c r="D156" s="225" t="s">
        <v>75</v>
      </c>
      <c r="E156" s="237" t="s">
        <v>99</v>
      </c>
      <c r="F156" s="237" t="s">
        <v>475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SUM(P157:P173)</f>
        <v>0</v>
      </c>
      <c r="Q156" s="231"/>
      <c r="R156" s="232">
        <f>SUM(R157:R173)</f>
        <v>4.5311960199999994</v>
      </c>
      <c r="S156" s="231"/>
      <c r="T156" s="233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84</v>
      </c>
      <c r="AT156" s="235" t="s">
        <v>75</v>
      </c>
      <c r="AU156" s="235" t="s">
        <v>84</v>
      </c>
      <c r="AY156" s="234" t="s">
        <v>149</v>
      </c>
      <c r="BK156" s="236">
        <f>SUM(BK157:BK173)</f>
        <v>0</v>
      </c>
    </row>
    <row r="157" s="2" customFormat="1" ht="21.0566" customHeight="1">
      <c r="A157" s="39"/>
      <c r="B157" s="40"/>
      <c r="C157" s="239" t="s">
        <v>236</v>
      </c>
      <c r="D157" s="239" t="s">
        <v>152</v>
      </c>
      <c r="E157" s="240" t="s">
        <v>476</v>
      </c>
      <c r="F157" s="241" t="s">
        <v>477</v>
      </c>
      <c r="G157" s="242" t="s">
        <v>438</v>
      </c>
      <c r="H157" s="243">
        <v>1.6539999999999999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2.3855499999999998</v>
      </c>
      <c r="R157" s="249">
        <f>Q157*H157</f>
        <v>3.9456996999999996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478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683</v>
      </c>
      <c r="G158" s="259"/>
      <c r="H158" s="263">
        <v>1.6539999999999999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149</v>
      </c>
    </row>
    <row r="159" s="2" customFormat="1" ht="21.0566" customHeight="1">
      <c r="A159" s="39"/>
      <c r="B159" s="40"/>
      <c r="C159" s="239" t="s">
        <v>242</v>
      </c>
      <c r="D159" s="239" t="s">
        <v>152</v>
      </c>
      <c r="E159" s="240" t="s">
        <v>480</v>
      </c>
      <c r="F159" s="241" t="s">
        <v>481</v>
      </c>
      <c r="G159" s="242" t="s">
        <v>188</v>
      </c>
      <c r="H159" s="243">
        <v>5.7619999999999996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0.038350000000000002</v>
      </c>
      <c r="R159" s="249">
        <f>Q159*H159</f>
        <v>0.22097269999999999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482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684</v>
      </c>
      <c r="G160" s="259"/>
      <c r="H160" s="263">
        <v>5.7619999999999996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149</v>
      </c>
    </row>
    <row r="161" s="14" customFormat="1">
      <c r="A161" s="14"/>
      <c r="B161" s="270"/>
      <c r="C161" s="271"/>
      <c r="D161" s="260" t="s">
        <v>190</v>
      </c>
      <c r="E161" s="272" t="s">
        <v>1</v>
      </c>
      <c r="F161" s="273" t="s">
        <v>203</v>
      </c>
      <c r="G161" s="271"/>
      <c r="H161" s="274">
        <v>5.7619999999999996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190</v>
      </c>
      <c r="AU161" s="280" t="s">
        <v>92</v>
      </c>
      <c r="AV161" s="14" t="s">
        <v>166</v>
      </c>
      <c r="AW161" s="14" t="s">
        <v>32</v>
      </c>
      <c r="AX161" s="14" t="s">
        <v>84</v>
      </c>
      <c r="AY161" s="280" t="s">
        <v>149</v>
      </c>
    </row>
    <row r="162" s="2" customFormat="1" ht="21.0566" customHeight="1">
      <c r="A162" s="39"/>
      <c r="B162" s="40"/>
      <c r="C162" s="239" t="s">
        <v>247</v>
      </c>
      <c r="D162" s="239" t="s">
        <v>152</v>
      </c>
      <c r="E162" s="240" t="s">
        <v>484</v>
      </c>
      <c r="F162" s="241" t="s">
        <v>485</v>
      </c>
      <c r="G162" s="242" t="s">
        <v>188</v>
      </c>
      <c r="H162" s="243">
        <v>5.7619999999999996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1.0000000000000001E-05</v>
      </c>
      <c r="R162" s="249">
        <f>Q162*H162</f>
        <v>5.7620000000000001E-05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486</v>
      </c>
    </row>
    <row r="163" s="2" customFormat="1" ht="21.0566" customHeight="1">
      <c r="A163" s="39"/>
      <c r="B163" s="40"/>
      <c r="C163" s="239" t="s">
        <v>252</v>
      </c>
      <c r="D163" s="239" t="s">
        <v>152</v>
      </c>
      <c r="E163" s="240" t="s">
        <v>487</v>
      </c>
      <c r="F163" s="241" t="s">
        <v>488</v>
      </c>
      <c r="G163" s="242" t="s">
        <v>198</v>
      </c>
      <c r="H163" s="243">
        <v>0.27500000000000002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1.03704</v>
      </c>
      <c r="R163" s="249">
        <f>Q163*H163</f>
        <v>0.285186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489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685</v>
      </c>
      <c r="G164" s="259"/>
      <c r="H164" s="263">
        <v>0.27500000000000002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16.30189" customHeight="1">
      <c r="A165" s="39"/>
      <c r="B165" s="40"/>
      <c r="C165" s="282" t="s">
        <v>256</v>
      </c>
      <c r="D165" s="282" t="s">
        <v>243</v>
      </c>
      <c r="E165" s="283" t="s">
        <v>491</v>
      </c>
      <c r="F165" s="284" t="s">
        <v>492</v>
      </c>
      <c r="G165" s="285" t="s">
        <v>493</v>
      </c>
      <c r="H165" s="286">
        <v>39</v>
      </c>
      <c r="I165" s="287"/>
      <c r="J165" s="288">
        <f>ROUND(I165*H165,2)</f>
        <v>0</v>
      </c>
      <c r="K165" s="289"/>
      <c r="L165" s="290"/>
      <c r="M165" s="291" t="s">
        <v>1</v>
      </c>
      <c r="N165" s="292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223</v>
      </c>
      <c r="AT165" s="251" t="s">
        <v>243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494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686</v>
      </c>
      <c r="G166" s="259"/>
      <c r="H166" s="263">
        <v>39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3.4566" customHeight="1">
      <c r="A167" s="39"/>
      <c r="B167" s="40"/>
      <c r="C167" s="239" t="s">
        <v>260</v>
      </c>
      <c r="D167" s="239" t="s">
        <v>152</v>
      </c>
      <c r="E167" s="240" t="s">
        <v>496</v>
      </c>
      <c r="F167" s="241" t="s">
        <v>497</v>
      </c>
      <c r="G167" s="242" t="s">
        <v>239</v>
      </c>
      <c r="H167" s="243">
        <v>4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0.00282</v>
      </c>
      <c r="R167" s="249">
        <f>Q167*H167</f>
        <v>0.01128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498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687</v>
      </c>
      <c r="G168" s="259"/>
      <c r="H168" s="263">
        <v>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14" customFormat="1">
      <c r="A169" s="14"/>
      <c r="B169" s="270"/>
      <c r="C169" s="271"/>
      <c r="D169" s="260" t="s">
        <v>190</v>
      </c>
      <c r="E169" s="272" t="s">
        <v>1</v>
      </c>
      <c r="F169" s="273" t="s">
        <v>203</v>
      </c>
      <c r="G169" s="271"/>
      <c r="H169" s="274">
        <v>4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190</v>
      </c>
      <c r="AU169" s="280" t="s">
        <v>92</v>
      </c>
      <c r="AV169" s="14" t="s">
        <v>166</v>
      </c>
      <c r="AW169" s="14" t="s">
        <v>4</v>
      </c>
      <c r="AX169" s="14" t="s">
        <v>84</v>
      </c>
      <c r="AY169" s="280" t="s">
        <v>149</v>
      </c>
    </row>
    <row r="170" s="2" customFormat="1" ht="16.30189" customHeight="1">
      <c r="A170" s="39"/>
      <c r="B170" s="40"/>
      <c r="C170" s="282" t="s">
        <v>264</v>
      </c>
      <c r="D170" s="282" t="s">
        <v>243</v>
      </c>
      <c r="E170" s="283" t="s">
        <v>503</v>
      </c>
      <c r="F170" s="284" t="s">
        <v>504</v>
      </c>
      <c r="G170" s="285" t="s">
        <v>493</v>
      </c>
      <c r="H170" s="286">
        <v>9.4199999999999999</v>
      </c>
      <c r="I170" s="287"/>
      <c r="J170" s="288">
        <f>ROUND(I170*H170,2)</f>
        <v>0</v>
      </c>
      <c r="K170" s="289"/>
      <c r="L170" s="290"/>
      <c r="M170" s="291" t="s">
        <v>1</v>
      </c>
      <c r="N170" s="292" t="s">
        <v>42</v>
      </c>
      <c r="O170" s="9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223</v>
      </c>
      <c r="AT170" s="251" t="s">
        <v>243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505</v>
      </c>
    </row>
    <row r="171" s="13" customFormat="1">
      <c r="A171" s="13"/>
      <c r="B171" s="258"/>
      <c r="C171" s="259"/>
      <c r="D171" s="260" t="s">
        <v>190</v>
      </c>
      <c r="E171" s="261" t="s">
        <v>1</v>
      </c>
      <c r="F171" s="262" t="s">
        <v>688</v>
      </c>
      <c r="G171" s="259"/>
      <c r="H171" s="263">
        <v>9.4199999999999999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190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149</v>
      </c>
    </row>
    <row r="172" s="2" customFormat="1" ht="23.4566" customHeight="1">
      <c r="A172" s="39"/>
      <c r="B172" s="40"/>
      <c r="C172" s="282" t="s">
        <v>269</v>
      </c>
      <c r="D172" s="282" t="s">
        <v>243</v>
      </c>
      <c r="E172" s="283" t="s">
        <v>689</v>
      </c>
      <c r="F172" s="284" t="s">
        <v>690</v>
      </c>
      <c r="G172" s="285" t="s">
        <v>239</v>
      </c>
      <c r="H172" s="286">
        <v>4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42</v>
      </c>
      <c r="O172" s="98"/>
      <c r="P172" s="249">
        <f>O172*H172</f>
        <v>0</v>
      </c>
      <c r="Q172" s="249">
        <v>0.017000000000000001</v>
      </c>
      <c r="R172" s="249">
        <f>Q172*H172</f>
        <v>0.068000000000000005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223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691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692</v>
      </c>
      <c r="G173" s="259"/>
      <c r="H173" s="263">
        <v>4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12" customFormat="1" ht="22.8" customHeight="1">
      <c r="A174" s="12"/>
      <c r="B174" s="223"/>
      <c r="C174" s="224"/>
      <c r="D174" s="225" t="s">
        <v>75</v>
      </c>
      <c r="E174" s="237" t="s">
        <v>166</v>
      </c>
      <c r="F174" s="237" t="s">
        <v>507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SUM(P175:P185)</f>
        <v>0</v>
      </c>
      <c r="Q174" s="231"/>
      <c r="R174" s="232">
        <f>SUM(R175:R185)</f>
        <v>32.978773799999999</v>
      </c>
      <c r="S174" s="231"/>
      <c r="T174" s="233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84</v>
      </c>
      <c r="AT174" s="235" t="s">
        <v>75</v>
      </c>
      <c r="AU174" s="235" t="s">
        <v>84</v>
      </c>
      <c r="AY174" s="234" t="s">
        <v>149</v>
      </c>
      <c r="BK174" s="236">
        <f>SUM(BK175:BK185)</f>
        <v>0</v>
      </c>
    </row>
    <row r="175" s="2" customFormat="1" ht="31.92453" customHeight="1">
      <c r="A175" s="39"/>
      <c r="B175" s="40"/>
      <c r="C175" s="239" t="s">
        <v>273</v>
      </c>
      <c r="D175" s="239" t="s">
        <v>152</v>
      </c>
      <c r="E175" s="240" t="s">
        <v>508</v>
      </c>
      <c r="F175" s="241" t="s">
        <v>509</v>
      </c>
      <c r="G175" s="242" t="s">
        <v>188</v>
      </c>
      <c r="H175" s="243">
        <v>24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0.23366999999999999</v>
      </c>
      <c r="R175" s="249">
        <f>Q175*H175</f>
        <v>5.6080799999999993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510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693</v>
      </c>
      <c r="G176" s="259"/>
      <c r="H176" s="263">
        <v>24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2" customFormat="1" ht="23.4566" customHeight="1">
      <c r="A177" s="39"/>
      <c r="B177" s="40"/>
      <c r="C177" s="239" t="s">
        <v>277</v>
      </c>
      <c r="D177" s="239" t="s">
        <v>152</v>
      </c>
      <c r="E177" s="240" t="s">
        <v>512</v>
      </c>
      <c r="F177" s="241" t="s">
        <v>513</v>
      </c>
      <c r="G177" s="242" t="s">
        <v>438</v>
      </c>
      <c r="H177" s="243">
        <v>0.20300000000000001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1.7034</v>
      </c>
      <c r="R177" s="249">
        <f>Q177*H177</f>
        <v>0.34579020000000005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514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694</v>
      </c>
      <c r="G178" s="259"/>
      <c r="H178" s="263">
        <v>0.20300000000000001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149</v>
      </c>
    </row>
    <row r="179" s="2" customFormat="1" ht="23.4566" customHeight="1">
      <c r="A179" s="39"/>
      <c r="B179" s="40"/>
      <c r="C179" s="239" t="s">
        <v>7</v>
      </c>
      <c r="D179" s="239" t="s">
        <v>152</v>
      </c>
      <c r="E179" s="240" t="s">
        <v>516</v>
      </c>
      <c r="F179" s="241" t="s">
        <v>517</v>
      </c>
      <c r="G179" s="242" t="s">
        <v>188</v>
      </c>
      <c r="H179" s="243">
        <v>24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0.30059999999999998</v>
      </c>
      <c r="R179" s="249">
        <f>Q179*H179</f>
        <v>7.2143999999999995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518</v>
      </c>
    </row>
    <row r="180" s="2" customFormat="1" ht="31.92453" customHeight="1">
      <c r="A180" s="39"/>
      <c r="B180" s="40"/>
      <c r="C180" s="239" t="s">
        <v>284</v>
      </c>
      <c r="D180" s="239" t="s">
        <v>152</v>
      </c>
      <c r="E180" s="240" t="s">
        <v>519</v>
      </c>
      <c r="F180" s="241" t="s">
        <v>520</v>
      </c>
      <c r="G180" s="242" t="s">
        <v>438</v>
      </c>
      <c r="H180" s="243">
        <v>0.81000000000000005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2.2632400000000001</v>
      </c>
      <c r="R180" s="249">
        <f>Q180*H180</f>
        <v>1.8332244000000002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521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695</v>
      </c>
      <c r="G181" s="259"/>
      <c r="H181" s="263">
        <v>0.81000000000000005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149</v>
      </c>
    </row>
    <row r="182" s="2" customFormat="1" ht="23.4566" customHeight="1">
      <c r="A182" s="39"/>
      <c r="B182" s="40"/>
      <c r="C182" s="239" t="s">
        <v>288</v>
      </c>
      <c r="D182" s="239" t="s">
        <v>152</v>
      </c>
      <c r="E182" s="240" t="s">
        <v>523</v>
      </c>
      <c r="F182" s="241" t="s">
        <v>524</v>
      </c>
      <c r="G182" s="242" t="s">
        <v>188</v>
      </c>
      <c r="H182" s="243">
        <v>0.12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0.02266</v>
      </c>
      <c r="R182" s="249">
        <f>Q182*H182</f>
        <v>0.0027191999999999997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166</v>
      </c>
      <c r="AT182" s="251" t="s">
        <v>152</v>
      </c>
      <c r="AU182" s="251" t="s">
        <v>92</v>
      </c>
      <c r="AY182" s="18" t="s">
        <v>149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166</v>
      </c>
      <c r="BM182" s="251" t="s">
        <v>525</v>
      </c>
    </row>
    <row r="183" s="13" customFormat="1">
      <c r="A183" s="13"/>
      <c r="B183" s="258"/>
      <c r="C183" s="259"/>
      <c r="D183" s="260" t="s">
        <v>190</v>
      </c>
      <c r="E183" s="261" t="s">
        <v>1</v>
      </c>
      <c r="F183" s="262" t="s">
        <v>696</v>
      </c>
      <c r="G183" s="259"/>
      <c r="H183" s="263">
        <v>0.12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190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149</v>
      </c>
    </row>
    <row r="184" s="2" customFormat="1" ht="31.92453" customHeight="1">
      <c r="A184" s="39"/>
      <c r="B184" s="40"/>
      <c r="C184" s="239" t="s">
        <v>292</v>
      </c>
      <c r="D184" s="239" t="s">
        <v>152</v>
      </c>
      <c r="E184" s="240" t="s">
        <v>527</v>
      </c>
      <c r="F184" s="241" t="s">
        <v>528</v>
      </c>
      <c r="G184" s="242" t="s">
        <v>188</v>
      </c>
      <c r="H184" s="243">
        <v>24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0.74894000000000005</v>
      </c>
      <c r="R184" s="249">
        <f>Q184*H184</f>
        <v>17.97456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529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697</v>
      </c>
      <c r="G185" s="259"/>
      <c r="H185" s="263">
        <v>24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12" customFormat="1" ht="22.8" customHeight="1">
      <c r="A186" s="12"/>
      <c r="B186" s="223"/>
      <c r="C186" s="224"/>
      <c r="D186" s="225" t="s">
        <v>75</v>
      </c>
      <c r="E186" s="237" t="s">
        <v>213</v>
      </c>
      <c r="F186" s="237" t="s">
        <v>228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SUM(P187:P198)</f>
        <v>0</v>
      </c>
      <c r="Q186" s="231"/>
      <c r="R186" s="232">
        <f>SUM(R187:R198)</f>
        <v>0.6273273399999999</v>
      </c>
      <c r="S186" s="231"/>
      <c r="T186" s="233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84</v>
      </c>
      <c r="AT186" s="235" t="s">
        <v>75</v>
      </c>
      <c r="AU186" s="235" t="s">
        <v>84</v>
      </c>
      <c r="AY186" s="234" t="s">
        <v>149</v>
      </c>
      <c r="BK186" s="236">
        <f>SUM(BK187:BK198)</f>
        <v>0</v>
      </c>
    </row>
    <row r="187" s="2" customFormat="1" ht="42.79245" customHeight="1">
      <c r="A187" s="39"/>
      <c r="B187" s="40"/>
      <c r="C187" s="239" t="s">
        <v>296</v>
      </c>
      <c r="D187" s="239" t="s">
        <v>152</v>
      </c>
      <c r="E187" s="240" t="s">
        <v>698</v>
      </c>
      <c r="F187" s="241" t="s">
        <v>699</v>
      </c>
      <c r="G187" s="242" t="s">
        <v>188</v>
      </c>
      <c r="H187" s="243">
        <v>12.962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0.018460000000000001</v>
      </c>
      <c r="R187" s="249">
        <f>Q187*H187</f>
        <v>0.23927852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166</v>
      </c>
      <c r="AT187" s="251" t="s">
        <v>152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700</v>
      </c>
    </row>
    <row r="188" s="13" customFormat="1">
      <c r="A188" s="13"/>
      <c r="B188" s="258"/>
      <c r="C188" s="259"/>
      <c r="D188" s="260" t="s">
        <v>190</v>
      </c>
      <c r="E188" s="261" t="s">
        <v>1</v>
      </c>
      <c r="F188" s="262" t="s">
        <v>701</v>
      </c>
      <c r="G188" s="259"/>
      <c r="H188" s="263">
        <v>12.962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190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149</v>
      </c>
    </row>
    <row r="189" s="14" customFormat="1">
      <c r="A189" s="14"/>
      <c r="B189" s="270"/>
      <c r="C189" s="271"/>
      <c r="D189" s="260" t="s">
        <v>190</v>
      </c>
      <c r="E189" s="272" t="s">
        <v>1</v>
      </c>
      <c r="F189" s="273" t="s">
        <v>203</v>
      </c>
      <c r="G189" s="271"/>
      <c r="H189" s="274">
        <v>12.962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190</v>
      </c>
      <c r="AU189" s="280" t="s">
        <v>92</v>
      </c>
      <c r="AV189" s="14" t="s">
        <v>166</v>
      </c>
      <c r="AW189" s="14" t="s">
        <v>32</v>
      </c>
      <c r="AX189" s="14" t="s">
        <v>84</v>
      </c>
      <c r="AY189" s="280" t="s">
        <v>149</v>
      </c>
    </row>
    <row r="190" s="2" customFormat="1" ht="23.4566" customHeight="1">
      <c r="A190" s="39"/>
      <c r="B190" s="40"/>
      <c r="C190" s="239" t="s">
        <v>300</v>
      </c>
      <c r="D190" s="239" t="s">
        <v>152</v>
      </c>
      <c r="E190" s="240" t="s">
        <v>531</v>
      </c>
      <c r="F190" s="241" t="s">
        <v>532</v>
      </c>
      <c r="G190" s="242" t="s">
        <v>188</v>
      </c>
      <c r="H190" s="243">
        <v>6.2400000000000002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0.00081999999999999998</v>
      </c>
      <c r="R190" s="249">
        <f>Q190*H190</f>
        <v>0.0051168000000000003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533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702</v>
      </c>
      <c r="G191" s="259"/>
      <c r="H191" s="263">
        <v>6.2400000000000002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84</v>
      </c>
      <c r="AY191" s="269" t="s">
        <v>149</v>
      </c>
    </row>
    <row r="192" s="2" customFormat="1" ht="16.30189" customHeight="1">
      <c r="A192" s="39"/>
      <c r="B192" s="40"/>
      <c r="C192" s="239" t="s">
        <v>304</v>
      </c>
      <c r="D192" s="239" t="s">
        <v>152</v>
      </c>
      <c r="E192" s="240" t="s">
        <v>535</v>
      </c>
      <c r="F192" s="241" t="s">
        <v>536</v>
      </c>
      <c r="G192" s="242" t="s">
        <v>188</v>
      </c>
      <c r="H192" s="243">
        <v>21.952000000000002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0.00051000000000000004</v>
      </c>
      <c r="R192" s="249">
        <f>Q192*H192</f>
        <v>0.011195520000000002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537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703</v>
      </c>
      <c r="G193" s="259"/>
      <c r="H193" s="263">
        <v>5.2149999999999999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149</v>
      </c>
    </row>
    <row r="194" s="13" customFormat="1">
      <c r="A194" s="13"/>
      <c r="B194" s="258"/>
      <c r="C194" s="259"/>
      <c r="D194" s="260" t="s">
        <v>190</v>
      </c>
      <c r="E194" s="261" t="s">
        <v>1</v>
      </c>
      <c r="F194" s="262" t="s">
        <v>704</v>
      </c>
      <c r="G194" s="259"/>
      <c r="H194" s="263">
        <v>3.7749999999999999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190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149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701</v>
      </c>
      <c r="G195" s="259"/>
      <c r="H195" s="263">
        <v>12.962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4" customFormat="1">
      <c r="A196" s="14"/>
      <c r="B196" s="270"/>
      <c r="C196" s="271"/>
      <c r="D196" s="260" t="s">
        <v>190</v>
      </c>
      <c r="E196" s="272" t="s">
        <v>1</v>
      </c>
      <c r="F196" s="273" t="s">
        <v>203</v>
      </c>
      <c r="G196" s="271"/>
      <c r="H196" s="274">
        <v>21.952000000000002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190</v>
      </c>
      <c r="AU196" s="280" t="s">
        <v>92</v>
      </c>
      <c r="AV196" s="14" t="s">
        <v>166</v>
      </c>
      <c r="AW196" s="14" t="s">
        <v>32</v>
      </c>
      <c r="AX196" s="14" t="s">
        <v>84</v>
      </c>
      <c r="AY196" s="280" t="s">
        <v>149</v>
      </c>
    </row>
    <row r="197" s="2" customFormat="1" ht="21.0566" customHeight="1">
      <c r="A197" s="39"/>
      <c r="B197" s="40"/>
      <c r="C197" s="239" t="s">
        <v>309</v>
      </c>
      <c r="D197" s="239" t="s">
        <v>152</v>
      </c>
      <c r="E197" s="240" t="s">
        <v>540</v>
      </c>
      <c r="F197" s="241" t="s">
        <v>541</v>
      </c>
      <c r="G197" s="242" t="s">
        <v>188</v>
      </c>
      <c r="H197" s="243">
        <v>8.9900000000000002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0.041349999999999998</v>
      </c>
      <c r="R197" s="249">
        <f>Q197*H197</f>
        <v>0.37173649999999997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542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705</v>
      </c>
      <c r="G198" s="259"/>
      <c r="H198" s="263">
        <v>8.9900000000000002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12" customFormat="1" ht="22.8" customHeight="1">
      <c r="A199" s="12"/>
      <c r="B199" s="223"/>
      <c r="C199" s="224"/>
      <c r="D199" s="225" t="s">
        <v>75</v>
      </c>
      <c r="E199" s="237" t="s">
        <v>229</v>
      </c>
      <c r="F199" s="237" t="s">
        <v>235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SUM(P200:P237)</f>
        <v>0</v>
      </c>
      <c r="Q199" s="231"/>
      <c r="R199" s="232">
        <f>SUM(R200:R237)</f>
        <v>0.093394099999999994</v>
      </c>
      <c r="S199" s="231"/>
      <c r="T199" s="233">
        <f>SUM(T200:T237)</f>
        <v>4.7586459999999997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84</v>
      </c>
      <c r="AT199" s="235" t="s">
        <v>75</v>
      </c>
      <c r="AU199" s="235" t="s">
        <v>84</v>
      </c>
      <c r="AY199" s="234" t="s">
        <v>149</v>
      </c>
      <c r="BK199" s="236">
        <f>SUM(BK200:BK237)</f>
        <v>0</v>
      </c>
    </row>
    <row r="200" s="2" customFormat="1" ht="23.4566" customHeight="1">
      <c r="A200" s="39"/>
      <c r="B200" s="40"/>
      <c r="C200" s="239" t="s">
        <v>313</v>
      </c>
      <c r="D200" s="239" t="s">
        <v>152</v>
      </c>
      <c r="E200" s="240" t="s">
        <v>257</v>
      </c>
      <c r="F200" s="241" t="s">
        <v>258</v>
      </c>
      <c r="G200" s="242" t="s">
        <v>250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0.00025000000000000001</v>
      </c>
      <c r="R200" s="249">
        <f>Q200*H200</f>
        <v>0.00050000000000000001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544</v>
      </c>
    </row>
    <row r="201" s="2" customFormat="1" ht="31.92453" customHeight="1">
      <c r="A201" s="39"/>
      <c r="B201" s="40"/>
      <c r="C201" s="282" t="s">
        <v>317</v>
      </c>
      <c r="D201" s="282" t="s">
        <v>243</v>
      </c>
      <c r="E201" s="283" t="s">
        <v>261</v>
      </c>
      <c r="F201" s="284" t="s">
        <v>262</v>
      </c>
      <c r="G201" s="285" t="s">
        <v>250</v>
      </c>
      <c r="H201" s="286">
        <v>2</v>
      </c>
      <c r="I201" s="287"/>
      <c r="J201" s="288">
        <f>ROUND(I201*H201,2)</f>
        <v>0</v>
      </c>
      <c r="K201" s="289"/>
      <c r="L201" s="290"/>
      <c r="M201" s="291" t="s">
        <v>1</v>
      </c>
      <c r="N201" s="292" t="s">
        <v>42</v>
      </c>
      <c r="O201" s="98"/>
      <c r="P201" s="249">
        <f>O201*H201</f>
        <v>0</v>
      </c>
      <c r="Q201" s="249">
        <v>0.00084999999999999995</v>
      </c>
      <c r="R201" s="249">
        <f>Q201*H201</f>
        <v>0.0016999999999999999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223</v>
      </c>
      <c r="AT201" s="251" t="s">
        <v>243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545</v>
      </c>
    </row>
    <row r="202" s="2" customFormat="1" ht="16.30189" customHeight="1">
      <c r="A202" s="39"/>
      <c r="B202" s="40"/>
      <c r="C202" s="239" t="s">
        <v>322</v>
      </c>
      <c r="D202" s="239" t="s">
        <v>152</v>
      </c>
      <c r="E202" s="240" t="s">
        <v>546</v>
      </c>
      <c r="F202" s="241" t="s">
        <v>547</v>
      </c>
      <c r="G202" s="242" t="s">
        <v>250</v>
      </c>
      <c r="H202" s="243">
        <v>1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0.077670000000000003</v>
      </c>
      <c r="R202" s="249">
        <f>Q202*H202</f>
        <v>0.077670000000000003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166</v>
      </c>
      <c r="AT202" s="251" t="s">
        <v>152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548</v>
      </c>
    </row>
    <row r="203" s="2" customFormat="1" ht="16.30189" customHeight="1">
      <c r="A203" s="39"/>
      <c r="B203" s="40"/>
      <c r="C203" s="239" t="s">
        <v>327</v>
      </c>
      <c r="D203" s="239" t="s">
        <v>152</v>
      </c>
      <c r="E203" s="240" t="s">
        <v>549</v>
      </c>
      <c r="F203" s="241" t="s">
        <v>550</v>
      </c>
      <c r="G203" s="242" t="s">
        <v>250</v>
      </c>
      <c r="H203" s="243">
        <v>1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551</v>
      </c>
    </row>
    <row r="204" s="2" customFormat="1" ht="23.4566" customHeight="1">
      <c r="A204" s="39"/>
      <c r="B204" s="40"/>
      <c r="C204" s="282" t="s">
        <v>332</v>
      </c>
      <c r="D204" s="282" t="s">
        <v>243</v>
      </c>
      <c r="E204" s="283" t="s">
        <v>552</v>
      </c>
      <c r="F204" s="284" t="s">
        <v>553</v>
      </c>
      <c r="G204" s="285" t="s">
        <v>250</v>
      </c>
      <c r="H204" s="286">
        <v>1</v>
      </c>
      <c r="I204" s="287"/>
      <c r="J204" s="288">
        <f>ROUND(I204*H204,2)</f>
        <v>0</v>
      </c>
      <c r="K204" s="289"/>
      <c r="L204" s="290"/>
      <c r="M204" s="291" t="s">
        <v>1</v>
      </c>
      <c r="N204" s="292" t="s">
        <v>42</v>
      </c>
      <c r="O204" s="98"/>
      <c r="P204" s="249">
        <f>O204*H204</f>
        <v>0</v>
      </c>
      <c r="Q204" s="249">
        <v>0.00029999999999999997</v>
      </c>
      <c r="R204" s="249">
        <f>Q204*H204</f>
        <v>0.00029999999999999997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223</v>
      </c>
      <c r="AT204" s="251" t="s">
        <v>243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554</v>
      </c>
    </row>
    <row r="205" s="13" customFormat="1">
      <c r="A205" s="13"/>
      <c r="B205" s="258"/>
      <c r="C205" s="259"/>
      <c r="D205" s="260" t="s">
        <v>190</v>
      </c>
      <c r="E205" s="259"/>
      <c r="F205" s="262" t="s">
        <v>706</v>
      </c>
      <c r="G205" s="259"/>
      <c r="H205" s="263">
        <v>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4</v>
      </c>
      <c r="AX205" s="13" t="s">
        <v>84</v>
      </c>
      <c r="AY205" s="269" t="s">
        <v>149</v>
      </c>
    </row>
    <row r="206" s="2" customFormat="1" ht="21.0566" customHeight="1">
      <c r="A206" s="39"/>
      <c r="B206" s="40"/>
      <c r="C206" s="239" t="s">
        <v>337</v>
      </c>
      <c r="D206" s="239" t="s">
        <v>152</v>
      </c>
      <c r="E206" s="240" t="s">
        <v>556</v>
      </c>
      <c r="F206" s="241" t="s">
        <v>557</v>
      </c>
      <c r="G206" s="242" t="s">
        <v>188</v>
      </c>
      <c r="H206" s="243">
        <v>8.9900000000000002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558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703</v>
      </c>
      <c r="G207" s="259"/>
      <c r="H207" s="263">
        <v>5.2149999999999999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704</v>
      </c>
      <c r="G208" s="259"/>
      <c r="H208" s="263">
        <v>3.7749999999999999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149</v>
      </c>
    </row>
    <row r="209" s="14" customFormat="1">
      <c r="A209" s="14"/>
      <c r="B209" s="270"/>
      <c r="C209" s="271"/>
      <c r="D209" s="260" t="s">
        <v>190</v>
      </c>
      <c r="E209" s="272" t="s">
        <v>1</v>
      </c>
      <c r="F209" s="273" t="s">
        <v>203</v>
      </c>
      <c r="G209" s="271"/>
      <c r="H209" s="274">
        <v>8.9900000000000002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190</v>
      </c>
      <c r="AU209" s="280" t="s">
        <v>92</v>
      </c>
      <c r="AV209" s="14" t="s">
        <v>166</v>
      </c>
      <c r="AW209" s="14" t="s">
        <v>32</v>
      </c>
      <c r="AX209" s="14" t="s">
        <v>84</v>
      </c>
      <c r="AY209" s="280" t="s">
        <v>149</v>
      </c>
    </row>
    <row r="210" s="2" customFormat="1" ht="23.4566" customHeight="1">
      <c r="A210" s="39"/>
      <c r="B210" s="40"/>
      <c r="C210" s="239" t="s">
        <v>342</v>
      </c>
      <c r="D210" s="239" t="s">
        <v>152</v>
      </c>
      <c r="E210" s="240" t="s">
        <v>707</v>
      </c>
      <c r="F210" s="241" t="s">
        <v>708</v>
      </c>
      <c r="G210" s="242" t="s">
        <v>188</v>
      </c>
      <c r="H210" s="243">
        <v>12.962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709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701</v>
      </c>
      <c r="G211" s="259"/>
      <c r="H211" s="263">
        <v>12.962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76</v>
      </c>
      <c r="AY211" s="269" t="s">
        <v>149</v>
      </c>
    </row>
    <row r="212" s="14" customFormat="1">
      <c r="A212" s="14"/>
      <c r="B212" s="270"/>
      <c r="C212" s="271"/>
      <c r="D212" s="260" t="s">
        <v>190</v>
      </c>
      <c r="E212" s="272" t="s">
        <v>1</v>
      </c>
      <c r="F212" s="273" t="s">
        <v>203</v>
      </c>
      <c r="G212" s="271"/>
      <c r="H212" s="274">
        <v>12.962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190</v>
      </c>
      <c r="AU212" s="280" t="s">
        <v>92</v>
      </c>
      <c r="AV212" s="14" t="s">
        <v>166</v>
      </c>
      <c r="AW212" s="14" t="s">
        <v>32</v>
      </c>
      <c r="AX212" s="14" t="s">
        <v>84</v>
      </c>
      <c r="AY212" s="280" t="s">
        <v>149</v>
      </c>
    </row>
    <row r="213" s="2" customFormat="1" ht="31.92453" customHeight="1">
      <c r="A213" s="39"/>
      <c r="B213" s="40"/>
      <c r="C213" s="239" t="s">
        <v>346</v>
      </c>
      <c r="D213" s="239" t="s">
        <v>152</v>
      </c>
      <c r="E213" s="240" t="s">
        <v>559</v>
      </c>
      <c r="F213" s="241" t="s">
        <v>560</v>
      </c>
      <c r="G213" s="242" t="s">
        <v>239</v>
      </c>
      <c r="H213" s="243">
        <v>15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</v>
      </c>
      <c r="R213" s="249">
        <f>Q213*H213</f>
        <v>0</v>
      </c>
      <c r="S213" s="249">
        <v>0.097299999999999998</v>
      </c>
      <c r="T213" s="250">
        <f>S213*H213</f>
        <v>1.4595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166</v>
      </c>
      <c r="AT213" s="251" t="s">
        <v>152</v>
      </c>
      <c r="AU213" s="251" t="s">
        <v>92</v>
      </c>
      <c r="AY213" s="18" t="s">
        <v>149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166</v>
      </c>
      <c r="BM213" s="251" t="s">
        <v>561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562</v>
      </c>
      <c r="G214" s="259"/>
      <c r="H214" s="263">
        <v>15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149</v>
      </c>
    </row>
    <row r="215" s="2" customFormat="1" ht="23.4566" customHeight="1">
      <c r="A215" s="39"/>
      <c r="B215" s="40"/>
      <c r="C215" s="239" t="s">
        <v>351</v>
      </c>
      <c r="D215" s="239" t="s">
        <v>152</v>
      </c>
      <c r="E215" s="240" t="s">
        <v>379</v>
      </c>
      <c r="F215" s="241" t="s">
        <v>380</v>
      </c>
      <c r="G215" s="242" t="s">
        <v>239</v>
      </c>
      <c r="H215" s="243">
        <v>8.5999999999999996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0.057110000000000001</v>
      </c>
      <c r="T215" s="250">
        <f>S215*H215</f>
        <v>0.49114599999999997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565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710</v>
      </c>
      <c r="G216" s="259"/>
      <c r="H216" s="263">
        <v>8.5999999999999996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84</v>
      </c>
      <c r="AY216" s="269" t="s">
        <v>149</v>
      </c>
    </row>
    <row r="217" s="2" customFormat="1" ht="36.72453" customHeight="1">
      <c r="A217" s="39"/>
      <c r="B217" s="40"/>
      <c r="C217" s="239" t="s">
        <v>355</v>
      </c>
      <c r="D217" s="239" t="s">
        <v>152</v>
      </c>
      <c r="E217" s="240" t="s">
        <v>567</v>
      </c>
      <c r="F217" s="241" t="s">
        <v>568</v>
      </c>
      <c r="G217" s="242" t="s">
        <v>250</v>
      </c>
      <c r="H217" s="243">
        <v>12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0.00016000000000000001</v>
      </c>
      <c r="R217" s="249">
        <f>Q217*H217</f>
        <v>0.0019200000000000003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569</v>
      </c>
    </row>
    <row r="218" s="13" customFormat="1">
      <c r="A218" s="13"/>
      <c r="B218" s="258"/>
      <c r="C218" s="259"/>
      <c r="D218" s="260" t="s">
        <v>190</v>
      </c>
      <c r="E218" s="261" t="s">
        <v>1</v>
      </c>
      <c r="F218" s="262" t="s">
        <v>711</v>
      </c>
      <c r="G218" s="259"/>
      <c r="H218" s="263">
        <v>12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190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149</v>
      </c>
    </row>
    <row r="219" s="14" customFormat="1">
      <c r="A219" s="14"/>
      <c r="B219" s="270"/>
      <c r="C219" s="271"/>
      <c r="D219" s="260" t="s">
        <v>190</v>
      </c>
      <c r="E219" s="272" t="s">
        <v>1</v>
      </c>
      <c r="F219" s="273" t="s">
        <v>203</v>
      </c>
      <c r="G219" s="271"/>
      <c r="H219" s="274">
        <v>12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190</v>
      </c>
      <c r="AU219" s="280" t="s">
        <v>92</v>
      </c>
      <c r="AV219" s="14" t="s">
        <v>166</v>
      </c>
      <c r="AW219" s="14" t="s">
        <v>32</v>
      </c>
      <c r="AX219" s="14" t="s">
        <v>84</v>
      </c>
      <c r="AY219" s="280" t="s">
        <v>149</v>
      </c>
    </row>
    <row r="220" s="2" customFormat="1" ht="36.72453" customHeight="1">
      <c r="A220" s="39"/>
      <c r="B220" s="40"/>
      <c r="C220" s="239" t="s">
        <v>359</v>
      </c>
      <c r="D220" s="239" t="s">
        <v>152</v>
      </c>
      <c r="E220" s="240" t="s">
        <v>571</v>
      </c>
      <c r="F220" s="241" t="s">
        <v>572</v>
      </c>
      <c r="G220" s="242" t="s">
        <v>250</v>
      </c>
      <c r="H220" s="243">
        <v>8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0.00116</v>
      </c>
      <c r="R220" s="249">
        <f>Q220*H220</f>
        <v>0.0092800000000000001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166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166</v>
      </c>
      <c r="BM220" s="251" t="s">
        <v>573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647</v>
      </c>
      <c r="G221" s="259"/>
      <c r="H221" s="263">
        <v>8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4" customFormat="1">
      <c r="A222" s="14"/>
      <c r="B222" s="270"/>
      <c r="C222" s="271"/>
      <c r="D222" s="260" t="s">
        <v>190</v>
      </c>
      <c r="E222" s="272" t="s">
        <v>1</v>
      </c>
      <c r="F222" s="273" t="s">
        <v>203</v>
      </c>
      <c r="G222" s="271"/>
      <c r="H222" s="274">
        <v>8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190</v>
      </c>
      <c r="AU222" s="280" t="s">
        <v>92</v>
      </c>
      <c r="AV222" s="14" t="s">
        <v>166</v>
      </c>
      <c r="AW222" s="14" t="s">
        <v>32</v>
      </c>
      <c r="AX222" s="14" t="s">
        <v>84</v>
      </c>
      <c r="AY222" s="280" t="s">
        <v>149</v>
      </c>
    </row>
    <row r="223" s="2" customFormat="1" ht="31.92453" customHeight="1">
      <c r="A223" s="39"/>
      <c r="B223" s="40"/>
      <c r="C223" s="239" t="s">
        <v>364</v>
      </c>
      <c r="D223" s="239" t="s">
        <v>152</v>
      </c>
      <c r="E223" s="240" t="s">
        <v>575</v>
      </c>
      <c r="F223" s="241" t="s">
        <v>576</v>
      </c>
      <c r="G223" s="242" t="s">
        <v>438</v>
      </c>
      <c r="H223" s="243">
        <v>1.1699999999999999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0.00173</v>
      </c>
      <c r="R223" s="249">
        <f>Q223*H223</f>
        <v>0.0020241</v>
      </c>
      <c r="S223" s="249">
        <v>2.3999999999999999</v>
      </c>
      <c r="T223" s="250">
        <f>S223*H223</f>
        <v>2.8079999999999998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577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712</v>
      </c>
      <c r="G224" s="259"/>
      <c r="H224" s="263">
        <v>1.1699999999999999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4" customFormat="1">
      <c r="A225" s="14"/>
      <c r="B225" s="270"/>
      <c r="C225" s="271"/>
      <c r="D225" s="260" t="s">
        <v>190</v>
      </c>
      <c r="E225" s="272" t="s">
        <v>1</v>
      </c>
      <c r="F225" s="273" t="s">
        <v>203</v>
      </c>
      <c r="G225" s="271"/>
      <c r="H225" s="274">
        <v>1.1699999999999999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190</v>
      </c>
      <c r="AU225" s="280" t="s">
        <v>92</v>
      </c>
      <c r="AV225" s="14" t="s">
        <v>166</v>
      </c>
      <c r="AW225" s="14" t="s">
        <v>32</v>
      </c>
      <c r="AX225" s="14" t="s">
        <v>84</v>
      </c>
      <c r="AY225" s="280" t="s">
        <v>149</v>
      </c>
    </row>
    <row r="226" s="2" customFormat="1" ht="23.4566" customHeight="1">
      <c r="A226" s="39"/>
      <c r="B226" s="40"/>
      <c r="C226" s="239" t="s">
        <v>369</v>
      </c>
      <c r="D226" s="239" t="s">
        <v>152</v>
      </c>
      <c r="E226" s="240" t="s">
        <v>579</v>
      </c>
      <c r="F226" s="241" t="s">
        <v>580</v>
      </c>
      <c r="G226" s="242" t="s">
        <v>198</v>
      </c>
      <c r="H226" s="243">
        <v>2.8079999999999998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166</v>
      </c>
      <c r="AT226" s="251" t="s">
        <v>152</v>
      </c>
      <c r="AU226" s="251" t="s">
        <v>92</v>
      </c>
      <c r="AY226" s="18" t="s">
        <v>149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166</v>
      </c>
      <c r="BM226" s="251" t="s">
        <v>581</v>
      </c>
    </row>
    <row r="227" s="13" customFormat="1">
      <c r="A227" s="13"/>
      <c r="B227" s="258"/>
      <c r="C227" s="259"/>
      <c r="D227" s="260" t="s">
        <v>190</v>
      </c>
      <c r="E227" s="261" t="s">
        <v>1</v>
      </c>
      <c r="F227" s="262" t="s">
        <v>713</v>
      </c>
      <c r="G227" s="259"/>
      <c r="H227" s="263">
        <v>2.8079999999999998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190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149</v>
      </c>
    </row>
    <row r="228" s="2" customFormat="1" ht="31.92453" customHeight="1">
      <c r="A228" s="39"/>
      <c r="B228" s="40"/>
      <c r="C228" s="239" t="s">
        <v>374</v>
      </c>
      <c r="D228" s="239" t="s">
        <v>152</v>
      </c>
      <c r="E228" s="240" t="s">
        <v>584</v>
      </c>
      <c r="F228" s="241" t="s">
        <v>585</v>
      </c>
      <c r="G228" s="242" t="s">
        <v>198</v>
      </c>
      <c r="H228" s="243">
        <v>53.351999999999997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586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714</v>
      </c>
      <c r="G229" s="259"/>
      <c r="H229" s="263">
        <v>53.351999999999997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2" customFormat="1" ht="23.4566" customHeight="1">
      <c r="A230" s="39"/>
      <c r="B230" s="40"/>
      <c r="C230" s="239" t="s">
        <v>378</v>
      </c>
      <c r="D230" s="239" t="s">
        <v>152</v>
      </c>
      <c r="E230" s="240" t="s">
        <v>406</v>
      </c>
      <c r="F230" s="241" t="s">
        <v>407</v>
      </c>
      <c r="G230" s="242" t="s">
        <v>198</v>
      </c>
      <c r="H230" s="243">
        <v>1.9450000000000001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166</v>
      </c>
      <c r="AT230" s="251" t="s">
        <v>152</v>
      </c>
      <c r="AU230" s="251" t="s">
        <v>92</v>
      </c>
      <c r="AY230" s="18" t="s">
        <v>149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166</v>
      </c>
      <c r="BM230" s="251" t="s">
        <v>588</v>
      </c>
    </row>
    <row r="231" s="13" customFormat="1">
      <c r="A231" s="13"/>
      <c r="B231" s="258"/>
      <c r="C231" s="259"/>
      <c r="D231" s="260" t="s">
        <v>190</v>
      </c>
      <c r="E231" s="261" t="s">
        <v>1</v>
      </c>
      <c r="F231" s="262" t="s">
        <v>682</v>
      </c>
      <c r="G231" s="259"/>
      <c r="H231" s="263">
        <v>0.48999999999999999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190</v>
      </c>
      <c r="AU231" s="269" t="s">
        <v>92</v>
      </c>
      <c r="AV231" s="13" t="s">
        <v>92</v>
      </c>
      <c r="AW231" s="13" t="s">
        <v>32</v>
      </c>
      <c r="AX231" s="13" t="s">
        <v>76</v>
      </c>
      <c r="AY231" s="269" t="s">
        <v>149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474</v>
      </c>
      <c r="G232" s="259"/>
      <c r="H232" s="263">
        <v>1.4550000000000001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14" customFormat="1">
      <c r="A233" s="14"/>
      <c r="B233" s="270"/>
      <c r="C233" s="271"/>
      <c r="D233" s="260" t="s">
        <v>190</v>
      </c>
      <c r="E233" s="272" t="s">
        <v>1</v>
      </c>
      <c r="F233" s="273" t="s">
        <v>203</v>
      </c>
      <c r="G233" s="271"/>
      <c r="H233" s="274">
        <v>1.9450000000000001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190</v>
      </c>
      <c r="AU233" s="280" t="s">
        <v>92</v>
      </c>
      <c r="AV233" s="14" t="s">
        <v>166</v>
      </c>
      <c r="AW233" s="14" t="s">
        <v>32</v>
      </c>
      <c r="AX233" s="14" t="s">
        <v>84</v>
      </c>
      <c r="AY233" s="280" t="s">
        <v>149</v>
      </c>
    </row>
    <row r="234" s="2" customFormat="1" ht="23.4566" customHeight="1">
      <c r="A234" s="39"/>
      <c r="B234" s="40"/>
      <c r="C234" s="239" t="s">
        <v>383</v>
      </c>
      <c r="D234" s="239" t="s">
        <v>152</v>
      </c>
      <c r="E234" s="240" t="s">
        <v>413</v>
      </c>
      <c r="F234" s="241" t="s">
        <v>414</v>
      </c>
      <c r="G234" s="242" t="s">
        <v>198</v>
      </c>
      <c r="H234" s="243">
        <v>17.504999999999999</v>
      </c>
      <c r="I234" s="244"/>
      <c r="J234" s="245">
        <f>ROUND(I234*H234,2)</f>
        <v>0</v>
      </c>
      <c r="K234" s="246"/>
      <c r="L234" s="45"/>
      <c r="M234" s="247" t="s">
        <v>1</v>
      </c>
      <c r="N234" s="248" t="s">
        <v>42</v>
      </c>
      <c r="O234" s="9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1" t="s">
        <v>166</v>
      </c>
      <c r="AT234" s="251" t="s">
        <v>152</v>
      </c>
      <c r="AU234" s="251" t="s">
        <v>92</v>
      </c>
      <c r="AY234" s="18" t="s">
        <v>149</v>
      </c>
      <c r="BE234" s="252">
        <f>IF(N234="základná",J234,0)</f>
        <v>0</v>
      </c>
      <c r="BF234" s="252">
        <f>IF(N234="znížená",J234,0)</f>
        <v>0</v>
      </c>
      <c r="BG234" s="252">
        <f>IF(N234="zákl. prenesená",J234,0)</f>
        <v>0</v>
      </c>
      <c r="BH234" s="252">
        <f>IF(N234="zníž. prenesená",J234,0)</f>
        <v>0</v>
      </c>
      <c r="BI234" s="252">
        <f>IF(N234="nulová",J234,0)</f>
        <v>0</v>
      </c>
      <c r="BJ234" s="18" t="s">
        <v>92</v>
      </c>
      <c r="BK234" s="252">
        <f>ROUND(I234*H234,2)</f>
        <v>0</v>
      </c>
      <c r="BL234" s="18" t="s">
        <v>166</v>
      </c>
      <c r="BM234" s="251" t="s">
        <v>589</v>
      </c>
    </row>
    <row r="235" s="13" customFormat="1">
      <c r="A235" s="13"/>
      <c r="B235" s="258"/>
      <c r="C235" s="259"/>
      <c r="D235" s="260" t="s">
        <v>190</v>
      </c>
      <c r="E235" s="261" t="s">
        <v>1</v>
      </c>
      <c r="F235" s="262" t="s">
        <v>715</v>
      </c>
      <c r="G235" s="259"/>
      <c r="H235" s="263">
        <v>17.504999999999999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190</v>
      </c>
      <c r="AU235" s="269" t="s">
        <v>92</v>
      </c>
      <c r="AV235" s="13" t="s">
        <v>92</v>
      </c>
      <c r="AW235" s="13" t="s">
        <v>32</v>
      </c>
      <c r="AX235" s="13" t="s">
        <v>84</v>
      </c>
      <c r="AY235" s="269" t="s">
        <v>149</v>
      </c>
    </row>
    <row r="236" s="2" customFormat="1" ht="23.4566" customHeight="1">
      <c r="A236" s="39"/>
      <c r="B236" s="40"/>
      <c r="C236" s="239" t="s">
        <v>388</v>
      </c>
      <c r="D236" s="239" t="s">
        <v>152</v>
      </c>
      <c r="E236" s="240" t="s">
        <v>591</v>
      </c>
      <c r="F236" s="241" t="s">
        <v>592</v>
      </c>
      <c r="G236" s="242" t="s">
        <v>198</v>
      </c>
      <c r="H236" s="243">
        <v>2.8079999999999998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166</v>
      </c>
      <c r="AT236" s="251" t="s">
        <v>152</v>
      </c>
      <c r="AU236" s="251" t="s">
        <v>92</v>
      </c>
      <c r="AY236" s="18" t="s">
        <v>149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166</v>
      </c>
      <c r="BM236" s="251" t="s">
        <v>593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716</v>
      </c>
      <c r="G237" s="259"/>
      <c r="H237" s="263">
        <v>2.8079999999999998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84</v>
      </c>
      <c r="AY237" s="269" t="s">
        <v>149</v>
      </c>
    </row>
    <row r="238" s="12" customFormat="1" ht="22.8" customHeight="1">
      <c r="A238" s="12"/>
      <c r="B238" s="223"/>
      <c r="C238" s="224"/>
      <c r="D238" s="225" t="s">
        <v>75</v>
      </c>
      <c r="E238" s="237" t="s">
        <v>422</v>
      </c>
      <c r="F238" s="237" t="s">
        <v>423</v>
      </c>
      <c r="G238" s="224"/>
      <c r="H238" s="224"/>
      <c r="I238" s="227"/>
      <c r="J238" s="238">
        <f>BK238</f>
        <v>0</v>
      </c>
      <c r="K238" s="224"/>
      <c r="L238" s="229"/>
      <c r="M238" s="230"/>
      <c r="N238" s="231"/>
      <c r="O238" s="231"/>
      <c r="P238" s="232">
        <f>P239</f>
        <v>0</v>
      </c>
      <c r="Q238" s="231"/>
      <c r="R238" s="232">
        <f>R239</f>
        <v>0</v>
      </c>
      <c r="S238" s="231"/>
      <c r="T238" s="233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4" t="s">
        <v>84</v>
      </c>
      <c r="AT238" s="235" t="s">
        <v>75</v>
      </c>
      <c r="AU238" s="235" t="s">
        <v>84</v>
      </c>
      <c r="AY238" s="234" t="s">
        <v>149</v>
      </c>
      <c r="BK238" s="236">
        <f>BK239</f>
        <v>0</v>
      </c>
    </row>
    <row r="239" s="2" customFormat="1" ht="23.4566" customHeight="1">
      <c r="A239" s="39"/>
      <c r="B239" s="40"/>
      <c r="C239" s="239" t="s">
        <v>393</v>
      </c>
      <c r="D239" s="239" t="s">
        <v>152</v>
      </c>
      <c r="E239" s="240" t="s">
        <v>425</v>
      </c>
      <c r="F239" s="241" t="s">
        <v>426</v>
      </c>
      <c r="G239" s="242" t="s">
        <v>198</v>
      </c>
      <c r="H239" s="243">
        <v>38.231000000000002</v>
      </c>
      <c r="I239" s="244"/>
      <c r="J239" s="245">
        <f>ROUND(I239*H239,2)</f>
        <v>0</v>
      </c>
      <c r="K239" s="246"/>
      <c r="L239" s="45"/>
      <c r="M239" s="253" t="s">
        <v>1</v>
      </c>
      <c r="N239" s="254" t="s">
        <v>42</v>
      </c>
      <c r="O239" s="255"/>
      <c r="P239" s="256">
        <f>O239*H239</f>
        <v>0</v>
      </c>
      <c r="Q239" s="256">
        <v>0</v>
      </c>
      <c r="R239" s="256">
        <f>Q239*H239</f>
        <v>0</v>
      </c>
      <c r="S239" s="256">
        <v>0</v>
      </c>
      <c r="T239" s="25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166</v>
      </c>
      <c r="AT239" s="251" t="s">
        <v>152</v>
      </c>
      <c r="AU239" s="251" t="s">
        <v>92</v>
      </c>
      <c r="AY239" s="18" t="s">
        <v>149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166</v>
      </c>
      <c r="BM239" s="251" t="s">
        <v>595</v>
      </c>
    </row>
    <row r="240" s="2" customFormat="1" ht="6.96" customHeight="1">
      <c r="A240" s="39"/>
      <c r="B240" s="73"/>
      <c r="C240" s="74"/>
      <c r="D240" s="74"/>
      <c r="E240" s="74"/>
      <c r="F240" s="74"/>
      <c r="G240" s="74"/>
      <c r="H240" s="74"/>
      <c r="I240" s="74"/>
      <c r="J240" s="74"/>
      <c r="K240" s="74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sKtSUC5egVZbMwFvPrbRkGBlM7Hro8DYhBiKDEE401IwPA0z64BjnR5OrhesjXmXaWwzXwQ5960/AaJwNUn9kQ==" hashValue="a/ectsbz3TIHpwv3FE6PAqHwaVYUc2ox2Zan3VRiiJqZyk7Qvrb5mnBv5PTeTWWBRErpWRocDQKGZaN5h8alLw==" algorithmName="SHA-512" password="CC35"/>
  <autoFilter ref="C130:K2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717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ROUND((SUM(BE133:BE229)),  2)</f>
        <v>0</v>
      </c>
      <c r="G37" s="173"/>
      <c r="H37" s="173"/>
      <c r="I37" s="174">
        <v>0.20000000000000001</v>
      </c>
      <c r="J37" s="172">
        <f>ROUND(((SUM(BE133:BE229))*I37),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ROUND((SUM(BF133:BF229)),  2)</f>
        <v>0</v>
      </c>
      <c r="G38" s="173"/>
      <c r="H38" s="173"/>
      <c r="I38" s="174">
        <v>0.20000000000000001</v>
      </c>
      <c r="J38" s="172">
        <f>ROUND(((SUM(BF133:BF229))*I38),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ROUND((SUM(BG133:BG229)),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ROUND((SUM(BH133:BH229)),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ROUND((SUM(BI133:BI229)),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06064 - Priepust č.4 v km 19,395 - P21780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J134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432</v>
      </c>
      <c r="E103" s="208"/>
      <c r="F103" s="208"/>
      <c r="G103" s="208"/>
      <c r="H103" s="208"/>
      <c r="I103" s="208"/>
      <c r="J103" s="209">
        <f>J161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180</v>
      </c>
      <c r="E104" s="208"/>
      <c r="F104" s="208"/>
      <c r="G104" s="208"/>
      <c r="H104" s="208"/>
      <c r="I104" s="208"/>
      <c r="J104" s="209">
        <f>J176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718</v>
      </c>
      <c r="E105" s="208"/>
      <c r="F105" s="208"/>
      <c r="G105" s="208"/>
      <c r="H105" s="208"/>
      <c r="I105" s="208"/>
      <c r="J105" s="209">
        <f>J184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J190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J216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0"/>
      <c r="C108" s="201"/>
      <c r="D108" s="202" t="s">
        <v>719</v>
      </c>
      <c r="E108" s="203"/>
      <c r="F108" s="203"/>
      <c r="G108" s="203"/>
      <c r="H108" s="203"/>
      <c r="I108" s="203"/>
      <c r="J108" s="204">
        <f>J218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6"/>
      <c r="C109" s="140"/>
      <c r="D109" s="207" t="s">
        <v>720</v>
      </c>
      <c r="E109" s="208"/>
      <c r="F109" s="208"/>
      <c r="G109" s="208"/>
      <c r="H109" s="208"/>
      <c r="I109" s="208"/>
      <c r="J109" s="209">
        <f>J219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30189" customHeight="1">
      <c r="B121" s="22"/>
      <c r="C121" s="23"/>
      <c r="D121" s="23"/>
      <c r="E121" s="195" t="s">
        <v>173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174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30189" customHeight="1">
      <c r="A123" s="39"/>
      <c r="B123" s="40"/>
      <c r="C123" s="41"/>
      <c r="D123" s="41"/>
      <c r="E123" s="293" t="s">
        <v>428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429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30189" customHeight="1">
      <c r="A125" s="39"/>
      <c r="B125" s="40"/>
      <c r="C125" s="41"/>
      <c r="D125" s="41"/>
      <c r="E125" s="83" t="str">
        <f>E13</f>
        <v>06064 - Priepust č.4 v km 19,395 - P21780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k. ú. Banská Bystrica</v>
      </c>
      <c r="G127" s="41"/>
      <c r="H127" s="41"/>
      <c r="I127" s="33" t="s">
        <v>21</v>
      </c>
      <c r="J127" s="86" t="str">
        <f>IF(J16="","",J16)</f>
        <v>11. 8. 2021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81509" customHeight="1">
      <c r="A129" s="39"/>
      <c r="B129" s="40"/>
      <c r="C129" s="33" t="s">
        <v>23</v>
      </c>
      <c r="D129" s="41"/>
      <c r="E129" s="41"/>
      <c r="F129" s="28" t="str">
        <f>E19</f>
        <v xml:space="preserve">BANSKOBYSTRICKÝ SAMOSPRÁVNY KRAJ </v>
      </c>
      <c r="G129" s="41"/>
      <c r="H129" s="41"/>
      <c r="I129" s="33" t="s">
        <v>29</v>
      </c>
      <c r="J129" s="37" t="str">
        <f>E25</f>
        <v>ISPO spol.s r.o. , Prešov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30566" customHeight="1">
      <c r="A130" s="39"/>
      <c r="B130" s="40"/>
      <c r="C130" s="33" t="s">
        <v>27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Macura M.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1"/>
      <c r="B132" s="212"/>
      <c r="C132" s="213" t="s">
        <v>135</v>
      </c>
      <c r="D132" s="214" t="s">
        <v>61</v>
      </c>
      <c r="E132" s="214" t="s">
        <v>57</v>
      </c>
      <c r="F132" s="214" t="s">
        <v>58</v>
      </c>
      <c r="G132" s="214" t="s">
        <v>136</v>
      </c>
      <c r="H132" s="214" t="s">
        <v>137</v>
      </c>
      <c r="I132" s="214" t="s">
        <v>138</v>
      </c>
      <c r="J132" s="215" t="s">
        <v>128</v>
      </c>
      <c r="K132" s="216" t="s">
        <v>139</v>
      </c>
      <c r="L132" s="217"/>
      <c r="M132" s="107" t="s">
        <v>1</v>
      </c>
      <c r="N132" s="108" t="s">
        <v>40</v>
      </c>
      <c r="O132" s="108" t="s">
        <v>140</v>
      </c>
      <c r="P132" s="108" t="s">
        <v>141</v>
      </c>
      <c r="Q132" s="108" t="s">
        <v>142</v>
      </c>
      <c r="R132" s="108" t="s">
        <v>143</v>
      </c>
      <c r="S132" s="108" t="s">
        <v>144</v>
      </c>
      <c r="T132" s="109" t="s">
        <v>145</v>
      </c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</row>
    <row r="133" s="2" customFormat="1" ht="22.8" customHeight="1">
      <c r="A133" s="39"/>
      <c r="B133" s="40"/>
      <c r="C133" s="114" t="s">
        <v>129</v>
      </c>
      <c r="D133" s="41"/>
      <c r="E133" s="41"/>
      <c r="F133" s="41"/>
      <c r="G133" s="41"/>
      <c r="H133" s="41"/>
      <c r="I133" s="41"/>
      <c r="J133" s="218">
        <f>BK133</f>
        <v>0</v>
      </c>
      <c r="K133" s="41"/>
      <c r="L133" s="45"/>
      <c r="M133" s="110"/>
      <c r="N133" s="219"/>
      <c r="O133" s="111"/>
      <c r="P133" s="220">
        <f>P134+P218</f>
        <v>0</v>
      </c>
      <c r="Q133" s="111"/>
      <c r="R133" s="220">
        <f>R134+R218</f>
        <v>38.386860079999998</v>
      </c>
      <c r="S133" s="111"/>
      <c r="T133" s="221">
        <f>T134+T218</f>
        <v>11.982433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130</v>
      </c>
      <c r="BK133" s="222">
        <f>BK134+BK218</f>
        <v>0</v>
      </c>
    </row>
    <row r="134" s="12" customFormat="1" ht="25.92" customHeight="1">
      <c r="A134" s="12"/>
      <c r="B134" s="223"/>
      <c r="C134" s="224"/>
      <c r="D134" s="225" t="s">
        <v>75</v>
      </c>
      <c r="E134" s="226" t="s">
        <v>183</v>
      </c>
      <c r="F134" s="226" t="s">
        <v>184</v>
      </c>
      <c r="G134" s="224"/>
      <c r="H134" s="224"/>
      <c r="I134" s="227"/>
      <c r="J134" s="228">
        <f>BK134</f>
        <v>0</v>
      </c>
      <c r="K134" s="224"/>
      <c r="L134" s="229"/>
      <c r="M134" s="230"/>
      <c r="N134" s="231"/>
      <c r="O134" s="231"/>
      <c r="P134" s="232">
        <f>P135+P161+P176+P184+P190+P216</f>
        <v>0</v>
      </c>
      <c r="Q134" s="231"/>
      <c r="R134" s="232">
        <f>R135+R161+R176+R184+R190+R216</f>
        <v>38.309132079999998</v>
      </c>
      <c r="S134" s="231"/>
      <c r="T134" s="233">
        <f>T135+T161+T176+T184+T190+T216</f>
        <v>11.982433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76</v>
      </c>
      <c r="AY134" s="234" t="s">
        <v>149</v>
      </c>
      <c r="BK134" s="236">
        <f>BK135+BK161+BK176+BK184+BK190+BK216</f>
        <v>0</v>
      </c>
    </row>
    <row r="135" s="12" customFormat="1" ht="22.8" customHeight="1">
      <c r="A135" s="12"/>
      <c r="B135" s="223"/>
      <c r="C135" s="224"/>
      <c r="D135" s="225" t="s">
        <v>75</v>
      </c>
      <c r="E135" s="237" t="s">
        <v>84</v>
      </c>
      <c r="F135" s="237" t="s">
        <v>185</v>
      </c>
      <c r="G135" s="224"/>
      <c r="H135" s="224"/>
      <c r="I135" s="227"/>
      <c r="J135" s="238">
        <f>BK135</f>
        <v>0</v>
      </c>
      <c r="K135" s="224"/>
      <c r="L135" s="229"/>
      <c r="M135" s="230"/>
      <c r="N135" s="231"/>
      <c r="O135" s="231"/>
      <c r="P135" s="232">
        <f>SUM(P136:P160)</f>
        <v>0</v>
      </c>
      <c r="Q135" s="231"/>
      <c r="R135" s="232">
        <f>SUM(R136:R160)</f>
        <v>0</v>
      </c>
      <c r="S135" s="231"/>
      <c r="T135" s="233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84</v>
      </c>
      <c r="AY135" s="234" t="s">
        <v>149</v>
      </c>
      <c r="BK135" s="236">
        <f>SUM(BK136:BK160)</f>
        <v>0</v>
      </c>
    </row>
    <row r="136" s="2" customFormat="1" ht="21.0566" customHeight="1">
      <c r="A136" s="39"/>
      <c r="B136" s="40"/>
      <c r="C136" s="239" t="s">
        <v>84</v>
      </c>
      <c r="D136" s="239" t="s">
        <v>152</v>
      </c>
      <c r="E136" s="240" t="s">
        <v>441</v>
      </c>
      <c r="F136" s="241" t="s">
        <v>442</v>
      </c>
      <c r="G136" s="242" t="s">
        <v>438</v>
      </c>
      <c r="H136" s="243">
        <v>1.26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721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722</v>
      </c>
      <c r="G137" s="259"/>
      <c r="H137" s="263">
        <v>1.26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149</v>
      </c>
    </row>
    <row r="138" s="2" customFormat="1" ht="36.72453" customHeight="1">
      <c r="A138" s="39"/>
      <c r="B138" s="40"/>
      <c r="C138" s="239" t="s">
        <v>92</v>
      </c>
      <c r="D138" s="239" t="s">
        <v>152</v>
      </c>
      <c r="E138" s="240" t="s">
        <v>445</v>
      </c>
      <c r="F138" s="241" t="s">
        <v>446</v>
      </c>
      <c r="G138" s="242" t="s">
        <v>438</v>
      </c>
      <c r="H138" s="243">
        <v>0.378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166</v>
      </c>
      <c r="AT138" s="251" t="s">
        <v>152</v>
      </c>
      <c r="AU138" s="251" t="s">
        <v>92</v>
      </c>
      <c r="AY138" s="18" t="s">
        <v>149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166</v>
      </c>
      <c r="BM138" s="251" t="s">
        <v>723</v>
      </c>
    </row>
    <row r="139" s="13" customFormat="1">
      <c r="A139" s="13"/>
      <c r="B139" s="258"/>
      <c r="C139" s="259"/>
      <c r="D139" s="260" t="s">
        <v>190</v>
      </c>
      <c r="E139" s="261" t="s">
        <v>1</v>
      </c>
      <c r="F139" s="262" t="s">
        <v>724</v>
      </c>
      <c r="G139" s="259"/>
      <c r="H139" s="263">
        <v>1.26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149</v>
      </c>
    </row>
    <row r="140" s="13" customFormat="1">
      <c r="A140" s="13"/>
      <c r="B140" s="258"/>
      <c r="C140" s="259"/>
      <c r="D140" s="260" t="s">
        <v>190</v>
      </c>
      <c r="E140" s="259"/>
      <c r="F140" s="262" t="s">
        <v>725</v>
      </c>
      <c r="G140" s="259"/>
      <c r="H140" s="263">
        <v>0.378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4</v>
      </c>
      <c r="AX140" s="13" t="s">
        <v>84</v>
      </c>
      <c r="AY140" s="269" t="s">
        <v>149</v>
      </c>
    </row>
    <row r="141" s="2" customFormat="1" ht="16.30189" customHeight="1">
      <c r="A141" s="39"/>
      <c r="B141" s="40"/>
      <c r="C141" s="239" t="s">
        <v>99</v>
      </c>
      <c r="D141" s="239" t="s">
        <v>152</v>
      </c>
      <c r="E141" s="240" t="s">
        <v>450</v>
      </c>
      <c r="F141" s="241" t="s">
        <v>451</v>
      </c>
      <c r="G141" s="242" t="s">
        <v>438</v>
      </c>
      <c r="H141" s="243">
        <v>47.962000000000003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452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726</v>
      </c>
      <c r="G142" s="259"/>
      <c r="H142" s="263">
        <v>30.52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149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727</v>
      </c>
      <c r="G143" s="259"/>
      <c r="H143" s="263">
        <v>17.442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47.962000000000003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166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14.388999999999999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728</v>
      </c>
      <c r="G146" s="259"/>
      <c r="H146" s="263">
        <v>47.962000000000003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729</v>
      </c>
      <c r="G147" s="259"/>
      <c r="H147" s="263">
        <v>14.388999999999999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148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35.055999999999997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730</v>
      </c>
      <c r="G149" s="259"/>
      <c r="H149" s="263">
        <v>35.055999999999997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213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245.392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731</v>
      </c>
      <c r="G151" s="259"/>
      <c r="H151" s="263">
        <v>245.392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218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35.055999999999997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223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55.110999999999997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732</v>
      </c>
      <c r="G154" s="259"/>
      <c r="H154" s="263">
        <v>52.584000000000003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733</v>
      </c>
      <c r="G155" s="259"/>
      <c r="H155" s="263">
        <v>1.94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734</v>
      </c>
      <c r="G156" s="259"/>
      <c r="H156" s="263">
        <v>0.58699999999999997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149</v>
      </c>
    </row>
    <row r="157" s="14" customFormat="1">
      <c r="A157" s="14"/>
      <c r="B157" s="270"/>
      <c r="C157" s="271"/>
      <c r="D157" s="260" t="s">
        <v>190</v>
      </c>
      <c r="E157" s="272" t="s">
        <v>1</v>
      </c>
      <c r="F157" s="273" t="s">
        <v>203</v>
      </c>
      <c r="G157" s="271"/>
      <c r="H157" s="274">
        <v>55.110999999999997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190</v>
      </c>
      <c r="AU157" s="280" t="s">
        <v>92</v>
      </c>
      <c r="AV157" s="14" t="s">
        <v>166</v>
      </c>
      <c r="AW157" s="14" t="s">
        <v>32</v>
      </c>
      <c r="AX157" s="14" t="s">
        <v>84</v>
      </c>
      <c r="AY157" s="280" t="s">
        <v>149</v>
      </c>
    </row>
    <row r="158" s="2" customFormat="1" ht="23.4566" customHeight="1">
      <c r="A158" s="39"/>
      <c r="B158" s="40"/>
      <c r="C158" s="239" t="s">
        <v>229</v>
      </c>
      <c r="D158" s="239" t="s">
        <v>152</v>
      </c>
      <c r="E158" s="240" t="s">
        <v>735</v>
      </c>
      <c r="F158" s="241" t="s">
        <v>736</v>
      </c>
      <c r="G158" s="242" t="s">
        <v>438</v>
      </c>
      <c r="H158" s="243">
        <v>14.166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737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738</v>
      </c>
      <c r="G159" s="259"/>
      <c r="H159" s="263">
        <v>14.166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149</v>
      </c>
    </row>
    <row r="160" s="14" customFormat="1">
      <c r="A160" s="14"/>
      <c r="B160" s="270"/>
      <c r="C160" s="271"/>
      <c r="D160" s="260" t="s">
        <v>190</v>
      </c>
      <c r="E160" s="272" t="s">
        <v>1</v>
      </c>
      <c r="F160" s="273" t="s">
        <v>203</v>
      </c>
      <c r="G160" s="271"/>
      <c r="H160" s="274">
        <v>14.166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190</v>
      </c>
      <c r="AU160" s="280" t="s">
        <v>92</v>
      </c>
      <c r="AV160" s="14" t="s">
        <v>166</v>
      </c>
      <c r="AW160" s="14" t="s">
        <v>32</v>
      </c>
      <c r="AX160" s="14" t="s">
        <v>84</v>
      </c>
      <c r="AY160" s="280" t="s">
        <v>149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166</v>
      </c>
      <c r="F161" s="237" t="s">
        <v>507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28.240324080000001</v>
      </c>
      <c r="S161" s="231"/>
      <c r="T161" s="233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149</v>
      </c>
      <c r="BK161" s="236">
        <f>SUM(BK162:BK175)</f>
        <v>0</v>
      </c>
    </row>
    <row r="162" s="2" customFormat="1" ht="31.92453" customHeight="1">
      <c r="A162" s="39"/>
      <c r="B162" s="40"/>
      <c r="C162" s="239" t="s">
        <v>236</v>
      </c>
      <c r="D162" s="239" t="s">
        <v>152</v>
      </c>
      <c r="E162" s="240" t="s">
        <v>508</v>
      </c>
      <c r="F162" s="241" t="s">
        <v>509</v>
      </c>
      <c r="G162" s="242" t="s">
        <v>188</v>
      </c>
      <c r="H162" s="243">
        <v>19.5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0.23366999999999999</v>
      </c>
      <c r="R162" s="249">
        <f>Q162*H162</f>
        <v>4.556565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510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739</v>
      </c>
      <c r="G163" s="259"/>
      <c r="H163" s="263">
        <v>1.5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740</v>
      </c>
      <c r="G164" s="259"/>
      <c r="H164" s="263">
        <v>18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149</v>
      </c>
    </row>
    <row r="165" s="2" customFormat="1" ht="23.4566" customHeight="1">
      <c r="A165" s="39"/>
      <c r="B165" s="40"/>
      <c r="C165" s="239" t="s">
        <v>242</v>
      </c>
      <c r="D165" s="239" t="s">
        <v>152</v>
      </c>
      <c r="E165" s="240" t="s">
        <v>512</v>
      </c>
      <c r="F165" s="241" t="s">
        <v>513</v>
      </c>
      <c r="G165" s="242" t="s">
        <v>438</v>
      </c>
      <c r="H165" s="243">
        <v>0.252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1.7034</v>
      </c>
      <c r="R165" s="249">
        <f>Q165*H165</f>
        <v>0.42925679999999999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741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742</v>
      </c>
      <c r="G166" s="259"/>
      <c r="H166" s="263">
        <v>0.252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2" customFormat="1" ht="23.4566" customHeight="1">
      <c r="A167" s="39"/>
      <c r="B167" s="40"/>
      <c r="C167" s="239" t="s">
        <v>247</v>
      </c>
      <c r="D167" s="239" t="s">
        <v>152</v>
      </c>
      <c r="E167" s="240" t="s">
        <v>516</v>
      </c>
      <c r="F167" s="241" t="s">
        <v>517</v>
      </c>
      <c r="G167" s="242" t="s">
        <v>188</v>
      </c>
      <c r="H167" s="243">
        <v>18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0.30059999999999998</v>
      </c>
      <c r="R167" s="249">
        <f>Q167*H167</f>
        <v>5.4108000000000001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518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740</v>
      </c>
      <c r="G168" s="259"/>
      <c r="H168" s="263">
        <v>18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252</v>
      </c>
      <c r="D169" s="239" t="s">
        <v>152</v>
      </c>
      <c r="E169" s="240" t="s">
        <v>743</v>
      </c>
      <c r="F169" s="241" t="s">
        <v>744</v>
      </c>
      <c r="G169" s="242" t="s">
        <v>438</v>
      </c>
      <c r="H169" s="243">
        <v>0.437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2.1922799999999998</v>
      </c>
      <c r="R169" s="249">
        <f>Q169*H169</f>
        <v>0.95802635999999985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745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746</v>
      </c>
      <c r="G170" s="259"/>
      <c r="H170" s="263">
        <v>0.437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31.92453" customHeight="1">
      <c r="A171" s="39"/>
      <c r="B171" s="40"/>
      <c r="C171" s="239" t="s">
        <v>256</v>
      </c>
      <c r="D171" s="239" t="s">
        <v>152</v>
      </c>
      <c r="E171" s="240" t="s">
        <v>519</v>
      </c>
      <c r="F171" s="241" t="s">
        <v>520</v>
      </c>
      <c r="G171" s="242" t="s">
        <v>438</v>
      </c>
      <c r="H171" s="243">
        <v>1.008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2.2632400000000001</v>
      </c>
      <c r="R171" s="249">
        <f>Q171*H171</f>
        <v>2.2813459200000001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747</v>
      </c>
    </row>
    <row r="172" s="13" customFormat="1">
      <c r="A172" s="13"/>
      <c r="B172" s="258"/>
      <c r="C172" s="259"/>
      <c r="D172" s="260" t="s">
        <v>190</v>
      </c>
      <c r="E172" s="261" t="s">
        <v>1</v>
      </c>
      <c r="F172" s="262" t="s">
        <v>748</v>
      </c>
      <c r="G172" s="259"/>
      <c r="H172" s="263">
        <v>1.008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190</v>
      </c>
      <c r="AU172" s="269" t="s">
        <v>92</v>
      </c>
      <c r="AV172" s="13" t="s">
        <v>92</v>
      </c>
      <c r="AW172" s="13" t="s">
        <v>32</v>
      </c>
      <c r="AX172" s="13" t="s">
        <v>84</v>
      </c>
      <c r="AY172" s="269" t="s">
        <v>149</v>
      </c>
    </row>
    <row r="173" s="2" customFormat="1" ht="31.92453" customHeight="1">
      <c r="A173" s="39"/>
      <c r="B173" s="40"/>
      <c r="C173" s="239" t="s">
        <v>260</v>
      </c>
      <c r="D173" s="239" t="s">
        <v>152</v>
      </c>
      <c r="E173" s="240" t="s">
        <v>527</v>
      </c>
      <c r="F173" s="241" t="s">
        <v>528</v>
      </c>
      <c r="G173" s="242" t="s">
        <v>188</v>
      </c>
      <c r="H173" s="243">
        <v>19.5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0.74894000000000005</v>
      </c>
      <c r="R173" s="249">
        <f>Q173*H173</f>
        <v>14.604330000000001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166</v>
      </c>
      <c r="AT173" s="251" t="s">
        <v>152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529</v>
      </c>
    </row>
    <row r="174" s="13" customFormat="1">
      <c r="A174" s="13"/>
      <c r="B174" s="258"/>
      <c r="C174" s="259"/>
      <c r="D174" s="260" t="s">
        <v>190</v>
      </c>
      <c r="E174" s="261" t="s">
        <v>1</v>
      </c>
      <c r="F174" s="262" t="s">
        <v>739</v>
      </c>
      <c r="G174" s="259"/>
      <c r="H174" s="263">
        <v>1.5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190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149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740</v>
      </c>
      <c r="G175" s="259"/>
      <c r="H175" s="263">
        <v>18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213</v>
      </c>
      <c r="F176" s="237" t="s">
        <v>228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SUM(P177:P183)</f>
        <v>0</v>
      </c>
      <c r="Q176" s="231"/>
      <c r="R176" s="232">
        <f>SUM(R177:R183)</f>
        <v>0.25432347999999999</v>
      </c>
      <c r="S176" s="231"/>
      <c r="T176" s="233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149</v>
      </c>
      <c r="BK176" s="236">
        <f>SUM(BK177:BK183)</f>
        <v>0</v>
      </c>
    </row>
    <row r="177" s="2" customFormat="1" ht="23.4566" customHeight="1">
      <c r="A177" s="39"/>
      <c r="B177" s="40"/>
      <c r="C177" s="239" t="s">
        <v>264</v>
      </c>
      <c r="D177" s="239" t="s">
        <v>152</v>
      </c>
      <c r="E177" s="240" t="s">
        <v>531</v>
      </c>
      <c r="F177" s="241" t="s">
        <v>532</v>
      </c>
      <c r="G177" s="242" t="s">
        <v>188</v>
      </c>
      <c r="H177" s="243">
        <v>3.96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0.00081999999999999998</v>
      </c>
      <c r="R177" s="249">
        <f>Q177*H177</f>
        <v>0.0032472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533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749</v>
      </c>
      <c r="G178" s="259"/>
      <c r="H178" s="263">
        <v>3.96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84</v>
      </c>
      <c r="AY178" s="269" t="s">
        <v>149</v>
      </c>
    </row>
    <row r="179" s="2" customFormat="1" ht="16.30189" customHeight="1">
      <c r="A179" s="39"/>
      <c r="B179" s="40"/>
      <c r="C179" s="239" t="s">
        <v>269</v>
      </c>
      <c r="D179" s="239" t="s">
        <v>152</v>
      </c>
      <c r="E179" s="240" t="s">
        <v>535</v>
      </c>
      <c r="F179" s="241" t="s">
        <v>536</v>
      </c>
      <c r="G179" s="242" t="s">
        <v>188</v>
      </c>
      <c r="H179" s="243">
        <v>5.9980000000000002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0.00051000000000000004</v>
      </c>
      <c r="R179" s="249">
        <f>Q179*H179</f>
        <v>0.0030589800000000002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750</v>
      </c>
    </row>
    <row r="180" s="15" customFormat="1">
      <c r="A180" s="15"/>
      <c r="B180" s="294"/>
      <c r="C180" s="295"/>
      <c r="D180" s="260" t="s">
        <v>190</v>
      </c>
      <c r="E180" s="296" t="s">
        <v>1</v>
      </c>
      <c r="F180" s="297" t="s">
        <v>751</v>
      </c>
      <c r="G180" s="295"/>
      <c r="H180" s="296" t="s">
        <v>1</v>
      </c>
      <c r="I180" s="298"/>
      <c r="J180" s="295"/>
      <c r="K180" s="295"/>
      <c r="L180" s="299"/>
      <c r="M180" s="300"/>
      <c r="N180" s="301"/>
      <c r="O180" s="301"/>
      <c r="P180" s="301"/>
      <c r="Q180" s="301"/>
      <c r="R180" s="301"/>
      <c r="S180" s="301"/>
      <c r="T180" s="30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303" t="s">
        <v>190</v>
      </c>
      <c r="AU180" s="303" t="s">
        <v>92</v>
      </c>
      <c r="AV180" s="15" t="s">
        <v>84</v>
      </c>
      <c r="AW180" s="15" t="s">
        <v>32</v>
      </c>
      <c r="AX180" s="15" t="s">
        <v>76</v>
      </c>
      <c r="AY180" s="303" t="s">
        <v>149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752</v>
      </c>
      <c r="G181" s="259"/>
      <c r="H181" s="263">
        <v>5.9980000000000002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5.9980000000000002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2" customFormat="1" ht="21.0566" customHeight="1">
      <c r="A183" s="39"/>
      <c r="B183" s="40"/>
      <c r="C183" s="239" t="s">
        <v>273</v>
      </c>
      <c r="D183" s="239" t="s">
        <v>152</v>
      </c>
      <c r="E183" s="240" t="s">
        <v>540</v>
      </c>
      <c r="F183" s="241" t="s">
        <v>541</v>
      </c>
      <c r="G183" s="242" t="s">
        <v>188</v>
      </c>
      <c r="H183" s="243">
        <v>5.9980000000000002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0.041349999999999998</v>
      </c>
      <c r="R183" s="249">
        <f>Q183*H183</f>
        <v>0.2480173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753</v>
      </c>
    </row>
    <row r="184" s="12" customFormat="1" ht="22.8" customHeight="1">
      <c r="A184" s="12"/>
      <c r="B184" s="223"/>
      <c r="C184" s="224"/>
      <c r="D184" s="225" t="s">
        <v>75</v>
      </c>
      <c r="E184" s="237" t="s">
        <v>223</v>
      </c>
      <c r="F184" s="237" t="s">
        <v>754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SUM(P185:P189)</f>
        <v>0</v>
      </c>
      <c r="Q184" s="231"/>
      <c r="R184" s="232">
        <f>SUM(R185:R189)</f>
        <v>0.031399999999999997</v>
      </c>
      <c r="S184" s="231"/>
      <c r="T184" s="23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84</v>
      </c>
      <c r="AT184" s="235" t="s">
        <v>75</v>
      </c>
      <c r="AU184" s="235" t="s">
        <v>84</v>
      </c>
      <c r="AY184" s="234" t="s">
        <v>149</v>
      </c>
      <c r="BK184" s="236">
        <f>SUM(BK185:BK189)</f>
        <v>0</v>
      </c>
    </row>
    <row r="185" s="2" customFormat="1" ht="31.92453" customHeight="1">
      <c r="A185" s="39"/>
      <c r="B185" s="40"/>
      <c r="C185" s="239" t="s">
        <v>277</v>
      </c>
      <c r="D185" s="239" t="s">
        <v>152</v>
      </c>
      <c r="E185" s="240" t="s">
        <v>755</v>
      </c>
      <c r="F185" s="241" t="s">
        <v>756</v>
      </c>
      <c r="G185" s="242" t="s">
        <v>250</v>
      </c>
      <c r="H185" s="243">
        <v>1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0.0083999999999999995</v>
      </c>
      <c r="R185" s="249">
        <f>Q185*H185</f>
        <v>0.0083999999999999995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166</v>
      </c>
      <c r="AT185" s="251" t="s">
        <v>152</v>
      </c>
      <c r="AU185" s="251" t="s">
        <v>92</v>
      </c>
      <c r="AY185" s="18" t="s">
        <v>149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166</v>
      </c>
      <c r="BM185" s="251" t="s">
        <v>757</v>
      </c>
    </row>
    <row r="186" s="13" customFormat="1">
      <c r="A186" s="13"/>
      <c r="B186" s="258"/>
      <c r="C186" s="259"/>
      <c r="D186" s="260" t="s">
        <v>190</v>
      </c>
      <c r="E186" s="261" t="s">
        <v>1</v>
      </c>
      <c r="F186" s="262" t="s">
        <v>758</v>
      </c>
      <c r="G186" s="259"/>
      <c r="H186" s="263">
        <v>1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190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149</v>
      </c>
    </row>
    <row r="187" s="2" customFormat="1" ht="16.30189" customHeight="1">
      <c r="A187" s="39"/>
      <c r="B187" s="40"/>
      <c r="C187" s="282" t="s">
        <v>7</v>
      </c>
      <c r="D187" s="282" t="s">
        <v>243</v>
      </c>
      <c r="E187" s="283" t="s">
        <v>759</v>
      </c>
      <c r="F187" s="284" t="s">
        <v>760</v>
      </c>
      <c r="G187" s="285" t="s">
        <v>250</v>
      </c>
      <c r="H187" s="286">
        <v>1</v>
      </c>
      <c r="I187" s="287"/>
      <c r="J187" s="288">
        <f>ROUND(I187*H187,2)</f>
        <v>0</v>
      </c>
      <c r="K187" s="289"/>
      <c r="L187" s="290"/>
      <c r="M187" s="291" t="s">
        <v>1</v>
      </c>
      <c r="N187" s="292" t="s">
        <v>42</v>
      </c>
      <c r="O187" s="98"/>
      <c r="P187" s="249">
        <f>O187*H187</f>
        <v>0</v>
      </c>
      <c r="Q187" s="249">
        <v>0.012999999999999999</v>
      </c>
      <c r="R187" s="249">
        <f>Q187*H187</f>
        <v>0.012999999999999999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223</v>
      </c>
      <c r="AT187" s="251" t="s">
        <v>243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761</v>
      </c>
    </row>
    <row r="188" s="2" customFormat="1" ht="23.4566" customHeight="1">
      <c r="A188" s="39"/>
      <c r="B188" s="40"/>
      <c r="C188" s="239" t="s">
        <v>284</v>
      </c>
      <c r="D188" s="239" t="s">
        <v>152</v>
      </c>
      <c r="E188" s="240" t="s">
        <v>762</v>
      </c>
      <c r="F188" s="241" t="s">
        <v>763</v>
      </c>
      <c r="G188" s="242" t="s">
        <v>250</v>
      </c>
      <c r="H188" s="243">
        <v>5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0.002</v>
      </c>
      <c r="R188" s="249">
        <f>Q188*H188</f>
        <v>0.01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764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765</v>
      </c>
      <c r="G189" s="259"/>
      <c r="H189" s="263">
        <v>5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149</v>
      </c>
    </row>
    <row r="190" s="12" customFormat="1" ht="22.8" customHeight="1">
      <c r="A190" s="12"/>
      <c r="B190" s="223"/>
      <c r="C190" s="224"/>
      <c r="D190" s="225" t="s">
        <v>75</v>
      </c>
      <c r="E190" s="237" t="s">
        <v>229</v>
      </c>
      <c r="F190" s="237" t="s">
        <v>235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SUM(P191:P215)</f>
        <v>0</v>
      </c>
      <c r="Q190" s="231"/>
      <c r="R190" s="232">
        <f>SUM(R191:R215)</f>
        <v>9.7830845199999992</v>
      </c>
      <c r="S190" s="231"/>
      <c r="T190" s="233">
        <f>SUM(T191:T215)</f>
        <v>11.982433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84</v>
      </c>
      <c r="AT190" s="235" t="s">
        <v>75</v>
      </c>
      <c r="AU190" s="235" t="s">
        <v>84</v>
      </c>
      <c r="AY190" s="234" t="s">
        <v>149</v>
      </c>
      <c r="BK190" s="236">
        <f>SUM(BK191:BK215)</f>
        <v>0</v>
      </c>
    </row>
    <row r="191" s="2" customFormat="1" ht="16.30189" customHeight="1">
      <c r="A191" s="39"/>
      <c r="B191" s="40"/>
      <c r="C191" s="239" t="s">
        <v>288</v>
      </c>
      <c r="D191" s="239" t="s">
        <v>152</v>
      </c>
      <c r="E191" s="240" t="s">
        <v>546</v>
      </c>
      <c r="F191" s="241" t="s">
        <v>547</v>
      </c>
      <c r="G191" s="242" t="s">
        <v>250</v>
      </c>
      <c r="H191" s="243">
        <v>1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0.077670000000000003</v>
      </c>
      <c r="R191" s="249">
        <f>Q191*H191</f>
        <v>0.077670000000000003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548</v>
      </c>
    </row>
    <row r="192" s="2" customFormat="1" ht="23.4566" customHeight="1">
      <c r="A192" s="39"/>
      <c r="B192" s="40"/>
      <c r="C192" s="239" t="s">
        <v>292</v>
      </c>
      <c r="D192" s="239" t="s">
        <v>152</v>
      </c>
      <c r="E192" s="240" t="s">
        <v>766</v>
      </c>
      <c r="F192" s="241" t="s">
        <v>767</v>
      </c>
      <c r="G192" s="242" t="s">
        <v>250</v>
      </c>
      <c r="H192" s="243">
        <v>1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9.6984899999999996</v>
      </c>
      <c r="R192" s="249">
        <f>Q192*H192</f>
        <v>9.6984899999999996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768</v>
      </c>
    </row>
    <row r="193" s="2" customFormat="1" ht="21.0566" customHeight="1">
      <c r="A193" s="39"/>
      <c r="B193" s="40"/>
      <c r="C193" s="239" t="s">
        <v>296</v>
      </c>
      <c r="D193" s="239" t="s">
        <v>152</v>
      </c>
      <c r="E193" s="240" t="s">
        <v>556</v>
      </c>
      <c r="F193" s="241" t="s">
        <v>557</v>
      </c>
      <c r="G193" s="242" t="s">
        <v>188</v>
      </c>
      <c r="H193" s="243">
        <v>5.9980000000000002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166</v>
      </c>
      <c r="AT193" s="251" t="s">
        <v>152</v>
      </c>
      <c r="AU193" s="251" t="s">
        <v>92</v>
      </c>
      <c r="AY193" s="18" t="s">
        <v>149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166</v>
      </c>
      <c r="BM193" s="251" t="s">
        <v>769</v>
      </c>
    </row>
    <row r="194" s="15" customFormat="1">
      <c r="A194" s="15"/>
      <c r="B194" s="294"/>
      <c r="C194" s="295"/>
      <c r="D194" s="260" t="s">
        <v>190</v>
      </c>
      <c r="E194" s="296" t="s">
        <v>1</v>
      </c>
      <c r="F194" s="297" t="s">
        <v>751</v>
      </c>
      <c r="G194" s="295"/>
      <c r="H194" s="296" t="s">
        <v>1</v>
      </c>
      <c r="I194" s="298"/>
      <c r="J194" s="295"/>
      <c r="K194" s="295"/>
      <c r="L194" s="299"/>
      <c r="M194" s="300"/>
      <c r="N194" s="301"/>
      <c r="O194" s="301"/>
      <c r="P194" s="301"/>
      <c r="Q194" s="301"/>
      <c r="R194" s="301"/>
      <c r="S194" s="301"/>
      <c r="T194" s="30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3" t="s">
        <v>190</v>
      </c>
      <c r="AU194" s="303" t="s">
        <v>92</v>
      </c>
      <c r="AV194" s="15" t="s">
        <v>84</v>
      </c>
      <c r="AW194" s="15" t="s">
        <v>32</v>
      </c>
      <c r="AX194" s="15" t="s">
        <v>76</v>
      </c>
      <c r="AY194" s="303" t="s">
        <v>149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752</v>
      </c>
      <c r="G195" s="259"/>
      <c r="H195" s="263">
        <v>5.9980000000000002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4" customFormat="1">
      <c r="A196" s="14"/>
      <c r="B196" s="270"/>
      <c r="C196" s="271"/>
      <c r="D196" s="260" t="s">
        <v>190</v>
      </c>
      <c r="E196" s="272" t="s">
        <v>1</v>
      </c>
      <c r="F196" s="273" t="s">
        <v>203</v>
      </c>
      <c r="G196" s="271"/>
      <c r="H196" s="274">
        <v>5.9980000000000002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190</v>
      </c>
      <c r="AU196" s="280" t="s">
        <v>92</v>
      </c>
      <c r="AV196" s="14" t="s">
        <v>166</v>
      </c>
      <c r="AW196" s="14" t="s">
        <v>32</v>
      </c>
      <c r="AX196" s="14" t="s">
        <v>84</v>
      </c>
      <c r="AY196" s="280" t="s">
        <v>149</v>
      </c>
    </row>
    <row r="197" s="2" customFormat="1" ht="31.92453" customHeight="1">
      <c r="A197" s="39"/>
      <c r="B197" s="40"/>
      <c r="C197" s="239" t="s">
        <v>300</v>
      </c>
      <c r="D197" s="239" t="s">
        <v>152</v>
      </c>
      <c r="E197" s="240" t="s">
        <v>559</v>
      </c>
      <c r="F197" s="241" t="s">
        <v>560</v>
      </c>
      <c r="G197" s="242" t="s">
        <v>239</v>
      </c>
      <c r="H197" s="243">
        <v>20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</v>
      </c>
      <c r="R197" s="249">
        <f>Q197*H197</f>
        <v>0</v>
      </c>
      <c r="S197" s="249">
        <v>0.097299999999999998</v>
      </c>
      <c r="T197" s="250">
        <f>S197*H197</f>
        <v>1.946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770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771</v>
      </c>
      <c r="G198" s="259"/>
      <c r="H198" s="263">
        <v>20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2" customFormat="1" ht="23.4566" customHeight="1">
      <c r="A199" s="39"/>
      <c r="B199" s="40"/>
      <c r="C199" s="239" t="s">
        <v>304</v>
      </c>
      <c r="D199" s="239" t="s">
        <v>152</v>
      </c>
      <c r="E199" s="240" t="s">
        <v>379</v>
      </c>
      <c r="F199" s="241" t="s">
        <v>380</v>
      </c>
      <c r="G199" s="242" t="s">
        <v>239</v>
      </c>
      <c r="H199" s="243">
        <v>10.300000000000001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</v>
      </c>
      <c r="R199" s="249">
        <f>Q199*H199</f>
        <v>0</v>
      </c>
      <c r="S199" s="249">
        <v>0.057110000000000001</v>
      </c>
      <c r="T199" s="250">
        <f>S199*H199</f>
        <v>0.58823300000000001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772</v>
      </c>
    </row>
    <row r="200" s="2" customFormat="1" ht="31.92453" customHeight="1">
      <c r="A200" s="39"/>
      <c r="B200" s="40"/>
      <c r="C200" s="239" t="s">
        <v>309</v>
      </c>
      <c r="D200" s="239" t="s">
        <v>152</v>
      </c>
      <c r="E200" s="240" t="s">
        <v>575</v>
      </c>
      <c r="F200" s="241" t="s">
        <v>576</v>
      </c>
      <c r="G200" s="242" t="s">
        <v>438</v>
      </c>
      <c r="H200" s="243">
        <v>3.9239999999999999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0.00173</v>
      </c>
      <c r="R200" s="249">
        <f>Q200*H200</f>
        <v>0.0067885200000000001</v>
      </c>
      <c r="S200" s="249">
        <v>2.3999999999999999</v>
      </c>
      <c r="T200" s="250">
        <f>S200*H200</f>
        <v>9.4176000000000002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577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773</v>
      </c>
      <c r="G201" s="259"/>
      <c r="H201" s="263">
        <v>3.9239999999999999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3.9239999999999999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31.92453" customHeight="1">
      <c r="A203" s="39"/>
      <c r="B203" s="40"/>
      <c r="C203" s="239" t="s">
        <v>313</v>
      </c>
      <c r="D203" s="239" t="s">
        <v>152</v>
      </c>
      <c r="E203" s="240" t="s">
        <v>774</v>
      </c>
      <c r="F203" s="241" t="s">
        <v>775</v>
      </c>
      <c r="G203" s="242" t="s">
        <v>239</v>
      </c>
      <c r="H203" s="243">
        <v>1.7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8.0000000000000007E-05</v>
      </c>
      <c r="R203" s="249">
        <f>Q203*H203</f>
        <v>0.000136</v>
      </c>
      <c r="S203" s="249">
        <v>0.017999999999999999</v>
      </c>
      <c r="T203" s="250">
        <f>S203*H203</f>
        <v>0.030599999999999995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776</v>
      </c>
    </row>
    <row r="204" s="2" customFormat="1" ht="23.4566" customHeight="1">
      <c r="A204" s="39"/>
      <c r="B204" s="40"/>
      <c r="C204" s="239" t="s">
        <v>317</v>
      </c>
      <c r="D204" s="239" t="s">
        <v>152</v>
      </c>
      <c r="E204" s="240" t="s">
        <v>579</v>
      </c>
      <c r="F204" s="241" t="s">
        <v>580</v>
      </c>
      <c r="G204" s="242" t="s">
        <v>198</v>
      </c>
      <c r="H204" s="243">
        <v>9.4179999999999993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581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777</v>
      </c>
      <c r="G205" s="259"/>
      <c r="H205" s="263">
        <v>9.4179999999999993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76</v>
      </c>
      <c r="AY205" s="269" t="s">
        <v>149</v>
      </c>
    </row>
    <row r="206" s="2" customFormat="1" ht="31.92453" customHeight="1">
      <c r="A206" s="39"/>
      <c r="B206" s="40"/>
      <c r="C206" s="239" t="s">
        <v>322</v>
      </c>
      <c r="D206" s="239" t="s">
        <v>152</v>
      </c>
      <c r="E206" s="240" t="s">
        <v>584</v>
      </c>
      <c r="F206" s="241" t="s">
        <v>585</v>
      </c>
      <c r="G206" s="242" t="s">
        <v>198</v>
      </c>
      <c r="H206" s="243">
        <v>178.94200000000001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586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778</v>
      </c>
      <c r="G207" s="259"/>
      <c r="H207" s="263">
        <v>178.94200000000001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2" customFormat="1" ht="23.4566" customHeight="1">
      <c r="A208" s="39"/>
      <c r="B208" s="40"/>
      <c r="C208" s="239" t="s">
        <v>327</v>
      </c>
      <c r="D208" s="239" t="s">
        <v>152</v>
      </c>
      <c r="E208" s="240" t="s">
        <v>406</v>
      </c>
      <c r="F208" s="241" t="s">
        <v>407</v>
      </c>
      <c r="G208" s="242" t="s">
        <v>198</v>
      </c>
      <c r="H208" s="243">
        <v>2.5270000000000001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779</v>
      </c>
    </row>
    <row r="209" s="13" customFormat="1">
      <c r="A209" s="13"/>
      <c r="B209" s="258"/>
      <c r="C209" s="259"/>
      <c r="D209" s="260" t="s">
        <v>190</v>
      </c>
      <c r="E209" s="261" t="s">
        <v>1</v>
      </c>
      <c r="F209" s="262" t="s">
        <v>780</v>
      </c>
      <c r="G209" s="259"/>
      <c r="H209" s="263">
        <v>1.94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190</v>
      </c>
      <c r="AU209" s="269" t="s">
        <v>92</v>
      </c>
      <c r="AV209" s="13" t="s">
        <v>92</v>
      </c>
      <c r="AW209" s="13" t="s">
        <v>32</v>
      </c>
      <c r="AX209" s="13" t="s">
        <v>76</v>
      </c>
      <c r="AY209" s="269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781</v>
      </c>
      <c r="G210" s="259"/>
      <c r="H210" s="263">
        <v>0.58699999999999997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76</v>
      </c>
      <c r="AY210" s="269" t="s">
        <v>149</v>
      </c>
    </row>
    <row r="211" s="14" customFormat="1">
      <c r="A211" s="14"/>
      <c r="B211" s="270"/>
      <c r="C211" s="271"/>
      <c r="D211" s="260" t="s">
        <v>190</v>
      </c>
      <c r="E211" s="272" t="s">
        <v>1</v>
      </c>
      <c r="F211" s="273" t="s">
        <v>203</v>
      </c>
      <c r="G211" s="271"/>
      <c r="H211" s="274">
        <v>2.5270000000000001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190</v>
      </c>
      <c r="AU211" s="280" t="s">
        <v>92</v>
      </c>
      <c r="AV211" s="14" t="s">
        <v>166</v>
      </c>
      <c r="AW211" s="14" t="s">
        <v>32</v>
      </c>
      <c r="AX211" s="14" t="s">
        <v>84</v>
      </c>
      <c r="AY211" s="280" t="s">
        <v>149</v>
      </c>
    </row>
    <row r="212" s="2" customFormat="1" ht="23.4566" customHeight="1">
      <c r="A212" s="39"/>
      <c r="B212" s="40"/>
      <c r="C212" s="239" t="s">
        <v>332</v>
      </c>
      <c r="D212" s="239" t="s">
        <v>152</v>
      </c>
      <c r="E212" s="240" t="s">
        <v>413</v>
      </c>
      <c r="F212" s="241" t="s">
        <v>414</v>
      </c>
      <c r="G212" s="242" t="s">
        <v>198</v>
      </c>
      <c r="H212" s="243">
        <v>22.742999999999999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782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783</v>
      </c>
      <c r="G213" s="259"/>
      <c r="H213" s="263">
        <v>22.742999999999999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337</v>
      </c>
      <c r="D214" s="239" t="s">
        <v>152</v>
      </c>
      <c r="E214" s="240" t="s">
        <v>591</v>
      </c>
      <c r="F214" s="241" t="s">
        <v>592</v>
      </c>
      <c r="G214" s="242" t="s">
        <v>198</v>
      </c>
      <c r="H214" s="243">
        <v>9.4179999999999993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593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784</v>
      </c>
      <c r="G215" s="259"/>
      <c r="H215" s="263">
        <v>9.4179999999999993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149</v>
      </c>
    </row>
    <row r="216" s="12" customFormat="1" ht="22.8" customHeight="1">
      <c r="A216" s="12"/>
      <c r="B216" s="223"/>
      <c r="C216" s="224"/>
      <c r="D216" s="225" t="s">
        <v>75</v>
      </c>
      <c r="E216" s="237" t="s">
        <v>422</v>
      </c>
      <c r="F216" s="237" t="s">
        <v>423</v>
      </c>
      <c r="G216" s="224"/>
      <c r="H216" s="224"/>
      <c r="I216" s="227"/>
      <c r="J216" s="238">
        <f>BK216</f>
        <v>0</v>
      </c>
      <c r="K216" s="224"/>
      <c r="L216" s="229"/>
      <c r="M216" s="230"/>
      <c r="N216" s="231"/>
      <c r="O216" s="231"/>
      <c r="P216" s="232">
        <f>P217</f>
        <v>0</v>
      </c>
      <c r="Q216" s="231"/>
      <c r="R216" s="232">
        <f>R217</f>
        <v>0</v>
      </c>
      <c r="S216" s="231"/>
      <c r="T216" s="23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4" t="s">
        <v>84</v>
      </c>
      <c r="AT216" s="235" t="s">
        <v>75</v>
      </c>
      <c r="AU216" s="235" t="s">
        <v>84</v>
      </c>
      <c r="AY216" s="234" t="s">
        <v>149</v>
      </c>
      <c r="BK216" s="236">
        <f>BK217</f>
        <v>0</v>
      </c>
    </row>
    <row r="217" s="2" customFormat="1" ht="23.4566" customHeight="1">
      <c r="A217" s="39"/>
      <c r="B217" s="40"/>
      <c r="C217" s="239" t="s">
        <v>342</v>
      </c>
      <c r="D217" s="239" t="s">
        <v>152</v>
      </c>
      <c r="E217" s="240" t="s">
        <v>425</v>
      </c>
      <c r="F217" s="241" t="s">
        <v>426</v>
      </c>
      <c r="G217" s="242" t="s">
        <v>198</v>
      </c>
      <c r="H217" s="243">
        <v>38.308999999999998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595</v>
      </c>
    </row>
    <row r="218" s="12" customFormat="1" ht="25.92" customHeight="1">
      <c r="A218" s="12"/>
      <c r="B218" s="223"/>
      <c r="C218" s="224"/>
      <c r="D218" s="225" t="s">
        <v>75</v>
      </c>
      <c r="E218" s="226" t="s">
        <v>785</v>
      </c>
      <c r="F218" s="226" t="s">
        <v>786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P219</f>
        <v>0</v>
      </c>
      <c r="Q218" s="231"/>
      <c r="R218" s="232">
        <f>R219</f>
        <v>0.077728000000000005</v>
      </c>
      <c r="S218" s="231"/>
      <c r="T218" s="23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4" t="s">
        <v>92</v>
      </c>
      <c r="AT218" s="235" t="s">
        <v>75</v>
      </c>
      <c r="AU218" s="235" t="s">
        <v>76</v>
      </c>
      <c r="AY218" s="234" t="s">
        <v>149</v>
      </c>
      <c r="BK218" s="236">
        <f>BK219</f>
        <v>0</v>
      </c>
    </row>
    <row r="219" s="12" customFormat="1" ht="22.8" customHeight="1">
      <c r="A219" s="12"/>
      <c r="B219" s="223"/>
      <c r="C219" s="224"/>
      <c r="D219" s="225" t="s">
        <v>75</v>
      </c>
      <c r="E219" s="237" t="s">
        <v>787</v>
      </c>
      <c r="F219" s="237" t="s">
        <v>788</v>
      </c>
      <c r="G219" s="224"/>
      <c r="H219" s="224"/>
      <c r="I219" s="227"/>
      <c r="J219" s="238">
        <f>BK219</f>
        <v>0</v>
      </c>
      <c r="K219" s="224"/>
      <c r="L219" s="229"/>
      <c r="M219" s="230"/>
      <c r="N219" s="231"/>
      <c r="O219" s="231"/>
      <c r="P219" s="232">
        <f>SUM(P220:P229)</f>
        <v>0</v>
      </c>
      <c r="Q219" s="231"/>
      <c r="R219" s="232">
        <f>SUM(R220:R229)</f>
        <v>0.077728000000000005</v>
      </c>
      <c r="S219" s="231"/>
      <c r="T219" s="233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4" t="s">
        <v>92</v>
      </c>
      <c r="AT219" s="235" t="s">
        <v>75</v>
      </c>
      <c r="AU219" s="235" t="s">
        <v>84</v>
      </c>
      <c r="AY219" s="234" t="s">
        <v>149</v>
      </c>
      <c r="BK219" s="236">
        <f>SUM(BK220:BK229)</f>
        <v>0</v>
      </c>
    </row>
    <row r="220" s="2" customFormat="1" ht="23.4566" customHeight="1">
      <c r="A220" s="39"/>
      <c r="B220" s="40"/>
      <c r="C220" s="239" t="s">
        <v>346</v>
      </c>
      <c r="D220" s="239" t="s">
        <v>152</v>
      </c>
      <c r="E220" s="240" t="s">
        <v>789</v>
      </c>
      <c r="F220" s="241" t="s">
        <v>790</v>
      </c>
      <c r="G220" s="242" t="s">
        <v>188</v>
      </c>
      <c r="H220" s="243">
        <v>16.800000000000001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264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264</v>
      </c>
      <c r="BM220" s="251" t="s">
        <v>791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792</v>
      </c>
      <c r="G221" s="259"/>
      <c r="H221" s="263">
        <v>16.800000000000001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4" customFormat="1">
      <c r="A222" s="14"/>
      <c r="B222" s="270"/>
      <c r="C222" s="271"/>
      <c r="D222" s="260" t="s">
        <v>190</v>
      </c>
      <c r="E222" s="272" t="s">
        <v>1</v>
      </c>
      <c r="F222" s="273" t="s">
        <v>203</v>
      </c>
      <c r="G222" s="271"/>
      <c r="H222" s="274">
        <v>16.800000000000001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190</v>
      </c>
      <c r="AU222" s="280" t="s">
        <v>92</v>
      </c>
      <c r="AV222" s="14" t="s">
        <v>166</v>
      </c>
      <c r="AW222" s="14" t="s">
        <v>32</v>
      </c>
      <c r="AX222" s="14" t="s">
        <v>84</v>
      </c>
      <c r="AY222" s="280" t="s">
        <v>149</v>
      </c>
    </row>
    <row r="223" s="2" customFormat="1" ht="16.30189" customHeight="1">
      <c r="A223" s="39"/>
      <c r="B223" s="40"/>
      <c r="C223" s="282" t="s">
        <v>351</v>
      </c>
      <c r="D223" s="282" t="s">
        <v>243</v>
      </c>
      <c r="E223" s="283" t="s">
        <v>793</v>
      </c>
      <c r="F223" s="284" t="s">
        <v>794</v>
      </c>
      <c r="G223" s="285" t="s">
        <v>198</v>
      </c>
      <c r="H223" s="286">
        <v>0.0060000000000000001</v>
      </c>
      <c r="I223" s="287"/>
      <c r="J223" s="288">
        <f>ROUND(I223*H223,2)</f>
        <v>0</v>
      </c>
      <c r="K223" s="289"/>
      <c r="L223" s="290"/>
      <c r="M223" s="291" t="s">
        <v>1</v>
      </c>
      <c r="N223" s="292" t="s">
        <v>42</v>
      </c>
      <c r="O223" s="98"/>
      <c r="P223" s="249">
        <f>O223*H223</f>
        <v>0</v>
      </c>
      <c r="Q223" s="249">
        <v>1</v>
      </c>
      <c r="R223" s="249">
        <f>Q223*H223</f>
        <v>0.0060000000000000001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332</v>
      </c>
      <c r="AT223" s="251" t="s">
        <v>243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264</v>
      </c>
      <c r="BM223" s="251" t="s">
        <v>795</v>
      </c>
    </row>
    <row r="224" s="13" customFormat="1">
      <c r="A224" s="13"/>
      <c r="B224" s="258"/>
      <c r="C224" s="259"/>
      <c r="D224" s="260" t="s">
        <v>190</v>
      </c>
      <c r="E224" s="259"/>
      <c r="F224" s="262" t="s">
        <v>796</v>
      </c>
      <c r="G224" s="259"/>
      <c r="H224" s="263">
        <v>0.0060000000000000001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4</v>
      </c>
      <c r="AX224" s="13" t="s">
        <v>84</v>
      </c>
      <c r="AY224" s="269" t="s">
        <v>149</v>
      </c>
    </row>
    <row r="225" s="2" customFormat="1" ht="23.4566" customHeight="1">
      <c r="A225" s="39"/>
      <c r="B225" s="40"/>
      <c r="C225" s="239" t="s">
        <v>355</v>
      </c>
      <c r="D225" s="239" t="s">
        <v>152</v>
      </c>
      <c r="E225" s="240" t="s">
        <v>797</v>
      </c>
      <c r="F225" s="241" t="s">
        <v>798</v>
      </c>
      <c r="G225" s="242" t="s">
        <v>188</v>
      </c>
      <c r="H225" s="243">
        <v>33.600000000000001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0.00023000000000000001</v>
      </c>
      <c r="R225" s="249">
        <f>Q225*H225</f>
        <v>0.0077280000000000005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264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264</v>
      </c>
      <c r="BM225" s="251" t="s">
        <v>799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800</v>
      </c>
      <c r="G226" s="259"/>
      <c r="H226" s="263">
        <v>33.600000000000001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149</v>
      </c>
    </row>
    <row r="227" s="2" customFormat="1" ht="16.30189" customHeight="1">
      <c r="A227" s="39"/>
      <c r="B227" s="40"/>
      <c r="C227" s="282" t="s">
        <v>359</v>
      </c>
      <c r="D227" s="282" t="s">
        <v>243</v>
      </c>
      <c r="E227" s="283" t="s">
        <v>801</v>
      </c>
      <c r="F227" s="284" t="s">
        <v>802</v>
      </c>
      <c r="G227" s="285" t="s">
        <v>198</v>
      </c>
      <c r="H227" s="286">
        <v>0.064000000000000001</v>
      </c>
      <c r="I227" s="287"/>
      <c r="J227" s="288">
        <f>ROUND(I227*H227,2)</f>
        <v>0</v>
      </c>
      <c r="K227" s="289"/>
      <c r="L227" s="290"/>
      <c r="M227" s="291" t="s">
        <v>1</v>
      </c>
      <c r="N227" s="292" t="s">
        <v>42</v>
      </c>
      <c r="O227" s="98"/>
      <c r="P227" s="249">
        <f>O227*H227</f>
        <v>0</v>
      </c>
      <c r="Q227" s="249">
        <v>1</v>
      </c>
      <c r="R227" s="249">
        <f>Q227*H227</f>
        <v>0.064000000000000001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332</v>
      </c>
      <c r="AT227" s="251" t="s">
        <v>243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264</v>
      </c>
      <c r="BM227" s="251" t="s">
        <v>803</v>
      </c>
    </row>
    <row r="228" s="13" customFormat="1">
      <c r="A228" s="13"/>
      <c r="B228" s="258"/>
      <c r="C228" s="259"/>
      <c r="D228" s="260" t="s">
        <v>190</v>
      </c>
      <c r="E228" s="259"/>
      <c r="F228" s="262" t="s">
        <v>804</v>
      </c>
      <c r="G228" s="259"/>
      <c r="H228" s="263">
        <v>0.064000000000000001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190</v>
      </c>
      <c r="AU228" s="269" t="s">
        <v>92</v>
      </c>
      <c r="AV228" s="13" t="s">
        <v>92</v>
      </c>
      <c r="AW228" s="13" t="s">
        <v>4</v>
      </c>
      <c r="AX228" s="13" t="s">
        <v>84</v>
      </c>
      <c r="AY228" s="269" t="s">
        <v>149</v>
      </c>
    </row>
    <row r="229" s="2" customFormat="1" ht="23.4566" customHeight="1">
      <c r="A229" s="39"/>
      <c r="B229" s="40"/>
      <c r="C229" s="239" t="s">
        <v>364</v>
      </c>
      <c r="D229" s="239" t="s">
        <v>152</v>
      </c>
      <c r="E229" s="240" t="s">
        <v>805</v>
      </c>
      <c r="F229" s="241" t="s">
        <v>806</v>
      </c>
      <c r="G229" s="242" t="s">
        <v>198</v>
      </c>
      <c r="H229" s="243">
        <v>0.078</v>
      </c>
      <c r="I229" s="244"/>
      <c r="J229" s="245">
        <f>ROUND(I229*H229,2)</f>
        <v>0</v>
      </c>
      <c r="K229" s="246"/>
      <c r="L229" s="45"/>
      <c r="M229" s="253" t="s">
        <v>1</v>
      </c>
      <c r="N229" s="254" t="s">
        <v>42</v>
      </c>
      <c r="O229" s="255"/>
      <c r="P229" s="256">
        <f>O229*H229</f>
        <v>0</v>
      </c>
      <c r="Q229" s="256">
        <v>0</v>
      </c>
      <c r="R229" s="256">
        <f>Q229*H229</f>
        <v>0</v>
      </c>
      <c r="S229" s="256">
        <v>0</v>
      </c>
      <c r="T229" s="25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264</v>
      </c>
      <c r="AT229" s="251" t="s">
        <v>152</v>
      </c>
      <c r="AU229" s="251" t="s">
        <v>92</v>
      </c>
      <c r="AY229" s="18" t="s">
        <v>149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264</v>
      </c>
      <c r="BM229" s="251" t="s">
        <v>807</v>
      </c>
    </row>
    <row r="230" s="2" customFormat="1" ht="6.96" customHeight="1">
      <c r="A230" s="39"/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878tNjH2+b9Gj24LmV44s6gf4iaVu8fmtT2FLtAEDGkycJsW5urNRL6LnSE5amYzX5RJqZE5ngWH42VYlyyExA==" hashValue="3fVWnASCxfleJSPl6YEkPYnM9+HQ5f7PKS7WHkLYa9AqNQSVAwKRh+VvxY25eYyrf1x0KwGglOBaF++7x+TITg==" algorithmName="SHA-512" password="CC35"/>
  <autoFilter ref="C132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808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ROUND((SUM(BE133:BE252)),  2)</f>
        <v>0</v>
      </c>
      <c r="G37" s="173"/>
      <c r="H37" s="173"/>
      <c r="I37" s="174">
        <v>0.20000000000000001</v>
      </c>
      <c r="J37" s="172">
        <f>ROUND(((SUM(BE133:BE252))*I37),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ROUND((SUM(BF133:BF252)),  2)</f>
        <v>0</v>
      </c>
      <c r="G38" s="173"/>
      <c r="H38" s="173"/>
      <c r="I38" s="174">
        <v>0.20000000000000001</v>
      </c>
      <c r="J38" s="172">
        <f>ROUND(((SUM(BF133:BF252))*I38),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ROUND((SUM(BG133:BG252)),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ROUND((SUM(BH133:BH252)),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ROUND((SUM(BI133:BI252)),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06065 - Priepust č.5 v km 19,534 - P21781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J134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432</v>
      </c>
      <c r="E103" s="208"/>
      <c r="F103" s="208"/>
      <c r="G103" s="208"/>
      <c r="H103" s="208"/>
      <c r="I103" s="208"/>
      <c r="J103" s="209">
        <f>J173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179</v>
      </c>
      <c r="E104" s="208"/>
      <c r="F104" s="208"/>
      <c r="G104" s="208"/>
      <c r="H104" s="208"/>
      <c r="I104" s="208"/>
      <c r="J104" s="209">
        <f>J192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718</v>
      </c>
      <c r="E105" s="208"/>
      <c r="F105" s="208"/>
      <c r="G105" s="208"/>
      <c r="H105" s="208"/>
      <c r="I105" s="208"/>
      <c r="J105" s="209">
        <f>J199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J205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J239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0"/>
      <c r="C108" s="201"/>
      <c r="D108" s="202" t="s">
        <v>719</v>
      </c>
      <c r="E108" s="203"/>
      <c r="F108" s="203"/>
      <c r="G108" s="203"/>
      <c r="H108" s="203"/>
      <c r="I108" s="203"/>
      <c r="J108" s="204">
        <f>J241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6"/>
      <c r="C109" s="140"/>
      <c r="D109" s="207" t="s">
        <v>720</v>
      </c>
      <c r="E109" s="208"/>
      <c r="F109" s="208"/>
      <c r="G109" s="208"/>
      <c r="H109" s="208"/>
      <c r="I109" s="208"/>
      <c r="J109" s="209">
        <f>J242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30189" customHeight="1">
      <c r="B121" s="22"/>
      <c r="C121" s="23"/>
      <c r="D121" s="23"/>
      <c r="E121" s="195" t="s">
        <v>173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174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30189" customHeight="1">
      <c r="A123" s="39"/>
      <c r="B123" s="40"/>
      <c r="C123" s="41"/>
      <c r="D123" s="41"/>
      <c r="E123" s="293" t="s">
        <v>428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429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30189" customHeight="1">
      <c r="A125" s="39"/>
      <c r="B125" s="40"/>
      <c r="C125" s="41"/>
      <c r="D125" s="41"/>
      <c r="E125" s="83" t="str">
        <f>E13</f>
        <v>06065 - Priepust č.5 v km 19,534 - P21781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k. ú. Banská Bystrica</v>
      </c>
      <c r="G127" s="41"/>
      <c r="H127" s="41"/>
      <c r="I127" s="33" t="s">
        <v>21</v>
      </c>
      <c r="J127" s="86" t="str">
        <f>IF(J16="","",J16)</f>
        <v>11. 8. 2021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81509" customHeight="1">
      <c r="A129" s="39"/>
      <c r="B129" s="40"/>
      <c r="C129" s="33" t="s">
        <v>23</v>
      </c>
      <c r="D129" s="41"/>
      <c r="E129" s="41"/>
      <c r="F129" s="28" t="str">
        <f>E19</f>
        <v xml:space="preserve">BANSKOBYSTRICKÝ SAMOSPRÁVNY KRAJ </v>
      </c>
      <c r="G129" s="41"/>
      <c r="H129" s="41"/>
      <c r="I129" s="33" t="s">
        <v>29</v>
      </c>
      <c r="J129" s="37" t="str">
        <f>E25</f>
        <v>ISPO spol.s r.o. , Prešov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30566" customHeight="1">
      <c r="A130" s="39"/>
      <c r="B130" s="40"/>
      <c r="C130" s="33" t="s">
        <v>27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Macura M.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1"/>
      <c r="B132" s="212"/>
      <c r="C132" s="213" t="s">
        <v>135</v>
      </c>
      <c r="D132" s="214" t="s">
        <v>61</v>
      </c>
      <c r="E132" s="214" t="s">
        <v>57</v>
      </c>
      <c r="F132" s="214" t="s">
        <v>58</v>
      </c>
      <c r="G132" s="214" t="s">
        <v>136</v>
      </c>
      <c r="H132" s="214" t="s">
        <v>137</v>
      </c>
      <c r="I132" s="214" t="s">
        <v>138</v>
      </c>
      <c r="J132" s="215" t="s">
        <v>128</v>
      </c>
      <c r="K132" s="216" t="s">
        <v>139</v>
      </c>
      <c r="L132" s="217"/>
      <c r="M132" s="107" t="s">
        <v>1</v>
      </c>
      <c r="N132" s="108" t="s">
        <v>40</v>
      </c>
      <c r="O132" s="108" t="s">
        <v>140</v>
      </c>
      <c r="P132" s="108" t="s">
        <v>141</v>
      </c>
      <c r="Q132" s="108" t="s">
        <v>142</v>
      </c>
      <c r="R132" s="108" t="s">
        <v>143</v>
      </c>
      <c r="S132" s="108" t="s">
        <v>144</v>
      </c>
      <c r="T132" s="109" t="s">
        <v>145</v>
      </c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</row>
    <row r="133" s="2" customFormat="1" ht="22.8" customHeight="1">
      <c r="A133" s="39"/>
      <c r="B133" s="40"/>
      <c r="C133" s="114" t="s">
        <v>129</v>
      </c>
      <c r="D133" s="41"/>
      <c r="E133" s="41"/>
      <c r="F133" s="41"/>
      <c r="G133" s="41"/>
      <c r="H133" s="41"/>
      <c r="I133" s="41"/>
      <c r="J133" s="218">
        <f>BK133</f>
        <v>0</v>
      </c>
      <c r="K133" s="41"/>
      <c r="L133" s="45"/>
      <c r="M133" s="110"/>
      <c r="N133" s="219"/>
      <c r="O133" s="111"/>
      <c r="P133" s="220">
        <f>P134+P241</f>
        <v>0</v>
      </c>
      <c r="Q133" s="111"/>
      <c r="R133" s="220">
        <f>R134+R241</f>
        <v>124.26641060000002</v>
      </c>
      <c r="S133" s="111"/>
      <c r="T133" s="221">
        <f>T134+T241</f>
        <v>65.728049999999996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130</v>
      </c>
      <c r="BK133" s="222">
        <f>BK134+BK241</f>
        <v>0</v>
      </c>
    </row>
    <row r="134" s="12" customFormat="1" ht="25.92" customHeight="1">
      <c r="A134" s="12"/>
      <c r="B134" s="223"/>
      <c r="C134" s="224"/>
      <c r="D134" s="225" t="s">
        <v>75</v>
      </c>
      <c r="E134" s="226" t="s">
        <v>183</v>
      </c>
      <c r="F134" s="226" t="s">
        <v>184</v>
      </c>
      <c r="G134" s="224"/>
      <c r="H134" s="224"/>
      <c r="I134" s="227"/>
      <c r="J134" s="228">
        <f>BK134</f>
        <v>0</v>
      </c>
      <c r="K134" s="224"/>
      <c r="L134" s="229"/>
      <c r="M134" s="230"/>
      <c r="N134" s="231"/>
      <c r="O134" s="231"/>
      <c r="P134" s="232">
        <f>P135+P173+P192+P199+P205+P239</f>
        <v>0</v>
      </c>
      <c r="Q134" s="231"/>
      <c r="R134" s="232">
        <f>R135+R173+R192+R199+R205+R239</f>
        <v>124.18751700000001</v>
      </c>
      <c r="S134" s="231"/>
      <c r="T134" s="233">
        <f>T135+T173+T192+T199+T205+T239</f>
        <v>65.728049999999996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76</v>
      </c>
      <c r="AY134" s="234" t="s">
        <v>149</v>
      </c>
      <c r="BK134" s="236">
        <f>BK135+BK173+BK192+BK199+BK205+BK239</f>
        <v>0</v>
      </c>
    </row>
    <row r="135" s="12" customFormat="1" ht="22.8" customHeight="1">
      <c r="A135" s="12"/>
      <c r="B135" s="223"/>
      <c r="C135" s="224"/>
      <c r="D135" s="225" t="s">
        <v>75</v>
      </c>
      <c r="E135" s="237" t="s">
        <v>84</v>
      </c>
      <c r="F135" s="237" t="s">
        <v>185</v>
      </c>
      <c r="G135" s="224"/>
      <c r="H135" s="224"/>
      <c r="I135" s="227"/>
      <c r="J135" s="238">
        <f>BK135</f>
        <v>0</v>
      </c>
      <c r="K135" s="224"/>
      <c r="L135" s="229"/>
      <c r="M135" s="230"/>
      <c r="N135" s="231"/>
      <c r="O135" s="231"/>
      <c r="P135" s="232">
        <f>SUM(P136:P172)</f>
        <v>0</v>
      </c>
      <c r="Q135" s="231"/>
      <c r="R135" s="232">
        <f>SUM(R136:R172)</f>
        <v>46.706000000000003</v>
      </c>
      <c r="S135" s="231"/>
      <c r="T135" s="233">
        <f>SUM(T136:T172)</f>
        <v>21.210000000000001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84</v>
      </c>
      <c r="AY135" s="234" t="s">
        <v>149</v>
      </c>
      <c r="BK135" s="236">
        <f>SUM(BK136:BK172)</f>
        <v>0</v>
      </c>
    </row>
    <row r="136" s="2" customFormat="1" ht="23.4566" customHeight="1">
      <c r="A136" s="39"/>
      <c r="B136" s="40"/>
      <c r="C136" s="239" t="s">
        <v>84</v>
      </c>
      <c r="D136" s="239" t="s">
        <v>152</v>
      </c>
      <c r="E136" s="240" t="s">
        <v>433</v>
      </c>
      <c r="F136" s="241" t="s">
        <v>434</v>
      </c>
      <c r="G136" s="242" t="s">
        <v>188</v>
      </c>
      <c r="H136" s="243">
        <v>40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809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810</v>
      </c>
      <c r="G137" s="259"/>
      <c r="H137" s="263">
        <v>40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149</v>
      </c>
    </row>
    <row r="138" s="2" customFormat="1" ht="23.4566" customHeight="1">
      <c r="A138" s="39"/>
      <c r="B138" s="40"/>
      <c r="C138" s="239" t="s">
        <v>92</v>
      </c>
      <c r="D138" s="239" t="s">
        <v>152</v>
      </c>
      <c r="E138" s="240" t="s">
        <v>811</v>
      </c>
      <c r="F138" s="241" t="s">
        <v>812</v>
      </c>
      <c r="G138" s="242" t="s">
        <v>188</v>
      </c>
      <c r="H138" s="243">
        <v>21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0.45000000000000001</v>
      </c>
      <c r="T138" s="250">
        <f>S138*H138</f>
        <v>9.4500000000000011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166</v>
      </c>
      <c r="AT138" s="251" t="s">
        <v>152</v>
      </c>
      <c r="AU138" s="251" t="s">
        <v>92</v>
      </c>
      <c r="AY138" s="18" t="s">
        <v>149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166</v>
      </c>
      <c r="BM138" s="251" t="s">
        <v>813</v>
      </c>
    </row>
    <row r="139" s="13" customFormat="1">
      <c r="A139" s="13"/>
      <c r="B139" s="258"/>
      <c r="C139" s="259"/>
      <c r="D139" s="260" t="s">
        <v>190</v>
      </c>
      <c r="E139" s="261" t="s">
        <v>1</v>
      </c>
      <c r="F139" s="262" t="s">
        <v>814</v>
      </c>
      <c r="G139" s="259"/>
      <c r="H139" s="263">
        <v>21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149</v>
      </c>
    </row>
    <row r="140" s="2" customFormat="1" ht="31.92453" customHeight="1">
      <c r="A140" s="39"/>
      <c r="B140" s="40"/>
      <c r="C140" s="239" t="s">
        <v>99</v>
      </c>
      <c r="D140" s="239" t="s">
        <v>152</v>
      </c>
      <c r="E140" s="240" t="s">
        <v>815</v>
      </c>
      <c r="F140" s="241" t="s">
        <v>816</v>
      </c>
      <c r="G140" s="242" t="s">
        <v>188</v>
      </c>
      <c r="H140" s="243">
        <v>21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0.56000000000000005</v>
      </c>
      <c r="T140" s="250">
        <f>S140*H140</f>
        <v>11.760000000000002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166</v>
      </c>
      <c r="AT140" s="251" t="s">
        <v>152</v>
      </c>
      <c r="AU140" s="251" t="s">
        <v>92</v>
      </c>
      <c r="AY140" s="18" t="s">
        <v>149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166</v>
      </c>
      <c r="BM140" s="251" t="s">
        <v>817</v>
      </c>
    </row>
    <row r="141" s="13" customFormat="1">
      <c r="A141" s="13"/>
      <c r="B141" s="258"/>
      <c r="C141" s="259"/>
      <c r="D141" s="260" t="s">
        <v>190</v>
      </c>
      <c r="E141" s="261" t="s">
        <v>1</v>
      </c>
      <c r="F141" s="262" t="s">
        <v>814</v>
      </c>
      <c r="G141" s="259"/>
      <c r="H141" s="263">
        <v>21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149</v>
      </c>
    </row>
    <row r="142" s="2" customFormat="1" ht="21.0566" customHeight="1">
      <c r="A142" s="39"/>
      <c r="B142" s="40"/>
      <c r="C142" s="239" t="s">
        <v>166</v>
      </c>
      <c r="D142" s="239" t="s">
        <v>152</v>
      </c>
      <c r="E142" s="240" t="s">
        <v>441</v>
      </c>
      <c r="F142" s="241" t="s">
        <v>442</v>
      </c>
      <c r="G142" s="242" t="s">
        <v>438</v>
      </c>
      <c r="H142" s="243">
        <v>0.63800000000000001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818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819</v>
      </c>
      <c r="G143" s="259"/>
      <c r="H143" s="263">
        <v>0.63800000000000001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149</v>
      </c>
    </row>
    <row r="144" s="2" customFormat="1" ht="36.72453" customHeight="1">
      <c r="A144" s="39"/>
      <c r="B144" s="40"/>
      <c r="C144" s="239" t="s">
        <v>148</v>
      </c>
      <c r="D144" s="239" t="s">
        <v>152</v>
      </c>
      <c r="E144" s="240" t="s">
        <v>445</v>
      </c>
      <c r="F144" s="241" t="s">
        <v>446</v>
      </c>
      <c r="G144" s="242" t="s">
        <v>438</v>
      </c>
      <c r="H144" s="243">
        <v>0.191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166</v>
      </c>
      <c r="AT144" s="251" t="s">
        <v>152</v>
      </c>
      <c r="AU144" s="251" t="s">
        <v>92</v>
      </c>
      <c r="AY144" s="18" t="s">
        <v>149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166</v>
      </c>
      <c r="BM144" s="251" t="s">
        <v>820</v>
      </c>
    </row>
    <row r="145" s="13" customFormat="1">
      <c r="A145" s="13"/>
      <c r="B145" s="258"/>
      <c r="C145" s="259"/>
      <c r="D145" s="260" t="s">
        <v>190</v>
      </c>
      <c r="E145" s="261" t="s">
        <v>1</v>
      </c>
      <c r="F145" s="262" t="s">
        <v>821</v>
      </c>
      <c r="G145" s="259"/>
      <c r="H145" s="263">
        <v>0.63800000000000001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149</v>
      </c>
    </row>
    <row r="146" s="13" customFormat="1">
      <c r="A146" s="13"/>
      <c r="B146" s="258"/>
      <c r="C146" s="259"/>
      <c r="D146" s="260" t="s">
        <v>190</v>
      </c>
      <c r="E146" s="259"/>
      <c r="F146" s="262" t="s">
        <v>822</v>
      </c>
      <c r="G146" s="259"/>
      <c r="H146" s="263">
        <v>0.191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149</v>
      </c>
    </row>
    <row r="147" s="2" customFormat="1" ht="16.30189" customHeight="1">
      <c r="A147" s="39"/>
      <c r="B147" s="40"/>
      <c r="C147" s="239" t="s">
        <v>213</v>
      </c>
      <c r="D147" s="239" t="s">
        <v>152</v>
      </c>
      <c r="E147" s="240" t="s">
        <v>450</v>
      </c>
      <c r="F147" s="241" t="s">
        <v>451</v>
      </c>
      <c r="G147" s="242" t="s">
        <v>438</v>
      </c>
      <c r="H147" s="243">
        <v>71.278000000000006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166</v>
      </c>
      <c r="AT147" s="251" t="s">
        <v>152</v>
      </c>
      <c r="AU147" s="251" t="s">
        <v>92</v>
      </c>
      <c r="AY147" s="18" t="s">
        <v>149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166</v>
      </c>
      <c r="BM147" s="251" t="s">
        <v>823</v>
      </c>
    </row>
    <row r="148" s="13" customFormat="1">
      <c r="A148" s="13"/>
      <c r="B148" s="258"/>
      <c r="C148" s="259"/>
      <c r="D148" s="260" t="s">
        <v>190</v>
      </c>
      <c r="E148" s="261" t="s">
        <v>1</v>
      </c>
      <c r="F148" s="262" t="s">
        <v>824</v>
      </c>
      <c r="G148" s="259"/>
      <c r="H148" s="263">
        <v>34.006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32</v>
      </c>
      <c r="AX148" s="13" t="s">
        <v>76</v>
      </c>
      <c r="AY148" s="269" t="s">
        <v>149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825</v>
      </c>
      <c r="G149" s="259"/>
      <c r="H149" s="263">
        <v>13.151999999999999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76</v>
      </c>
      <c r="AY149" s="269" t="s">
        <v>149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826</v>
      </c>
      <c r="G150" s="259"/>
      <c r="H150" s="263">
        <v>24.120000000000001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149</v>
      </c>
    </row>
    <row r="151" s="14" customFormat="1">
      <c r="A151" s="14"/>
      <c r="B151" s="270"/>
      <c r="C151" s="271"/>
      <c r="D151" s="260" t="s">
        <v>190</v>
      </c>
      <c r="E151" s="272" t="s">
        <v>1</v>
      </c>
      <c r="F151" s="273" t="s">
        <v>203</v>
      </c>
      <c r="G151" s="271"/>
      <c r="H151" s="274">
        <v>71.278000000000006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190</v>
      </c>
      <c r="AU151" s="280" t="s">
        <v>92</v>
      </c>
      <c r="AV151" s="14" t="s">
        <v>166</v>
      </c>
      <c r="AW151" s="14" t="s">
        <v>32</v>
      </c>
      <c r="AX151" s="14" t="s">
        <v>84</v>
      </c>
      <c r="AY151" s="280" t="s">
        <v>149</v>
      </c>
    </row>
    <row r="152" s="2" customFormat="1" ht="36.72453" customHeight="1">
      <c r="A152" s="39"/>
      <c r="B152" s="40"/>
      <c r="C152" s="239" t="s">
        <v>218</v>
      </c>
      <c r="D152" s="239" t="s">
        <v>152</v>
      </c>
      <c r="E152" s="240" t="s">
        <v>454</v>
      </c>
      <c r="F152" s="241" t="s">
        <v>455</v>
      </c>
      <c r="G152" s="242" t="s">
        <v>438</v>
      </c>
      <c r="H152" s="243">
        <v>21.382999999999999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456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827</v>
      </c>
      <c r="G153" s="259"/>
      <c r="H153" s="263">
        <v>71.278000000000006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149</v>
      </c>
    </row>
    <row r="154" s="13" customFormat="1">
      <c r="A154" s="13"/>
      <c r="B154" s="258"/>
      <c r="C154" s="259"/>
      <c r="D154" s="260" t="s">
        <v>190</v>
      </c>
      <c r="E154" s="259"/>
      <c r="F154" s="262" t="s">
        <v>828</v>
      </c>
      <c r="G154" s="259"/>
      <c r="H154" s="263">
        <v>21.382999999999999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4</v>
      </c>
      <c r="AX154" s="13" t="s">
        <v>84</v>
      </c>
      <c r="AY154" s="269" t="s">
        <v>149</v>
      </c>
    </row>
    <row r="155" s="2" customFormat="1" ht="31.92453" customHeight="1">
      <c r="A155" s="39"/>
      <c r="B155" s="40"/>
      <c r="C155" s="239" t="s">
        <v>223</v>
      </c>
      <c r="D155" s="239" t="s">
        <v>152</v>
      </c>
      <c r="E155" s="240" t="s">
        <v>459</v>
      </c>
      <c r="F155" s="241" t="s">
        <v>460</v>
      </c>
      <c r="G155" s="242" t="s">
        <v>438</v>
      </c>
      <c r="H155" s="243">
        <v>24.696000000000002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166</v>
      </c>
      <c r="AT155" s="251" t="s">
        <v>152</v>
      </c>
      <c r="AU155" s="251" t="s">
        <v>92</v>
      </c>
      <c r="AY155" s="18" t="s">
        <v>149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166</v>
      </c>
      <c r="BM155" s="251" t="s">
        <v>461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829</v>
      </c>
      <c r="G156" s="259"/>
      <c r="H156" s="263">
        <v>24.696000000000002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149</v>
      </c>
    </row>
    <row r="157" s="2" customFormat="1" ht="36.72453" customHeight="1">
      <c r="A157" s="39"/>
      <c r="B157" s="40"/>
      <c r="C157" s="239" t="s">
        <v>229</v>
      </c>
      <c r="D157" s="239" t="s">
        <v>152</v>
      </c>
      <c r="E157" s="240" t="s">
        <v>463</v>
      </c>
      <c r="F157" s="241" t="s">
        <v>464</v>
      </c>
      <c r="G157" s="242" t="s">
        <v>438</v>
      </c>
      <c r="H157" s="243">
        <v>172.87200000000001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465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830</v>
      </c>
      <c r="G158" s="259"/>
      <c r="H158" s="263">
        <v>172.87200000000001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149</v>
      </c>
    </row>
    <row r="159" s="2" customFormat="1" ht="16.30189" customHeight="1">
      <c r="A159" s="39"/>
      <c r="B159" s="40"/>
      <c r="C159" s="239" t="s">
        <v>236</v>
      </c>
      <c r="D159" s="239" t="s">
        <v>152</v>
      </c>
      <c r="E159" s="240" t="s">
        <v>467</v>
      </c>
      <c r="F159" s="241" t="s">
        <v>468</v>
      </c>
      <c r="G159" s="242" t="s">
        <v>438</v>
      </c>
      <c r="H159" s="243">
        <v>34.595999999999997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469</v>
      </c>
    </row>
    <row r="160" s="2" customFormat="1" ht="23.4566" customHeight="1">
      <c r="A160" s="39"/>
      <c r="B160" s="40"/>
      <c r="C160" s="239" t="s">
        <v>242</v>
      </c>
      <c r="D160" s="239" t="s">
        <v>152</v>
      </c>
      <c r="E160" s="240" t="s">
        <v>470</v>
      </c>
      <c r="F160" s="241" t="s">
        <v>197</v>
      </c>
      <c r="G160" s="242" t="s">
        <v>198</v>
      </c>
      <c r="H160" s="243">
        <v>66.578999999999994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471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831</v>
      </c>
      <c r="G161" s="259"/>
      <c r="H161" s="263">
        <v>51.893999999999998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61" t="s">
        <v>1</v>
      </c>
      <c r="F162" s="262" t="s">
        <v>832</v>
      </c>
      <c r="G162" s="259"/>
      <c r="H162" s="263">
        <v>11.76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149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833</v>
      </c>
      <c r="G163" s="259"/>
      <c r="H163" s="263">
        <v>2.9249999999999998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4" customFormat="1">
      <c r="A164" s="14"/>
      <c r="B164" s="270"/>
      <c r="C164" s="271"/>
      <c r="D164" s="260" t="s">
        <v>190</v>
      </c>
      <c r="E164" s="272" t="s">
        <v>1</v>
      </c>
      <c r="F164" s="273" t="s">
        <v>203</v>
      </c>
      <c r="G164" s="271"/>
      <c r="H164" s="274">
        <v>66.578999999999994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190</v>
      </c>
      <c r="AU164" s="280" t="s">
        <v>92</v>
      </c>
      <c r="AV164" s="14" t="s">
        <v>166</v>
      </c>
      <c r="AW164" s="14" t="s">
        <v>32</v>
      </c>
      <c r="AX164" s="14" t="s">
        <v>84</v>
      </c>
      <c r="AY164" s="280" t="s">
        <v>149</v>
      </c>
    </row>
    <row r="165" s="2" customFormat="1" ht="23.4566" customHeight="1">
      <c r="A165" s="39"/>
      <c r="B165" s="40"/>
      <c r="C165" s="239" t="s">
        <v>247</v>
      </c>
      <c r="D165" s="239" t="s">
        <v>152</v>
      </c>
      <c r="E165" s="240" t="s">
        <v>735</v>
      </c>
      <c r="F165" s="241" t="s">
        <v>736</v>
      </c>
      <c r="G165" s="242" t="s">
        <v>438</v>
      </c>
      <c r="H165" s="243">
        <v>47.219999999999999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834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835</v>
      </c>
      <c r="G166" s="259"/>
      <c r="H166" s="263">
        <v>23.100000000000001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13" customFormat="1">
      <c r="A167" s="13"/>
      <c r="B167" s="258"/>
      <c r="C167" s="259"/>
      <c r="D167" s="260" t="s">
        <v>190</v>
      </c>
      <c r="E167" s="261" t="s">
        <v>1</v>
      </c>
      <c r="F167" s="262" t="s">
        <v>826</v>
      </c>
      <c r="G167" s="259"/>
      <c r="H167" s="263">
        <v>24.120000000000001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190</v>
      </c>
      <c r="AU167" s="269" t="s">
        <v>92</v>
      </c>
      <c r="AV167" s="13" t="s">
        <v>92</v>
      </c>
      <c r="AW167" s="13" t="s">
        <v>32</v>
      </c>
      <c r="AX167" s="13" t="s">
        <v>76</v>
      </c>
      <c r="AY167" s="269" t="s">
        <v>149</v>
      </c>
    </row>
    <row r="168" s="14" customFormat="1">
      <c r="A168" s="14"/>
      <c r="B168" s="270"/>
      <c r="C168" s="271"/>
      <c r="D168" s="260" t="s">
        <v>190</v>
      </c>
      <c r="E168" s="272" t="s">
        <v>1</v>
      </c>
      <c r="F168" s="273" t="s">
        <v>203</v>
      </c>
      <c r="G168" s="271"/>
      <c r="H168" s="274">
        <v>47.219999999999999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190</v>
      </c>
      <c r="AU168" s="280" t="s">
        <v>92</v>
      </c>
      <c r="AV168" s="14" t="s">
        <v>166</v>
      </c>
      <c r="AW168" s="14" t="s">
        <v>32</v>
      </c>
      <c r="AX168" s="14" t="s">
        <v>84</v>
      </c>
      <c r="AY168" s="280" t="s">
        <v>149</v>
      </c>
    </row>
    <row r="169" s="2" customFormat="1" ht="23.4566" customHeight="1">
      <c r="A169" s="39"/>
      <c r="B169" s="40"/>
      <c r="C169" s="239" t="s">
        <v>252</v>
      </c>
      <c r="D169" s="239" t="s">
        <v>152</v>
      </c>
      <c r="E169" s="240" t="s">
        <v>836</v>
      </c>
      <c r="F169" s="241" t="s">
        <v>837</v>
      </c>
      <c r="G169" s="242" t="s">
        <v>438</v>
      </c>
      <c r="H169" s="243">
        <v>27.474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838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839</v>
      </c>
      <c r="G170" s="259"/>
      <c r="H170" s="263">
        <v>27.474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149</v>
      </c>
    </row>
    <row r="171" s="2" customFormat="1" ht="16.30189" customHeight="1">
      <c r="A171" s="39"/>
      <c r="B171" s="40"/>
      <c r="C171" s="282" t="s">
        <v>256</v>
      </c>
      <c r="D171" s="282" t="s">
        <v>243</v>
      </c>
      <c r="E171" s="283" t="s">
        <v>840</v>
      </c>
      <c r="F171" s="284" t="s">
        <v>841</v>
      </c>
      <c r="G171" s="285" t="s">
        <v>198</v>
      </c>
      <c r="H171" s="286">
        <v>46.706000000000003</v>
      </c>
      <c r="I171" s="287"/>
      <c r="J171" s="288">
        <f>ROUND(I171*H171,2)</f>
        <v>0</v>
      </c>
      <c r="K171" s="289"/>
      <c r="L171" s="290"/>
      <c r="M171" s="291" t="s">
        <v>1</v>
      </c>
      <c r="N171" s="292" t="s">
        <v>42</v>
      </c>
      <c r="O171" s="98"/>
      <c r="P171" s="249">
        <f>O171*H171</f>
        <v>0</v>
      </c>
      <c r="Q171" s="249">
        <v>1</v>
      </c>
      <c r="R171" s="249">
        <f>Q171*H171</f>
        <v>46.706000000000003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223</v>
      </c>
      <c r="AT171" s="251" t="s">
        <v>243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842</v>
      </c>
    </row>
    <row r="172" s="13" customFormat="1">
      <c r="A172" s="13"/>
      <c r="B172" s="258"/>
      <c r="C172" s="259"/>
      <c r="D172" s="260" t="s">
        <v>190</v>
      </c>
      <c r="E172" s="261" t="s">
        <v>1</v>
      </c>
      <c r="F172" s="262" t="s">
        <v>843</v>
      </c>
      <c r="G172" s="259"/>
      <c r="H172" s="263">
        <v>46.706000000000003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190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149</v>
      </c>
    </row>
    <row r="173" s="12" customFormat="1" ht="22.8" customHeight="1">
      <c r="A173" s="12"/>
      <c r="B173" s="223"/>
      <c r="C173" s="224"/>
      <c r="D173" s="225" t="s">
        <v>75</v>
      </c>
      <c r="E173" s="237" t="s">
        <v>166</v>
      </c>
      <c r="F173" s="237" t="s">
        <v>507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SUM(P174:P191)</f>
        <v>0</v>
      </c>
      <c r="Q173" s="231"/>
      <c r="R173" s="232">
        <f>SUM(R174:R191)</f>
        <v>44.057946999999999</v>
      </c>
      <c r="S173" s="231"/>
      <c r="T173" s="23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84</v>
      </c>
      <c r="AT173" s="235" t="s">
        <v>75</v>
      </c>
      <c r="AU173" s="235" t="s">
        <v>84</v>
      </c>
      <c r="AY173" s="234" t="s">
        <v>149</v>
      </c>
      <c r="BK173" s="236">
        <f>SUM(BK174:BK191)</f>
        <v>0</v>
      </c>
    </row>
    <row r="174" s="2" customFormat="1" ht="31.92453" customHeight="1">
      <c r="A174" s="39"/>
      <c r="B174" s="40"/>
      <c r="C174" s="239" t="s">
        <v>260</v>
      </c>
      <c r="D174" s="239" t="s">
        <v>152</v>
      </c>
      <c r="E174" s="240" t="s">
        <v>508</v>
      </c>
      <c r="F174" s="241" t="s">
        <v>509</v>
      </c>
      <c r="G174" s="242" t="s">
        <v>188</v>
      </c>
      <c r="H174" s="243">
        <v>12.949999999999999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0.23366999999999999</v>
      </c>
      <c r="R174" s="249">
        <f>Q174*H174</f>
        <v>3.0260264999999995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510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844</v>
      </c>
      <c r="G175" s="259"/>
      <c r="H175" s="263">
        <v>11.75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845</v>
      </c>
      <c r="G176" s="259"/>
      <c r="H176" s="263">
        <v>1.2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2" customFormat="1" ht="23.4566" customHeight="1">
      <c r="A177" s="39"/>
      <c r="B177" s="40"/>
      <c r="C177" s="239" t="s">
        <v>264</v>
      </c>
      <c r="D177" s="239" t="s">
        <v>152</v>
      </c>
      <c r="E177" s="240" t="s">
        <v>512</v>
      </c>
      <c r="F177" s="241" t="s">
        <v>513</v>
      </c>
      <c r="G177" s="242" t="s">
        <v>438</v>
      </c>
      <c r="H177" s="243">
        <v>3.375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1.7034</v>
      </c>
      <c r="R177" s="249">
        <f>Q177*H177</f>
        <v>5.7489749999999997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846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847</v>
      </c>
      <c r="G178" s="259"/>
      <c r="H178" s="263">
        <v>0.074999999999999997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149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848</v>
      </c>
      <c r="G179" s="259"/>
      <c r="H179" s="263">
        <v>3.2999999999999998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2" customFormat="1" ht="23.4566" customHeight="1">
      <c r="A180" s="39"/>
      <c r="B180" s="40"/>
      <c r="C180" s="239" t="s">
        <v>269</v>
      </c>
      <c r="D180" s="239" t="s">
        <v>152</v>
      </c>
      <c r="E180" s="240" t="s">
        <v>516</v>
      </c>
      <c r="F180" s="241" t="s">
        <v>517</v>
      </c>
      <c r="G180" s="242" t="s">
        <v>188</v>
      </c>
      <c r="H180" s="243">
        <v>11.75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0.30059999999999998</v>
      </c>
      <c r="R180" s="249">
        <f>Q180*H180</f>
        <v>3.5320499999999999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849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850</v>
      </c>
      <c r="G181" s="259"/>
      <c r="H181" s="263">
        <v>11.75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11.75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2" customFormat="1" ht="23.4566" customHeight="1">
      <c r="A183" s="39"/>
      <c r="B183" s="40"/>
      <c r="C183" s="239" t="s">
        <v>273</v>
      </c>
      <c r="D183" s="239" t="s">
        <v>152</v>
      </c>
      <c r="E183" s="240" t="s">
        <v>851</v>
      </c>
      <c r="F183" s="241" t="s">
        <v>852</v>
      </c>
      <c r="G183" s="242" t="s">
        <v>438</v>
      </c>
      <c r="H183" s="243">
        <v>8.6699999999999999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2.40645</v>
      </c>
      <c r="R183" s="249">
        <f>Q183*H183</f>
        <v>20.8639215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853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854</v>
      </c>
      <c r="G184" s="259"/>
      <c r="H184" s="263">
        <v>8.25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855</v>
      </c>
      <c r="G185" s="259"/>
      <c r="H185" s="263">
        <v>0.41999999999999998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14" customFormat="1">
      <c r="A186" s="14"/>
      <c r="B186" s="270"/>
      <c r="C186" s="271"/>
      <c r="D186" s="260" t="s">
        <v>190</v>
      </c>
      <c r="E186" s="272" t="s">
        <v>1</v>
      </c>
      <c r="F186" s="273" t="s">
        <v>203</v>
      </c>
      <c r="G186" s="271"/>
      <c r="H186" s="274">
        <v>8.6699999999999999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190</v>
      </c>
      <c r="AU186" s="280" t="s">
        <v>92</v>
      </c>
      <c r="AV186" s="14" t="s">
        <v>166</v>
      </c>
      <c r="AW186" s="14" t="s">
        <v>32</v>
      </c>
      <c r="AX186" s="14" t="s">
        <v>84</v>
      </c>
      <c r="AY186" s="280" t="s">
        <v>149</v>
      </c>
    </row>
    <row r="187" s="2" customFormat="1" ht="31.92453" customHeight="1">
      <c r="A187" s="39"/>
      <c r="B187" s="40"/>
      <c r="C187" s="239" t="s">
        <v>277</v>
      </c>
      <c r="D187" s="239" t="s">
        <v>152</v>
      </c>
      <c r="E187" s="240" t="s">
        <v>519</v>
      </c>
      <c r="F187" s="241" t="s">
        <v>520</v>
      </c>
      <c r="G187" s="242" t="s">
        <v>438</v>
      </c>
      <c r="H187" s="243">
        <v>0.52500000000000002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2.2632400000000001</v>
      </c>
      <c r="R187" s="249">
        <f>Q187*H187</f>
        <v>1.1882010000000001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166</v>
      </c>
      <c r="AT187" s="251" t="s">
        <v>152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856</v>
      </c>
    </row>
    <row r="188" s="13" customFormat="1">
      <c r="A188" s="13"/>
      <c r="B188" s="258"/>
      <c r="C188" s="259"/>
      <c r="D188" s="260" t="s">
        <v>190</v>
      </c>
      <c r="E188" s="261" t="s">
        <v>1</v>
      </c>
      <c r="F188" s="262" t="s">
        <v>857</v>
      </c>
      <c r="G188" s="259"/>
      <c r="H188" s="263">
        <v>0.52500000000000002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190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149</v>
      </c>
    </row>
    <row r="189" s="2" customFormat="1" ht="31.92453" customHeight="1">
      <c r="A189" s="39"/>
      <c r="B189" s="40"/>
      <c r="C189" s="239" t="s">
        <v>7</v>
      </c>
      <c r="D189" s="239" t="s">
        <v>152</v>
      </c>
      <c r="E189" s="240" t="s">
        <v>527</v>
      </c>
      <c r="F189" s="241" t="s">
        <v>528</v>
      </c>
      <c r="G189" s="242" t="s">
        <v>188</v>
      </c>
      <c r="H189" s="243">
        <v>12.949999999999999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0.74894000000000005</v>
      </c>
      <c r="R189" s="249">
        <f>Q189*H189</f>
        <v>9.698773000000001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529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844</v>
      </c>
      <c r="G190" s="259"/>
      <c r="H190" s="263">
        <v>11.75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149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845</v>
      </c>
      <c r="G191" s="259"/>
      <c r="H191" s="263">
        <v>1.2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149</v>
      </c>
    </row>
    <row r="192" s="12" customFormat="1" ht="22.8" customHeight="1">
      <c r="A192" s="12"/>
      <c r="B192" s="223"/>
      <c r="C192" s="224"/>
      <c r="D192" s="225" t="s">
        <v>75</v>
      </c>
      <c r="E192" s="237" t="s">
        <v>148</v>
      </c>
      <c r="F192" s="237" t="s">
        <v>204</v>
      </c>
      <c r="G192" s="224"/>
      <c r="H192" s="224"/>
      <c r="I192" s="227"/>
      <c r="J192" s="238">
        <f>BK192</f>
        <v>0</v>
      </c>
      <c r="K192" s="224"/>
      <c r="L192" s="229"/>
      <c r="M192" s="230"/>
      <c r="N192" s="231"/>
      <c r="O192" s="231"/>
      <c r="P192" s="232">
        <f>SUM(P193:P198)</f>
        <v>0</v>
      </c>
      <c r="Q192" s="231"/>
      <c r="R192" s="232">
        <f>SUM(R193:R198)</f>
        <v>23.033010000000001</v>
      </c>
      <c r="S192" s="231"/>
      <c r="T192" s="23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4" t="s">
        <v>84</v>
      </c>
      <c r="AT192" s="235" t="s">
        <v>75</v>
      </c>
      <c r="AU192" s="235" t="s">
        <v>84</v>
      </c>
      <c r="AY192" s="234" t="s">
        <v>149</v>
      </c>
      <c r="BK192" s="236">
        <f>SUM(BK193:BK198)</f>
        <v>0</v>
      </c>
    </row>
    <row r="193" s="2" customFormat="1" ht="23.4566" customHeight="1">
      <c r="A193" s="39"/>
      <c r="B193" s="40"/>
      <c r="C193" s="239" t="s">
        <v>284</v>
      </c>
      <c r="D193" s="239" t="s">
        <v>152</v>
      </c>
      <c r="E193" s="240" t="s">
        <v>858</v>
      </c>
      <c r="F193" s="241" t="s">
        <v>859</v>
      </c>
      <c r="G193" s="242" t="s">
        <v>188</v>
      </c>
      <c r="H193" s="243">
        <v>21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0.46166000000000001</v>
      </c>
      <c r="R193" s="249">
        <f>Q193*H193</f>
        <v>9.6948600000000003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166</v>
      </c>
      <c r="AT193" s="251" t="s">
        <v>152</v>
      </c>
      <c r="AU193" s="251" t="s">
        <v>92</v>
      </c>
      <c r="AY193" s="18" t="s">
        <v>149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166</v>
      </c>
      <c r="BM193" s="251" t="s">
        <v>860</v>
      </c>
    </row>
    <row r="194" s="13" customFormat="1">
      <c r="A194" s="13"/>
      <c r="B194" s="258"/>
      <c r="C194" s="259"/>
      <c r="D194" s="260" t="s">
        <v>190</v>
      </c>
      <c r="E194" s="261" t="s">
        <v>1</v>
      </c>
      <c r="F194" s="262" t="s">
        <v>814</v>
      </c>
      <c r="G194" s="259"/>
      <c r="H194" s="263">
        <v>21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190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149</v>
      </c>
    </row>
    <row r="195" s="2" customFormat="1" ht="31.92453" customHeight="1">
      <c r="A195" s="39"/>
      <c r="B195" s="40"/>
      <c r="C195" s="239" t="s">
        <v>288</v>
      </c>
      <c r="D195" s="239" t="s">
        <v>152</v>
      </c>
      <c r="E195" s="240" t="s">
        <v>861</v>
      </c>
      <c r="F195" s="241" t="s">
        <v>862</v>
      </c>
      <c r="G195" s="242" t="s">
        <v>188</v>
      </c>
      <c r="H195" s="243">
        <v>21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0.15826000000000001</v>
      </c>
      <c r="R195" s="249">
        <f>Q195*H195</f>
        <v>3.3234600000000003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863</v>
      </c>
    </row>
    <row r="196" s="2" customFormat="1" ht="36.72453" customHeight="1">
      <c r="A196" s="39"/>
      <c r="B196" s="40"/>
      <c r="C196" s="239" t="s">
        <v>292</v>
      </c>
      <c r="D196" s="239" t="s">
        <v>152</v>
      </c>
      <c r="E196" s="240" t="s">
        <v>864</v>
      </c>
      <c r="F196" s="241" t="s">
        <v>865</v>
      </c>
      <c r="G196" s="242" t="s">
        <v>188</v>
      </c>
      <c r="H196" s="243">
        <v>21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0.47117999999999999</v>
      </c>
      <c r="R196" s="249">
        <f>Q196*H196</f>
        <v>9.894779999999999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866</v>
      </c>
    </row>
    <row r="197" s="2" customFormat="1" ht="31.92453" customHeight="1">
      <c r="A197" s="39"/>
      <c r="B197" s="40"/>
      <c r="C197" s="239" t="s">
        <v>296</v>
      </c>
      <c r="D197" s="239" t="s">
        <v>152</v>
      </c>
      <c r="E197" s="240" t="s">
        <v>867</v>
      </c>
      <c r="F197" s="241" t="s">
        <v>868</v>
      </c>
      <c r="G197" s="242" t="s">
        <v>188</v>
      </c>
      <c r="H197" s="243">
        <v>21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0.0057099999999999998</v>
      </c>
      <c r="R197" s="249">
        <f>Q197*H197</f>
        <v>0.11990999999999999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869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284</v>
      </c>
      <c r="G198" s="259"/>
      <c r="H198" s="263">
        <v>21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12" customFormat="1" ht="22.8" customHeight="1">
      <c r="A199" s="12"/>
      <c r="B199" s="223"/>
      <c r="C199" s="224"/>
      <c r="D199" s="225" t="s">
        <v>75</v>
      </c>
      <c r="E199" s="237" t="s">
        <v>223</v>
      </c>
      <c r="F199" s="237" t="s">
        <v>754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SUM(P200:P204)</f>
        <v>0</v>
      </c>
      <c r="Q199" s="231"/>
      <c r="R199" s="232">
        <f>SUM(R200:R204)</f>
        <v>0.031399999999999997</v>
      </c>
      <c r="S199" s="231"/>
      <c r="T199" s="233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84</v>
      </c>
      <c r="AT199" s="235" t="s">
        <v>75</v>
      </c>
      <c r="AU199" s="235" t="s">
        <v>84</v>
      </c>
      <c r="AY199" s="234" t="s">
        <v>149</v>
      </c>
      <c r="BK199" s="236">
        <f>SUM(BK200:BK204)</f>
        <v>0</v>
      </c>
    </row>
    <row r="200" s="2" customFormat="1" ht="31.92453" customHeight="1">
      <c r="A200" s="39"/>
      <c r="B200" s="40"/>
      <c r="C200" s="239" t="s">
        <v>300</v>
      </c>
      <c r="D200" s="239" t="s">
        <v>152</v>
      </c>
      <c r="E200" s="240" t="s">
        <v>755</v>
      </c>
      <c r="F200" s="241" t="s">
        <v>756</v>
      </c>
      <c r="G200" s="242" t="s">
        <v>250</v>
      </c>
      <c r="H200" s="243">
        <v>1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0.0083999999999999995</v>
      </c>
      <c r="R200" s="249">
        <f>Q200*H200</f>
        <v>0.0083999999999999995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870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758</v>
      </c>
      <c r="G201" s="259"/>
      <c r="H201" s="263">
        <v>1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2" customFormat="1" ht="16.30189" customHeight="1">
      <c r="A202" s="39"/>
      <c r="B202" s="40"/>
      <c r="C202" s="282" t="s">
        <v>304</v>
      </c>
      <c r="D202" s="282" t="s">
        <v>243</v>
      </c>
      <c r="E202" s="283" t="s">
        <v>759</v>
      </c>
      <c r="F202" s="284" t="s">
        <v>871</v>
      </c>
      <c r="G202" s="285" t="s">
        <v>250</v>
      </c>
      <c r="H202" s="286">
        <v>1</v>
      </c>
      <c r="I202" s="287"/>
      <c r="J202" s="288">
        <f>ROUND(I202*H202,2)</f>
        <v>0</v>
      </c>
      <c r="K202" s="289"/>
      <c r="L202" s="290"/>
      <c r="M202" s="291" t="s">
        <v>1</v>
      </c>
      <c r="N202" s="292" t="s">
        <v>42</v>
      </c>
      <c r="O202" s="98"/>
      <c r="P202" s="249">
        <f>O202*H202</f>
        <v>0</v>
      </c>
      <c r="Q202" s="249">
        <v>0.012999999999999999</v>
      </c>
      <c r="R202" s="249">
        <f>Q202*H202</f>
        <v>0.012999999999999999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223</v>
      </c>
      <c r="AT202" s="251" t="s">
        <v>243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872</v>
      </c>
    </row>
    <row r="203" s="2" customFormat="1" ht="23.4566" customHeight="1">
      <c r="A203" s="39"/>
      <c r="B203" s="40"/>
      <c r="C203" s="239" t="s">
        <v>309</v>
      </c>
      <c r="D203" s="239" t="s">
        <v>152</v>
      </c>
      <c r="E203" s="240" t="s">
        <v>762</v>
      </c>
      <c r="F203" s="241" t="s">
        <v>763</v>
      </c>
      <c r="G203" s="242" t="s">
        <v>250</v>
      </c>
      <c r="H203" s="243">
        <v>5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0.002</v>
      </c>
      <c r="R203" s="249">
        <f>Q203*H203</f>
        <v>0.01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764</v>
      </c>
    </row>
    <row r="204" s="13" customFormat="1">
      <c r="A204" s="13"/>
      <c r="B204" s="258"/>
      <c r="C204" s="259"/>
      <c r="D204" s="260" t="s">
        <v>190</v>
      </c>
      <c r="E204" s="261" t="s">
        <v>1</v>
      </c>
      <c r="F204" s="262" t="s">
        <v>765</v>
      </c>
      <c r="G204" s="259"/>
      <c r="H204" s="263">
        <v>5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190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149</v>
      </c>
    </row>
    <row r="205" s="12" customFormat="1" ht="22.8" customHeight="1">
      <c r="A205" s="12"/>
      <c r="B205" s="223"/>
      <c r="C205" s="224"/>
      <c r="D205" s="225" t="s">
        <v>75</v>
      </c>
      <c r="E205" s="237" t="s">
        <v>229</v>
      </c>
      <c r="F205" s="237" t="s">
        <v>235</v>
      </c>
      <c r="G205" s="224"/>
      <c r="H205" s="224"/>
      <c r="I205" s="227"/>
      <c r="J205" s="238">
        <f>BK205</f>
        <v>0</v>
      </c>
      <c r="K205" s="224"/>
      <c r="L205" s="229"/>
      <c r="M205" s="230"/>
      <c r="N205" s="231"/>
      <c r="O205" s="231"/>
      <c r="P205" s="232">
        <f>SUM(P206:P238)</f>
        <v>0</v>
      </c>
      <c r="Q205" s="231"/>
      <c r="R205" s="232">
        <f>SUM(R206:R238)</f>
        <v>10.359159999999999</v>
      </c>
      <c r="S205" s="231"/>
      <c r="T205" s="233">
        <f>SUM(T206:T238)</f>
        <v>44.518050000000002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4" t="s">
        <v>84</v>
      </c>
      <c r="AT205" s="235" t="s">
        <v>75</v>
      </c>
      <c r="AU205" s="235" t="s">
        <v>84</v>
      </c>
      <c r="AY205" s="234" t="s">
        <v>149</v>
      </c>
      <c r="BK205" s="236">
        <f>SUM(BK206:BK238)</f>
        <v>0</v>
      </c>
    </row>
    <row r="206" s="2" customFormat="1" ht="16.30189" customHeight="1">
      <c r="A206" s="39"/>
      <c r="B206" s="40"/>
      <c r="C206" s="239" t="s">
        <v>313</v>
      </c>
      <c r="D206" s="239" t="s">
        <v>152</v>
      </c>
      <c r="E206" s="240" t="s">
        <v>546</v>
      </c>
      <c r="F206" s="241" t="s">
        <v>547</v>
      </c>
      <c r="G206" s="242" t="s">
        <v>250</v>
      </c>
      <c r="H206" s="243">
        <v>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0.077670000000000003</v>
      </c>
      <c r="R206" s="249">
        <f>Q206*H206</f>
        <v>0.077670000000000003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548</v>
      </c>
    </row>
    <row r="207" s="2" customFormat="1" ht="23.4566" customHeight="1">
      <c r="A207" s="39"/>
      <c r="B207" s="40"/>
      <c r="C207" s="239" t="s">
        <v>317</v>
      </c>
      <c r="D207" s="239" t="s">
        <v>152</v>
      </c>
      <c r="E207" s="240" t="s">
        <v>766</v>
      </c>
      <c r="F207" s="241" t="s">
        <v>767</v>
      </c>
      <c r="G207" s="242" t="s">
        <v>250</v>
      </c>
      <c r="H207" s="243">
        <v>1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9.6984899999999996</v>
      </c>
      <c r="R207" s="249">
        <f>Q207*H207</f>
        <v>9.6984899999999996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166</v>
      </c>
      <c r="AT207" s="251" t="s">
        <v>152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873</v>
      </c>
    </row>
    <row r="208" s="2" customFormat="1" ht="31.92453" customHeight="1">
      <c r="A208" s="39"/>
      <c r="B208" s="40"/>
      <c r="C208" s="239" t="s">
        <v>322</v>
      </c>
      <c r="D208" s="239" t="s">
        <v>152</v>
      </c>
      <c r="E208" s="240" t="s">
        <v>874</v>
      </c>
      <c r="F208" s="241" t="s">
        <v>875</v>
      </c>
      <c r="G208" s="242" t="s">
        <v>239</v>
      </c>
      <c r="H208" s="243">
        <v>11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876</v>
      </c>
    </row>
    <row r="209" s="2" customFormat="1" ht="23.4566" customHeight="1">
      <c r="A209" s="39"/>
      <c r="B209" s="40"/>
      <c r="C209" s="282" t="s">
        <v>327</v>
      </c>
      <c r="D209" s="282" t="s">
        <v>243</v>
      </c>
      <c r="E209" s="283" t="s">
        <v>877</v>
      </c>
      <c r="F209" s="284" t="s">
        <v>878</v>
      </c>
      <c r="G209" s="285" t="s">
        <v>239</v>
      </c>
      <c r="H209" s="286">
        <v>11</v>
      </c>
      <c r="I209" s="287"/>
      <c r="J209" s="288">
        <f>ROUND(I209*H209,2)</f>
        <v>0</v>
      </c>
      <c r="K209" s="289"/>
      <c r="L209" s="290"/>
      <c r="M209" s="291" t="s">
        <v>1</v>
      </c>
      <c r="N209" s="292" t="s">
        <v>42</v>
      </c>
      <c r="O209" s="98"/>
      <c r="P209" s="249">
        <f>O209*H209</f>
        <v>0</v>
      </c>
      <c r="Q209" s="249">
        <v>0.052999999999999998</v>
      </c>
      <c r="R209" s="249">
        <f>Q209*H209</f>
        <v>0.58299999999999996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223</v>
      </c>
      <c r="AT209" s="251" t="s">
        <v>243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879</v>
      </c>
    </row>
    <row r="210" s="2" customFormat="1" ht="23.4566" customHeight="1">
      <c r="A210" s="39"/>
      <c r="B210" s="40"/>
      <c r="C210" s="239" t="s">
        <v>332</v>
      </c>
      <c r="D210" s="239" t="s">
        <v>152</v>
      </c>
      <c r="E210" s="240" t="s">
        <v>880</v>
      </c>
      <c r="F210" s="241" t="s">
        <v>881</v>
      </c>
      <c r="G210" s="242" t="s">
        <v>239</v>
      </c>
      <c r="H210" s="243">
        <v>14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882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883</v>
      </c>
      <c r="G211" s="259"/>
      <c r="H211" s="263">
        <v>14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149</v>
      </c>
    </row>
    <row r="212" s="2" customFormat="1" ht="31.92453" customHeight="1">
      <c r="A212" s="39"/>
      <c r="B212" s="40"/>
      <c r="C212" s="239" t="s">
        <v>337</v>
      </c>
      <c r="D212" s="239" t="s">
        <v>152</v>
      </c>
      <c r="E212" s="240" t="s">
        <v>884</v>
      </c>
      <c r="F212" s="241" t="s">
        <v>885</v>
      </c>
      <c r="G212" s="242" t="s">
        <v>239</v>
      </c>
      <c r="H212" s="243">
        <v>15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0.1946</v>
      </c>
      <c r="T212" s="250">
        <f>S212*H212</f>
        <v>2.919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770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886</v>
      </c>
      <c r="G213" s="259"/>
      <c r="H213" s="263">
        <v>15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31.92453" customHeight="1">
      <c r="A214" s="39"/>
      <c r="B214" s="40"/>
      <c r="C214" s="239" t="s">
        <v>342</v>
      </c>
      <c r="D214" s="239" t="s">
        <v>152</v>
      </c>
      <c r="E214" s="240" t="s">
        <v>887</v>
      </c>
      <c r="F214" s="241" t="s">
        <v>888</v>
      </c>
      <c r="G214" s="242" t="s">
        <v>438</v>
      </c>
      <c r="H214" s="243">
        <v>11.109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2.2000000000000002</v>
      </c>
      <c r="T214" s="250">
        <f>S214*H214</f>
        <v>24.439800000000002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889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890</v>
      </c>
      <c r="G215" s="259"/>
      <c r="H215" s="263">
        <v>4.5519999999999996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891</v>
      </c>
      <c r="G216" s="259"/>
      <c r="H216" s="263">
        <v>6.5570000000000004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14" customFormat="1">
      <c r="A217" s="14"/>
      <c r="B217" s="270"/>
      <c r="C217" s="271"/>
      <c r="D217" s="260" t="s">
        <v>190</v>
      </c>
      <c r="E217" s="272" t="s">
        <v>1</v>
      </c>
      <c r="F217" s="273" t="s">
        <v>203</v>
      </c>
      <c r="G217" s="271"/>
      <c r="H217" s="274">
        <v>11.109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190</v>
      </c>
      <c r="AU217" s="280" t="s">
        <v>92</v>
      </c>
      <c r="AV217" s="14" t="s">
        <v>166</v>
      </c>
      <c r="AW217" s="14" t="s">
        <v>32</v>
      </c>
      <c r="AX217" s="14" t="s">
        <v>84</v>
      </c>
      <c r="AY217" s="280" t="s">
        <v>149</v>
      </c>
    </row>
    <row r="218" s="2" customFormat="1" ht="23.4566" customHeight="1">
      <c r="A218" s="39"/>
      <c r="B218" s="40"/>
      <c r="C218" s="239" t="s">
        <v>346</v>
      </c>
      <c r="D218" s="239" t="s">
        <v>152</v>
      </c>
      <c r="E218" s="240" t="s">
        <v>892</v>
      </c>
      <c r="F218" s="241" t="s">
        <v>893</v>
      </c>
      <c r="G218" s="242" t="s">
        <v>239</v>
      </c>
      <c r="H218" s="243">
        <v>8.3499999999999996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0</v>
      </c>
      <c r="R218" s="249">
        <f>Q218*H218</f>
        <v>0</v>
      </c>
      <c r="S218" s="249">
        <v>2.0550000000000002</v>
      </c>
      <c r="T218" s="250">
        <f>S218*H218</f>
        <v>17.15925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166</v>
      </c>
      <c r="AT218" s="251" t="s">
        <v>152</v>
      </c>
      <c r="AU218" s="251" t="s">
        <v>92</v>
      </c>
      <c r="AY218" s="18" t="s">
        <v>149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166</v>
      </c>
      <c r="BM218" s="251" t="s">
        <v>894</v>
      </c>
    </row>
    <row r="219" s="2" customFormat="1" ht="23.4566" customHeight="1">
      <c r="A219" s="39"/>
      <c r="B219" s="40"/>
      <c r="C219" s="239" t="s">
        <v>351</v>
      </c>
      <c r="D219" s="239" t="s">
        <v>152</v>
      </c>
      <c r="E219" s="240" t="s">
        <v>579</v>
      </c>
      <c r="F219" s="241" t="s">
        <v>580</v>
      </c>
      <c r="G219" s="242" t="s">
        <v>198</v>
      </c>
      <c r="H219" s="243">
        <v>24.440000000000001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895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896</v>
      </c>
      <c r="G220" s="259"/>
      <c r="H220" s="263">
        <v>24.440000000000001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2" customFormat="1" ht="31.92453" customHeight="1">
      <c r="A221" s="39"/>
      <c r="B221" s="40"/>
      <c r="C221" s="239" t="s">
        <v>355</v>
      </c>
      <c r="D221" s="239" t="s">
        <v>152</v>
      </c>
      <c r="E221" s="240" t="s">
        <v>584</v>
      </c>
      <c r="F221" s="241" t="s">
        <v>585</v>
      </c>
      <c r="G221" s="242" t="s">
        <v>198</v>
      </c>
      <c r="H221" s="243">
        <v>464.36000000000001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897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898</v>
      </c>
      <c r="G222" s="259"/>
      <c r="H222" s="263">
        <v>464.36000000000001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2" customFormat="1" ht="23.4566" customHeight="1">
      <c r="A223" s="39"/>
      <c r="B223" s="40"/>
      <c r="C223" s="239" t="s">
        <v>359</v>
      </c>
      <c r="D223" s="239" t="s">
        <v>152</v>
      </c>
      <c r="E223" s="240" t="s">
        <v>406</v>
      </c>
      <c r="F223" s="241" t="s">
        <v>407</v>
      </c>
      <c r="G223" s="242" t="s">
        <v>198</v>
      </c>
      <c r="H223" s="243">
        <v>24.135000000000002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899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900</v>
      </c>
      <c r="G224" s="259"/>
      <c r="H224" s="263">
        <v>9.4499999999999993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832</v>
      </c>
      <c r="G225" s="259"/>
      <c r="H225" s="263">
        <v>11.76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833</v>
      </c>
      <c r="G226" s="259"/>
      <c r="H226" s="263">
        <v>2.9249999999999998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4" customFormat="1">
      <c r="A227" s="14"/>
      <c r="B227" s="270"/>
      <c r="C227" s="271"/>
      <c r="D227" s="260" t="s">
        <v>190</v>
      </c>
      <c r="E227" s="272" t="s">
        <v>1</v>
      </c>
      <c r="F227" s="273" t="s">
        <v>203</v>
      </c>
      <c r="G227" s="271"/>
      <c r="H227" s="274">
        <v>24.135000000000002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190</v>
      </c>
      <c r="AU227" s="280" t="s">
        <v>92</v>
      </c>
      <c r="AV227" s="14" t="s">
        <v>166</v>
      </c>
      <c r="AW227" s="14" t="s">
        <v>32</v>
      </c>
      <c r="AX227" s="14" t="s">
        <v>84</v>
      </c>
      <c r="AY227" s="280" t="s">
        <v>149</v>
      </c>
    </row>
    <row r="228" s="2" customFormat="1" ht="23.4566" customHeight="1">
      <c r="A228" s="39"/>
      <c r="B228" s="40"/>
      <c r="C228" s="239" t="s">
        <v>364</v>
      </c>
      <c r="D228" s="239" t="s">
        <v>152</v>
      </c>
      <c r="E228" s="240" t="s">
        <v>413</v>
      </c>
      <c r="F228" s="241" t="s">
        <v>414</v>
      </c>
      <c r="G228" s="242" t="s">
        <v>198</v>
      </c>
      <c r="H228" s="243">
        <v>311.71499999999997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782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901</v>
      </c>
      <c r="G229" s="259"/>
      <c r="H229" s="263">
        <v>179.55000000000001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902</v>
      </c>
      <c r="G230" s="259"/>
      <c r="H230" s="263">
        <v>105.84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3" customFormat="1">
      <c r="A231" s="13"/>
      <c r="B231" s="258"/>
      <c r="C231" s="259"/>
      <c r="D231" s="260" t="s">
        <v>190</v>
      </c>
      <c r="E231" s="261" t="s">
        <v>1</v>
      </c>
      <c r="F231" s="262" t="s">
        <v>903</v>
      </c>
      <c r="G231" s="259"/>
      <c r="H231" s="263">
        <v>26.324999999999999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190</v>
      </c>
      <c r="AU231" s="269" t="s">
        <v>92</v>
      </c>
      <c r="AV231" s="13" t="s">
        <v>92</v>
      </c>
      <c r="AW231" s="13" t="s">
        <v>32</v>
      </c>
      <c r="AX231" s="13" t="s">
        <v>76</v>
      </c>
      <c r="AY231" s="269" t="s">
        <v>149</v>
      </c>
    </row>
    <row r="232" s="14" customFormat="1">
      <c r="A232" s="14"/>
      <c r="B232" s="270"/>
      <c r="C232" s="271"/>
      <c r="D232" s="260" t="s">
        <v>190</v>
      </c>
      <c r="E232" s="272" t="s">
        <v>1</v>
      </c>
      <c r="F232" s="273" t="s">
        <v>203</v>
      </c>
      <c r="G232" s="271"/>
      <c r="H232" s="274">
        <v>311.71499999999997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190</v>
      </c>
      <c r="AU232" s="280" t="s">
        <v>92</v>
      </c>
      <c r="AV232" s="14" t="s">
        <v>166</v>
      </c>
      <c r="AW232" s="14" t="s">
        <v>32</v>
      </c>
      <c r="AX232" s="14" t="s">
        <v>84</v>
      </c>
      <c r="AY232" s="280" t="s">
        <v>149</v>
      </c>
    </row>
    <row r="233" s="2" customFormat="1" ht="31.92453" customHeight="1">
      <c r="A233" s="39"/>
      <c r="B233" s="40"/>
      <c r="C233" s="239" t="s">
        <v>369</v>
      </c>
      <c r="D233" s="239" t="s">
        <v>152</v>
      </c>
      <c r="E233" s="240" t="s">
        <v>904</v>
      </c>
      <c r="F233" s="241" t="s">
        <v>905</v>
      </c>
      <c r="G233" s="242" t="s">
        <v>198</v>
      </c>
      <c r="H233" s="243">
        <v>17.158999999999999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166</v>
      </c>
      <c r="AT233" s="251" t="s">
        <v>152</v>
      </c>
      <c r="AU233" s="251" t="s">
        <v>92</v>
      </c>
      <c r="AY233" s="18" t="s">
        <v>149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166</v>
      </c>
      <c r="BM233" s="251" t="s">
        <v>906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907</v>
      </c>
      <c r="G234" s="259"/>
      <c r="H234" s="263">
        <v>17.158999999999999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149</v>
      </c>
    </row>
    <row r="235" s="2" customFormat="1" ht="23.4566" customHeight="1">
      <c r="A235" s="39"/>
      <c r="B235" s="40"/>
      <c r="C235" s="239" t="s">
        <v>374</v>
      </c>
      <c r="D235" s="239" t="s">
        <v>152</v>
      </c>
      <c r="E235" s="240" t="s">
        <v>908</v>
      </c>
      <c r="F235" s="241" t="s">
        <v>909</v>
      </c>
      <c r="G235" s="242" t="s">
        <v>198</v>
      </c>
      <c r="H235" s="243">
        <v>51.476999999999997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910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911</v>
      </c>
      <c r="G236" s="259"/>
      <c r="H236" s="263">
        <v>51.476999999999997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84</v>
      </c>
      <c r="AY236" s="269" t="s">
        <v>149</v>
      </c>
    </row>
    <row r="237" s="2" customFormat="1" ht="23.4566" customHeight="1">
      <c r="A237" s="39"/>
      <c r="B237" s="40"/>
      <c r="C237" s="239" t="s">
        <v>378</v>
      </c>
      <c r="D237" s="239" t="s">
        <v>152</v>
      </c>
      <c r="E237" s="240" t="s">
        <v>591</v>
      </c>
      <c r="F237" s="241" t="s">
        <v>592</v>
      </c>
      <c r="G237" s="242" t="s">
        <v>198</v>
      </c>
      <c r="H237" s="243">
        <v>41.598999999999997</v>
      </c>
      <c r="I237" s="244"/>
      <c r="J237" s="245">
        <f>ROUND(I237*H237,2)</f>
        <v>0</v>
      </c>
      <c r="K237" s="246"/>
      <c r="L237" s="45"/>
      <c r="M237" s="247" t="s">
        <v>1</v>
      </c>
      <c r="N237" s="248" t="s">
        <v>42</v>
      </c>
      <c r="O237" s="9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166</v>
      </c>
      <c r="AT237" s="251" t="s">
        <v>152</v>
      </c>
      <c r="AU237" s="251" t="s">
        <v>92</v>
      </c>
      <c r="AY237" s="18" t="s">
        <v>149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166</v>
      </c>
      <c r="BM237" s="251" t="s">
        <v>912</v>
      </c>
    </row>
    <row r="238" s="13" customFormat="1">
      <c r="A238" s="13"/>
      <c r="B238" s="258"/>
      <c r="C238" s="259"/>
      <c r="D238" s="260" t="s">
        <v>190</v>
      </c>
      <c r="E238" s="261" t="s">
        <v>1</v>
      </c>
      <c r="F238" s="262" t="s">
        <v>913</v>
      </c>
      <c r="G238" s="259"/>
      <c r="H238" s="263">
        <v>41.598999999999997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190</v>
      </c>
      <c r="AU238" s="269" t="s">
        <v>92</v>
      </c>
      <c r="AV238" s="13" t="s">
        <v>92</v>
      </c>
      <c r="AW238" s="13" t="s">
        <v>32</v>
      </c>
      <c r="AX238" s="13" t="s">
        <v>84</v>
      </c>
      <c r="AY238" s="269" t="s">
        <v>149</v>
      </c>
    </row>
    <row r="239" s="12" customFormat="1" ht="22.8" customHeight="1">
      <c r="A239" s="12"/>
      <c r="B239" s="223"/>
      <c r="C239" s="224"/>
      <c r="D239" s="225" t="s">
        <v>75</v>
      </c>
      <c r="E239" s="237" t="s">
        <v>422</v>
      </c>
      <c r="F239" s="237" t="s">
        <v>423</v>
      </c>
      <c r="G239" s="224"/>
      <c r="H239" s="224"/>
      <c r="I239" s="227"/>
      <c r="J239" s="238">
        <f>BK239</f>
        <v>0</v>
      </c>
      <c r="K239" s="224"/>
      <c r="L239" s="229"/>
      <c r="M239" s="230"/>
      <c r="N239" s="231"/>
      <c r="O239" s="231"/>
      <c r="P239" s="232">
        <f>P240</f>
        <v>0</v>
      </c>
      <c r="Q239" s="231"/>
      <c r="R239" s="232">
        <f>R240</f>
        <v>0</v>
      </c>
      <c r="S239" s="231"/>
      <c r="T239" s="233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4" t="s">
        <v>84</v>
      </c>
      <c r="AT239" s="235" t="s">
        <v>75</v>
      </c>
      <c r="AU239" s="235" t="s">
        <v>84</v>
      </c>
      <c r="AY239" s="234" t="s">
        <v>149</v>
      </c>
      <c r="BK239" s="236">
        <f>BK240</f>
        <v>0</v>
      </c>
    </row>
    <row r="240" s="2" customFormat="1" ht="23.4566" customHeight="1">
      <c r="A240" s="39"/>
      <c r="B240" s="40"/>
      <c r="C240" s="239" t="s">
        <v>383</v>
      </c>
      <c r="D240" s="239" t="s">
        <v>152</v>
      </c>
      <c r="E240" s="240" t="s">
        <v>425</v>
      </c>
      <c r="F240" s="241" t="s">
        <v>426</v>
      </c>
      <c r="G240" s="242" t="s">
        <v>198</v>
      </c>
      <c r="H240" s="243">
        <v>124.188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166</v>
      </c>
      <c r="AT240" s="251" t="s">
        <v>152</v>
      </c>
      <c r="AU240" s="251" t="s">
        <v>92</v>
      </c>
      <c r="AY240" s="18" t="s">
        <v>149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166</v>
      </c>
      <c r="BM240" s="251" t="s">
        <v>595</v>
      </c>
    </row>
    <row r="241" s="12" customFormat="1" ht="25.92" customHeight="1">
      <c r="A241" s="12"/>
      <c r="B241" s="223"/>
      <c r="C241" s="224"/>
      <c r="D241" s="225" t="s">
        <v>75</v>
      </c>
      <c r="E241" s="226" t="s">
        <v>785</v>
      </c>
      <c r="F241" s="226" t="s">
        <v>786</v>
      </c>
      <c r="G241" s="224"/>
      <c r="H241" s="224"/>
      <c r="I241" s="227"/>
      <c r="J241" s="228">
        <f>BK241</f>
        <v>0</v>
      </c>
      <c r="K241" s="224"/>
      <c r="L241" s="229"/>
      <c r="M241" s="230"/>
      <c r="N241" s="231"/>
      <c r="O241" s="231"/>
      <c r="P241" s="232">
        <f>P242</f>
        <v>0</v>
      </c>
      <c r="Q241" s="231"/>
      <c r="R241" s="232">
        <f>R242</f>
        <v>0.078893600000000008</v>
      </c>
      <c r="S241" s="231"/>
      <c r="T241" s="233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4" t="s">
        <v>92</v>
      </c>
      <c r="AT241" s="235" t="s">
        <v>75</v>
      </c>
      <c r="AU241" s="235" t="s">
        <v>76</v>
      </c>
      <c r="AY241" s="234" t="s">
        <v>149</v>
      </c>
      <c r="BK241" s="236">
        <f>BK242</f>
        <v>0</v>
      </c>
    </row>
    <row r="242" s="12" customFormat="1" ht="22.8" customHeight="1">
      <c r="A242" s="12"/>
      <c r="B242" s="223"/>
      <c r="C242" s="224"/>
      <c r="D242" s="225" t="s">
        <v>75</v>
      </c>
      <c r="E242" s="237" t="s">
        <v>787</v>
      </c>
      <c r="F242" s="237" t="s">
        <v>788</v>
      </c>
      <c r="G242" s="224"/>
      <c r="H242" s="224"/>
      <c r="I242" s="227"/>
      <c r="J242" s="238">
        <f>BK242</f>
        <v>0</v>
      </c>
      <c r="K242" s="224"/>
      <c r="L242" s="229"/>
      <c r="M242" s="230"/>
      <c r="N242" s="231"/>
      <c r="O242" s="231"/>
      <c r="P242" s="232">
        <f>SUM(P243:P252)</f>
        <v>0</v>
      </c>
      <c r="Q242" s="231"/>
      <c r="R242" s="232">
        <f>SUM(R243:R252)</f>
        <v>0.078893600000000008</v>
      </c>
      <c r="S242" s="231"/>
      <c r="T242" s="233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4" t="s">
        <v>92</v>
      </c>
      <c r="AT242" s="235" t="s">
        <v>75</v>
      </c>
      <c r="AU242" s="235" t="s">
        <v>84</v>
      </c>
      <c r="AY242" s="234" t="s">
        <v>149</v>
      </c>
      <c r="BK242" s="236">
        <f>SUM(BK243:BK252)</f>
        <v>0</v>
      </c>
    </row>
    <row r="243" s="2" customFormat="1" ht="23.4566" customHeight="1">
      <c r="A243" s="39"/>
      <c r="B243" s="40"/>
      <c r="C243" s="239" t="s">
        <v>388</v>
      </c>
      <c r="D243" s="239" t="s">
        <v>152</v>
      </c>
      <c r="E243" s="240" t="s">
        <v>789</v>
      </c>
      <c r="F243" s="241" t="s">
        <v>790</v>
      </c>
      <c r="G243" s="242" t="s">
        <v>188</v>
      </c>
      <c r="H243" s="243">
        <v>17.16</v>
      </c>
      <c r="I243" s="244"/>
      <c r="J243" s="245">
        <f>ROUND(I243*H243,2)</f>
        <v>0</v>
      </c>
      <c r="K243" s="246"/>
      <c r="L243" s="45"/>
      <c r="M243" s="247" t="s">
        <v>1</v>
      </c>
      <c r="N243" s="248" t="s">
        <v>42</v>
      </c>
      <c r="O243" s="9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1" t="s">
        <v>264</v>
      </c>
      <c r="AT243" s="251" t="s">
        <v>152</v>
      </c>
      <c r="AU243" s="251" t="s">
        <v>92</v>
      </c>
      <c r="AY243" s="18" t="s">
        <v>149</v>
      </c>
      <c r="BE243" s="252">
        <f>IF(N243="základná",J243,0)</f>
        <v>0</v>
      </c>
      <c r="BF243" s="252">
        <f>IF(N243="znížená",J243,0)</f>
        <v>0</v>
      </c>
      <c r="BG243" s="252">
        <f>IF(N243="zákl. prenesená",J243,0)</f>
        <v>0</v>
      </c>
      <c r="BH243" s="252">
        <f>IF(N243="zníž. prenesená",J243,0)</f>
        <v>0</v>
      </c>
      <c r="BI243" s="252">
        <f>IF(N243="nulová",J243,0)</f>
        <v>0</v>
      </c>
      <c r="BJ243" s="18" t="s">
        <v>92</v>
      </c>
      <c r="BK243" s="252">
        <f>ROUND(I243*H243,2)</f>
        <v>0</v>
      </c>
      <c r="BL243" s="18" t="s">
        <v>264</v>
      </c>
      <c r="BM243" s="251" t="s">
        <v>914</v>
      </c>
    </row>
    <row r="244" s="13" customFormat="1">
      <c r="A244" s="13"/>
      <c r="B244" s="258"/>
      <c r="C244" s="259"/>
      <c r="D244" s="260" t="s">
        <v>190</v>
      </c>
      <c r="E244" s="261" t="s">
        <v>1</v>
      </c>
      <c r="F244" s="262" t="s">
        <v>915</v>
      </c>
      <c r="G244" s="259"/>
      <c r="H244" s="263">
        <v>17.16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190</v>
      </c>
      <c r="AU244" s="269" t="s">
        <v>92</v>
      </c>
      <c r="AV244" s="13" t="s">
        <v>92</v>
      </c>
      <c r="AW244" s="13" t="s">
        <v>32</v>
      </c>
      <c r="AX244" s="13" t="s">
        <v>76</v>
      </c>
      <c r="AY244" s="269" t="s">
        <v>149</v>
      </c>
    </row>
    <row r="245" s="14" customFormat="1">
      <c r="A245" s="14"/>
      <c r="B245" s="270"/>
      <c r="C245" s="271"/>
      <c r="D245" s="260" t="s">
        <v>190</v>
      </c>
      <c r="E245" s="272" t="s">
        <v>1</v>
      </c>
      <c r="F245" s="273" t="s">
        <v>203</v>
      </c>
      <c r="G245" s="271"/>
      <c r="H245" s="274">
        <v>17.16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190</v>
      </c>
      <c r="AU245" s="280" t="s">
        <v>92</v>
      </c>
      <c r="AV245" s="14" t="s">
        <v>166</v>
      </c>
      <c r="AW245" s="14" t="s">
        <v>32</v>
      </c>
      <c r="AX245" s="14" t="s">
        <v>84</v>
      </c>
      <c r="AY245" s="280" t="s">
        <v>149</v>
      </c>
    </row>
    <row r="246" s="2" customFormat="1" ht="16.30189" customHeight="1">
      <c r="A246" s="39"/>
      <c r="B246" s="40"/>
      <c r="C246" s="282" t="s">
        <v>393</v>
      </c>
      <c r="D246" s="282" t="s">
        <v>243</v>
      </c>
      <c r="E246" s="283" t="s">
        <v>793</v>
      </c>
      <c r="F246" s="284" t="s">
        <v>794</v>
      </c>
      <c r="G246" s="285" t="s">
        <v>198</v>
      </c>
      <c r="H246" s="286">
        <v>0.0060000000000000001</v>
      </c>
      <c r="I246" s="287"/>
      <c r="J246" s="288">
        <f>ROUND(I246*H246,2)</f>
        <v>0</v>
      </c>
      <c r="K246" s="289"/>
      <c r="L246" s="290"/>
      <c r="M246" s="291" t="s">
        <v>1</v>
      </c>
      <c r="N246" s="292" t="s">
        <v>42</v>
      </c>
      <c r="O246" s="98"/>
      <c r="P246" s="249">
        <f>O246*H246</f>
        <v>0</v>
      </c>
      <c r="Q246" s="249">
        <v>1</v>
      </c>
      <c r="R246" s="249">
        <f>Q246*H246</f>
        <v>0.0060000000000000001</v>
      </c>
      <c r="S246" s="249">
        <v>0</v>
      </c>
      <c r="T246" s="25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1" t="s">
        <v>332</v>
      </c>
      <c r="AT246" s="251" t="s">
        <v>243</v>
      </c>
      <c r="AU246" s="251" t="s">
        <v>92</v>
      </c>
      <c r="AY246" s="18" t="s">
        <v>149</v>
      </c>
      <c r="BE246" s="252">
        <f>IF(N246="základná",J246,0)</f>
        <v>0</v>
      </c>
      <c r="BF246" s="252">
        <f>IF(N246="znížená",J246,0)</f>
        <v>0</v>
      </c>
      <c r="BG246" s="252">
        <f>IF(N246="zákl. prenesená",J246,0)</f>
        <v>0</v>
      </c>
      <c r="BH246" s="252">
        <f>IF(N246="zníž. prenesená",J246,0)</f>
        <v>0</v>
      </c>
      <c r="BI246" s="252">
        <f>IF(N246="nulová",J246,0)</f>
        <v>0</v>
      </c>
      <c r="BJ246" s="18" t="s">
        <v>92</v>
      </c>
      <c r="BK246" s="252">
        <f>ROUND(I246*H246,2)</f>
        <v>0</v>
      </c>
      <c r="BL246" s="18" t="s">
        <v>264</v>
      </c>
      <c r="BM246" s="251" t="s">
        <v>916</v>
      </c>
    </row>
    <row r="247" s="13" customFormat="1">
      <c r="A247" s="13"/>
      <c r="B247" s="258"/>
      <c r="C247" s="259"/>
      <c r="D247" s="260" t="s">
        <v>190</v>
      </c>
      <c r="E247" s="259"/>
      <c r="F247" s="262" t="s">
        <v>917</v>
      </c>
      <c r="G247" s="259"/>
      <c r="H247" s="263">
        <v>0.0060000000000000001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190</v>
      </c>
      <c r="AU247" s="269" t="s">
        <v>92</v>
      </c>
      <c r="AV247" s="13" t="s">
        <v>92</v>
      </c>
      <c r="AW247" s="13" t="s">
        <v>4</v>
      </c>
      <c r="AX247" s="13" t="s">
        <v>84</v>
      </c>
      <c r="AY247" s="269" t="s">
        <v>149</v>
      </c>
    </row>
    <row r="248" s="2" customFormat="1" ht="23.4566" customHeight="1">
      <c r="A248" s="39"/>
      <c r="B248" s="40"/>
      <c r="C248" s="239" t="s">
        <v>397</v>
      </c>
      <c r="D248" s="239" t="s">
        <v>152</v>
      </c>
      <c r="E248" s="240" t="s">
        <v>797</v>
      </c>
      <c r="F248" s="241" t="s">
        <v>798</v>
      </c>
      <c r="G248" s="242" t="s">
        <v>188</v>
      </c>
      <c r="H248" s="243">
        <v>34.32</v>
      </c>
      <c r="I248" s="244"/>
      <c r="J248" s="245">
        <f>ROUND(I248*H248,2)</f>
        <v>0</v>
      </c>
      <c r="K248" s="246"/>
      <c r="L248" s="45"/>
      <c r="M248" s="247" t="s">
        <v>1</v>
      </c>
      <c r="N248" s="248" t="s">
        <v>42</v>
      </c>
      <c r="O248" s="98"/>
      <c r="P248" s="249">
        <f>O248*H248</f>
        <v>0</v>
      </c>
      <c r="Q248" s="249">
        <v>0.00023000000000000001</v>
      </c>
      <c r="R248" s="249">
        <f>Q248*H248</f>
        <v>0.0078936000000000006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264</v>
      </c>
      <c r="AT248" s="251" t="s">
        <v>152</v>
      </c>
      <c r="AU248" s="251" t="s">
        <v>92</v>
      </c>
      <c r="AY248" s="18" t="s">
        <v>149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264</v>
      </c>
      <c r="BM248" s="251" t="s">
        <v>918</v>
      </c>
    </row>
    <row r="249" s="13" customFormat="1">
      <c r="A249" s="13"/>
      <c r="B249" s="258"/>
      <c r="C249" s="259"/>
      <c r="D249" s="260" t="s">
        <v>190</v>
      </c>
      <c r="E249" s="261" t="s">
        <v>1</v>
      </c>
      <c r="F249" s="262" t="s">
        <v>919</v>
      </c>
      <c r="G249" s="259"/>
      <c r="H249" s="263">
        <v>34.32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190</v>
      </c>
      <c r="AU249" s="269" t="s">
        <v>92</v>
      </c>
      <c r="AV249" s="13" t="s">
        <v>92</v>
      </c>
      <c r="AW249" s="13" t="s">
        <v>32</v>
      </c>
      <c r="AX249" s="13" t="s">
        <v>84</v>
      </c>
      <c r="AY249" s="269" t="s">
        <v>149</v>
      </c>
    </row>
    <row r="250" s="2" customFormat="1" ht="16.30189" customHeight="1">
      <c r="A250" s="39"/>
      <c r="B250" s="40"/>
      <c r="C250" s="282" t="s">
        <v>401</v>
      </c>
      <c r="D250" s="282" t="s">
        <v>243</v>
      </c>
      <c r="E250" s="283" t="s">
        <v>801</v>
      </c>
      <c r="F250" s="284" t="s">
        <v>802</v>
      </c>
      <c r="G250" s="285" t="s">
        <v>198</v>
      </c>
      <c r="H250" s="286">
        <v>0.065000000000000002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42</v>
      </c>
      <c r="O250" s="98"/>
      <c r="P250" s="249">
        <f>O250*H250</f>
        <v>0</v>
      </c>
      <c r="Q250" s="249">
        <v>1</v>
      </c>
      <c r="R250" s="249">
        <f>Q250*H250</f>
        <v>0.065000000000000002</v>
      </c>
      <c r="S250" s="249">
        <v>0</v>
      </c>
      <c r="T250" s="25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332</v>
      </c>
      <c r="AT250" s="251" t="s">
        <v>243</v>
      </c>
      <c r="AU250" s="251" t="s">
        <v>92</v>
      </c>
      <c r="AY250" s="18" t="s">
        <v>149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264</v>
      </c>
      <c r="BM250" s="251" t="s">
        <v>920</v>
      </c>
    </row>
    <row r="251" s="13" customFormat="1">
      <c r="A251" s="13"/>
      <c r="B251" s="258"/>
      <c r="C251" s="259"/>
      <c r="D251" s="260" t="s">
        <v>190</v>
      </c>
      <c r="E251" s="259"/>
      <c r="F251" s="262" t="s">
        <v>921</v>
      </c>
      <c r="G251" s="259"/>
      <c r="H251" s="263">
        <v>0.065000000000000002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190</v>
      </c>
      <c r="AU251" s="269" t="s">
        <v>92</v>
      </c>
      <c r="AV251" s="13" t="s">
        <v>92</v>
      </c>
      <c r="AW251" s="13" t="s">
        <v>4</v>
      </c>
      <c r="AX251" s="13" t="s">
        <v>84</v>
      </c>
      <c r="AY251" s="269" t="s">
        <v>149</v>
      </c>
    </row>
    <row r="252" s="2" customFormat="1" ht="23.4566" customHeight="1">
      <c r="A252" s="39"/>
      <c r="B252" s="40"/>
      <c r="C252" s="239" t="s">
        <v>405</v>
      </c>
      <c r="D252" s="239" t="s">
        <v>152</v>
      </c>
      <c r="E252" s="240" t="s">
        <v>805</v>
      </c>
      <c r="F252" s="241" t="s">
        <v>806</v>
      </c>
      <c r="G252" s="242" t="s">
        <v>198</v>
      </c>
      <c r="H252" s="243">
        <v>0.079000000000000001</v>
      </c>
      <c r="I252" s="244"/>
      <c r="J252" s="245">
        <f>ROUND(I252*H252,2)</f>
        <v>0</v>
      </c>
      <c r="K252" s="246"/>
      <c r="L252" s="45"/>
      <c r="M252" s="253" t="s">
        <v>1</v>
      </c>
      <c r="N252" s="254" t="s">
        <v>42</v>
      </c>
      <c r="O252" s="255"/>
      <c r="P252" s="256">
        <f>O252*H252</f>
        <v>0</v>
      </c>
      <c r="Q252" s="256">
        <v>0</v>
      </c>
      <c r="R252" s="256">
        <f>Q252*H252</f>
        <v>0</v>
      </c>
      <c r="S252" s="256">
        <v>0</v>
      </c>
      <c r="T252" s="25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264</v>
      </c>
      <c r="AT252" s="251" t="s">
        <v>152</v>
      </c>
      <c r="AU252" s="251" t="s">
        <v>92</v>
      </c>
      <c r="AY252" s="18" t="s">
        <v>149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264</v>
      </c>
      <c r="BM252" s="251" t="s">
        <v>922</v>
      </c>
    </row>
    <row r="253" s="2" customFormat="1" ht="6.96" customHeight="1">
      <c r="A253" s="39"/>
      <c r="B253" s="73"/>
      <c r="C253" s="74"/>
      <c r="D253" s="74"/>
      <c r="E253" s="74"/>
      <c r="F253" s="74"/>
      <c r="G253" s="74"/>
      <c r="H253" s="74"/>
      <c r="I253" s="74"/>
      <c r="J253" s="74"/>
      <c r="K253" s="74"/>
      <c r="L253" s="45"/>
      <c r="M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</sheetData>
  <sheetProtection sheet="1" autoFilter="0" formatColumns="0" formatRows="0" objects="1" scenarios="1" spinCount="100000" saltValue="k9t4BVdJAt5E6YO5uWCmod7A01ZgbWcPBS7/A1VNVBY9JD/wlFG2jHnp1HFEHc6Ohq2MvTLUpqS733yDnHeIkA==" hashValue="zMRGFP8OI9BU1gOX+NjhZZvIsOLUTOfAA5hs7mxP2s8ccnsYZQ5b0/4mPD7Nl+l0SWWkmQlNg/WUnlFt33xYGA==" algorithmName="SHA-512" password="CC35"/>
  <autoFilter ref="C132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923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11. 8. 2021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ROUND(J132,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ROUND((SUM(BE132:BE252)),  2)</f>
        <v>0</v>
      </c>
      <c r="G37" s="173"/>
      <c r="H37" s="173"/>
      <c r="I37" s="174">
        <v>0.20000000000000001</v>
      </c>
      <c r="J37" s="172">
        <f>ROUND(((SUM(BE132:BE252))*I37),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ROUND((SUM(BF132:BF252)),  2)</f>
        <v>0</v>
      </c>
      <c r="G38" s="173"/>
      <c r="H38" s="173"/>
      <c r="I38" s="174">
        <v>0.20000000000000001</v>
      </c>
      <c r="J38" s="172">
        <f>ROUND(((SUM(BF132:BF252))*I38),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ROUND((SUM(BG132:BG252)),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ROUND((SUM(BH132:BH252)),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ROUND((SUM(BI132:BI252)),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30189" customHeight="1">
      <c r="A89" s="39"/>
      <c r="B89" s="40"/>
      <c r="C89" s="41"/>
      <c r="D89" s="41"/>
      <c r="E89" s="293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30189" customHeight="1">
      <c r="A91" s="39"/>
      <c r="B91" s="40"/>
      <c r="C91" s="41"/>
      <c r="D91" s="41"/>
      <c r="E91" s="83" t="str">
        <f>E13</f>
        <v>06066 - Priepust č.6 v km 19,586 - P21782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11. 8. 2021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J132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J133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J134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J169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J180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179</v>
      </c>
      <c r="E105" s="208"/>
      <c r="F105" s="208"/>
      <c r="G105" s="208"/>
      <c r="H105" s="208"/>
      <c r="I105" s="208"/>
      <c r="J105" s="209">
        <f>J196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180</v>
      </c>
      <c r="E106" s="208"/>
      <c r="F106" s="208"/>
      <c r="G106" s="208"/>
      <c r="H106" s="208"/>
      <c r="I106" s="208"/>
      <c r="J106" s="209">
        <f>J203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40"/>
      <c r="D107" s="207" t="s">
        <v>181</v>
      </c>
      <c r="E107" s="208"/>
      <c r="F107" s="208"/>
      <c r="G107" s="208"/>
      <c r="H107" s="208"/>
      <c r="I107" s="208"/>
      <c r="J107" s="209">
        <f>J211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6"/>
      <c r="C108" s="140"/>
      <c r="D108" s="207" t="s">
        <v>182</v>
      </c>
      <c r="E108" s="208"/>
      <c r="F108" s="208"/>
      <c r="G108" s="208"/>
      <c r="H108" s="208"/>
      <c r="I108" s="208"/>
      <c r="J108" s="209">
        <f>J251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134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7.84906" customHeight="1">
      <c r="A118" s="39"/>
      <c r="B118" s="40"/>
      <c r="C118" s="41"/>
      <c r="D118" s="41"/>
      <c r="E118" s="195" t="str">
        <f>E7</f>
        <v>Rekonštrukcia cesty a mostov II/591 Banská Bystrica - hr. okr. BB/ZV - Zvolenská Slatina , II. etapa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30189" customHeight="1">
      <c r="B120" s="22"/>
      <c r="C120" s="23"/>
      <c r="D120" s="23"/>
      <c r="E120" s="195" t="s">
        <v>173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174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30189" customHeight="1">
      <c r="A122" s="39"/>
      <c r="B122" s="40"/>
      <c r="C122" s="41"/>
      <c r="D122" s="41"/>
      <c r="E122" s="293" t="s">
        <v>428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429</v>
      </c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30189" customHeight="1">
      <c r="A124" s="39"/>
      <c r="B124" s="40"/>
      <c r="C124" s="41"/>
      <c r="D124" s="41"/>
      <c r="E124" s="83" t="str">
        <f>E13</f>
        <v>06066 - Priepust č.6 v km 19,586 - P21782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</v>
      </c>
      <c r="D126" s="41"/>
      <c r="E126" s="41"/>
      <c r="F126" s="28" t="str">
        <f>F16</f>
        <v>k. ú. Banská Bystrica</v>
      </c>
      <c r="G126" s="41"/>
      <c r="H126" s="41"/>
      <c r="I126" s="33" t="s">
        <v>21</v>
      </c>
      <c r="J126" s="86" t="str">
        <f>IF(J16="","",J16)</f>
        <v>11. 8. 2021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81509" customHeight="1">
      <c r="A128" s="39"/>
      <c r="B128" s="40"/>
      <c r="C128" s="33" t="s">
        <v>23</v>
      </c>
      <c r="D128" s="41"/>
      <c r="E128" s="41"/>
      <c r="F128" s="28" t="str">
        <f>E19</f>
        <v xml:space="preserve">BANSKOBYSTRICKÝ SAMOSPRÁVNY KRAJ </v>
      </c>
      <c r="G128" s="41"/>
      <c r="H128" s="41"/>
      <c r="I128" s="33" t="s">
        <v>29</v>
      </c>
      <c r="J128" s="37" t="str">
        <f>E25</f>
        <v>ISPO spol.s r.o. , Prešov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30566" customHeight="1">
      <c r="A129" s="39"/>
      <c r="B129" s="40"/>
      <c r="C129" s="33" t="s">
        <v>27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Macura M.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1"/>
      <c r="B131" s="212"/>
      <c r="C131" s="213" t="s">
        <v>135</v>
      </c>
      <c r="D131" s="214" t="s">
        <v>61</v>
      </c>
      <c r="E131" s="214" t="s">
        <v>57</v>
      </c>
      <c r="F131" s="214" t="s">
        <v>58</v>
      </c>
      <c r="G131" s="214" t="s">
        <v>136</v>
      </c>
      <c r="H131" s="214" t="s">
        <v>137</v>
      </c>
      <c r="I131" s="214" t="s">
        <v>138</v>
      </c>
      <c r="J131" s="215" t="s">
        <v>128</v>
      </c>
      <c r="K131" s="216" t="s">
        <v>139</v>
      </c>
      <c r="L131" s="217"/>
      <c r="M131" s="107" t="s">
        <v>1</v>
      </c>
      <c r="N131" s="108" t="s">
        <v>40</v>
      </c>
      <c r="O131" s="108" t="s">
        <v>140</v>
      </c>
      <c r="P131" s="108" t="s">
        <v>141</v>
      </c>
      <c r="Q131" s="108" t="s">
        <v>142</v>
      </c>
      <c r="R131" s="108" t="s">
        <v>143</v>
      </c>
      <c r="S131" s="108" t="s">
        <v>144</v>
      </c>
      <c r="T131" s="109" t="s">
        <v>145</v>
      </c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</row>
    <row r="132" s="2" customFormat="1" ht="22.8" customHeight="1">
      <c r="A132" s="39"/>
      <c r="B132" s="40"/>
      <c r="C132" s="114" t="s">
        <v>129</v>
      </c>
      <c r="D132" s="41"/>
      <c r="E132" s="41"/>
      <c r="F132" s="41"/>
      <c r="G132" s="41"/>
      <c r="H132" s="41"/>
      <c r="I132" s="41"/>
      <c r="J132" s="218">
        <f>BK132</f>
        <v>0</v>
      </c>
      <c r="K132" s="41"/>
      <c r="L132" s="45"/>
      <c r="M132" s="110"/>
      <c r="N132" s="219"/>
      <c r="O132" s="111"/>
      <c r="P132" s="220">
        <f>P133</f>
        <v>0</v>
      </c>
      <c r="Q132" s="111"/>
      <c r="R132" s="220">
        <f>R133</f>
        <v>115.06508754000001</v>
      </c>
      <c r="S132" s="111"/>
      <c r="T132" s="221">
        <f>T133</f>
        <v>54.840600000000002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130</v>
      </c>
      <c r="BK132" s="222">
        <f>BK133</f>
        <v>0</v>
      </c>
    </row>
    <row r="133" s="12" customFormat="1" ht="25.92" customHeight="1">
      <c r="A133" s="12"/>
      <c r="B133" s="223"/>
      <c r="C133" s="224"/>
      <c r="D133" s="225" t="s">
        <v>75</v>
      </c>
      <c r="E133" s="226" t="s">
        <v>183</v>
      </c>
      <c r="F133" s="226" t="s">
        <v>184</v>
      </c>
      <c r="G133" s="224"/>
      <c r="H133" s="224"/>
      <c r="I133" s="227"/>
      <c r="J133" s="228">
        <f>BK133</f>
        <v>0</v>
      </c>
      <c r="K133" s="224"/>
      <c r="L133" s="229"/>
      <c r="M133" s="230"/>
      <c r="N133" s="231"/>
      <c r="O133" s="231"/>
      <c r="P133" s="232">
        <f>P134+P169+P180+P196+P203+P211+P251</f>
        <v>0</v>
      </c>
      <c r="Q133" s="231"/>
      <c r="R133" s="232">
        <f>R134+R169+R180+R196+R203+R211+R251</f>
        <v>115.06508754000001</v>
      </c>
      <c r="S133" s="231"/>
      <c r="T133" s="233">
        <f>T134+T169+T180+T196+T203+T211+T251</f>
        <v>54.840600000000002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76</v>
      </c>
      <c r="AY133" s="234" t="s">
        <v>149</v>
      </c>
      <c r="BK133" s="236">
        <f>BK134+BK169+BK180+BK196+BK203+BK211+BK251</f>
        <v>0</v>
      </c>
    </row>
    <row r="134" s="12" customFormat="1" ht="22.8" customHeight="1">
      <c r="A134" s="12"/>
      <c r="B134" s="223"/>
      <c r="C134" s="224"/>
      <c r="D134" s="225" t="s">
        <v>75</v>
      </c>
      <c r="E134" s="237" t="s">
        <v>84</v>
      </c>
      <c r="F134" s="237" t="s">
        <v>185</v>
      </c>
      <c r="G134" s="224"/>
      <c r="H134" s="224"/>
      <c r="I134" s="227"/>
      <c r="J134" s="238">
        <f>BK134</f>
        <v>0</v>
      </c>
      <c r="K134" s="224"/>
      <c r="L134" s="229"/>
      <c r="M134" s="230"/>
      <c r="N134" s="231"/>
      <c r="O134" s="231"/>
      <c r="P134" s="232">
        <f>SUM(P135:P168)</f>
        <v>0</v>
      </c>
      <c r="Q134" s="231"/>
      <c r="R134" s="232">
        <f>SUM(R135:R168)</f>
        <v>46.706000000000003</v>
      </c>
      <c r="S134" s="231"/>
      <c r="T134" s="233">
        <f>SUM(T135:T168)</f>
        <v>21.210000000000001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84</v>
      </c>
      <c r="AY134" s="234" t="s">
        <v>149</v>
      </c>
      <c r="BK134" s="236">
        <f>SUM(BK135:BK168)</f>
        <v>0</v>
      </c>
    </row>
    <row r="135" s="2" customFormat="1" ht="23.4566" customHeight="1">
      <c r="A135" s="39"/>
      <c r="B135" s="40"/>
      <c r="C135" s="239" t="s">
        <v>84</v>
      </c>
      <c r="D135" s="239" t="s">
        <v>152</v>
      </c>
      <c r="E135" s="240" t="s">
        <v>433</v>
      </c>
      <c r="F135" s="241" t="s">
        <v>434</v>
      </c>
      <c r="G135" s="242" t="s">
        <v>188</v>
      </c>
      <c r="H135" s="243">
        <v>40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809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810</v>
      </c>
      <c r="G136" s="259"/>
      <c r="H136" s="263">
        <v>40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3.4566" customHeight="1">
      <c r="A137" s="39"/>
      <c r="B137" s="40"/>
      <c r="C137" s="239" t="s">
        <v>92</v>
      </c>
      <c r="D137" s="239" t="s">
        <v>152</v>
      </c>
      <c r="E137" s="240" t="s">
        <v>811</v>
      </c>
      <c r="F137" s="241" t="s">
        <v>812</v>
      </c>
      <c r="G137" s="242" t="s">
        <v>188</v>
      </c>
      <c r="H137" s="243">
        <v>21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0.45000000000000001</v>
      </c>
      <c r="T137" s="250">
        <f>S137*H137</f>
        <v>9.4500000000000011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813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814</v>
      </c>
      <c r="G138" s="259"/>
      <c r="H138" s="263">
        <v>21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1.92453" customHeight="1">
      <c r="A139" s="39"/>
      <c r="B139" s="40"/>
      <c r="C139" s="239" t="s">
        <v>99</v>
      </c>
      <c r="D139" s="239" t="s">
        <v>152</v>
      </c>
      <c r="E139" s="240" t="s">
        <v>815</v>
      </c>
      <c r="F139" s="241" t="s">
        <v>816</v>
      </c>
      <c r="G139" s="242" t="s">
        <v>188</v>
      </c>
      <c r="H139" s="243">
        <v>21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0.56000000000000005</v>
      </c>
      <c r="T139" s="250">
        <f>S139*H139</f>
        <v>11.760000000000002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817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814</v>
      </c>
      <c r="G140" s="259"/>
      <c r="H140" s="263">
        <v>21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21.0566" customHeight="1">
      <c r="A141" s="39"/>
      <c r="B141" s="40"/>
      <c r="C141" s="239" t="s">
        <v>166</v>
      </c>
      <c r="D141" s="239" t="s">
        <v>152</v>
      </c>
      <c r="E141" s="240" t="s">
        <v>441</v>
      </c>
      <c r="F141" s="241" t="s">
        <v>442</v>
      </c>
      <c r="G141" s="242" t="s">
        <v>438</v>
      </c>
      <c r="H141" s="243">
        <v>0.63800000000000001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818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819</v>
      </c>
      <c r="G142" s="259"/>
      <c r="H142" s="263">
        <v>0.63800000000000001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36.72453" customHeight="1">
      <c r="A143" s="39"/>
      <c r="B143" s="40"/>
      <c r="C143" s="239" t="s">
        <v>148</v>
      </c>
      <c r="D143" s="239" t="s">
        <v>152</v>
      </c>
      <c r="E143" s="240" t="s">
        <v>445</v>
      </c>
      <c r="F143" s="241" t="s">
        <v>446</v>
      </c>
      <c r="G143" s="242" t="s">
        <v>438</v>
      </c>
      <c r="H143" s="243">
        <v>0.191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820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821</v>
      </c>
      <c r="G144" s="259"/>
      <c r="H144" s="263">
        <v>0.63800000000000001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13" customFormat="1">
      <c r="A145" s="13"/>
      <c r="B145" s="258"/>
      <c r="C145" s="259"/>
      <c r="D145" s="260" t="s">
        <v>190</v>
      </c>
      <c r="E145" s="259"/>
      <c r="F145" s="262" t="s">
        <v>822</v>
      </c>
      <c r="G145" s="259"/>
      <c r="H145" s="263">
        <v>0.191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4</v>
      </c>
      <c r="AX145" s="13" t="s">
        <v>84</v>
      </c>
      <c r="AY145" s="269" t="s">
        <v>149</v>
      </c>
    </row>
    <row r="146" s="2" customFormat="1" ht="16.30189" customHeight="1">
      <c r="A146" s="39"/>
      <c r="B146" s="40"/>
      <c r="C146" s="239" t="s">
        <v>213</v>
      </c>
      <c r="D146" s="239" t="s">
        <v>152</v>
      </c>
      <c r="E146" s="240" t="s">
        <v>450</v>
      </c>
      <c r="F146" s="241" t="s">
        <v>451</v>
      </c>
      <c r="G146" s="242" t="s">
        <v>438</v>
      </c>
      <c r="H146" s="243">
        <v>34.210000000000001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823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924</v>
      </c>
      <c r="G147" s="259"/>
      <c r="H147" s="263">
        <v>34.210000000000001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76</v>
      </c>
      <c r="AY147" s="269" t="s">
        <v>149</v>
      </c>
    </row>
    <row r="148" s="14" customFormat="1">
      <c r="A148" s="14"/>
      <c r="B148" s="270"/>
      <c r="C148" s="271"/>
      <c r="D148" s="260" t="s">
        <v>190</v>
      </c>
      <c r="E148" s="272" t="s">
        <v>1</v>
      </c>
      <c r="F148" s="273" t="s">
        <v>203</v>
      </c>
      <c r="G148" s="271"/>
      <c r="H148" s="274">
        <v>34.210000000000001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190</v>
      </c>
      <c r="AU148" s="280" t="s">
        <v>92</v>
      </c>
      <c r="AV148" s="14" t="s">
        <v>166</v>
      </c>
      <c r="AW148" s="14" t="s">
        <v>32</v>
      </c>
      <c r="AX148" s="14" t="s">
        <v>84</v>
      </c>
      <c r="AY148" s="280" t="s">
        <v>149</v>
      </c>
    </row>
    <row r="149" s="2" customFormat="1" ht="36.72453" customHeight="1">
      <c r="A149" s="39"/>
      <c r="B149" s="40"/>
      <c r="C149" s="239" t="s">
        <v>218</v>
      </c>
      <c r="D149" s="239" t="s">
        <v>152</v>
      </c>
      <c r="E149" s="240" t="s">
        <v>454</v>
      </c>
      <c r="F149" s="241" t="s">
        <v>455</v>
      </c>
      <c r="G149" s="242" t="s">
        <v>438</v>
      </c>
      <c r="H149" s="243">
        <v>10.263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456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925</v>
      </c>
      <c r="G150" s="259"/>
      <c r="H150" s="263">
        <v>34.210000000000001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13" customFormat="1">
      <c r="A151" s="13"/>
      <c r="B151" s="258"/>
      <c r="C151" s="259"/>
      <c r="D151" s="260" t="s">
        <v>190</v>
      </c>
      <c r="E151" s="259"/>
      <c r="F151" s="262" t="s">
        <v>926</v>
      </c>
      <c r="G151" s="259"/>
      <c r="H151" s="263">
        <v>10.263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4</v>
      </c>
      <c r="AX151" s="13" t="s">
        <v>84</v>
      </c>
      <c r="AY151" s="269" t="s">
        <v>149</v>
      </c>
    </row>
    <row r="152" s="2" customFormat="1" ht="31.92453" customHeight="1">
      <c r="A152" s="39"/>
      <c r="B152" s="40"/>
      <c r="C152" s="239" t="s">
        <v>223</v>
      </c>
      <c r="D152" s="239" t="s">
        <v>152</v>
      </c>
      <c r="E152" s="240" t="s">
        <v>459</v>
      </c>
      <c r="F152" s="241" t="s">
        <v>460</v>
      </c>
      <c r="G152" s="242" t="s">
        <v>438</v>
      </c>
      <c r="H152" s="243">
        <v>11.747999999999999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461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927</v>
      </c>
      <c r="G153" s="259"/>
      <c r="H153" s="263">
        <v>11.747999999999999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149</v>
      </c>
    </row>
    <row r="154" s="2" customFormat="1" ht="36.72453" customHeight="1">
      <c r="A154" s="39"/>
      <c r="B154" s="40"/>
      <c r="C154" s="239" t="s">
        <v>229</v>
      </c>
      <c r="D154" s="239" t="s">
        <v>152</v>
      </c>
      <c r="E154" s="240" t="s">
        <v>463</v>
      </c>
      <c r="F154" s="241" t="s">
        <v>464</v>
      </c>
      <c r="G154" s="242" t="s">
        <v>438</v>
      </c>
      <c r="H154" s="243">
        <v>82.236000000000004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166</v>
      </c>
      <c r="AT154" s="251" t="s">
        <v>152</v>
      </c>
      <c r="AU154" s="251" t="s">
        <v>92</v>
      </c>
      <c r="AY154" s="18" t="s">
        <v>149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166</v>
      </c>
      <c r="BM154" s="251" t="s">
        <v>465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928</v>
      </c>
      <c r="G155" s="259"/>
      <c r="H155" s="263">
        <v>82.236000000000004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149</v>
      </c>
    </row>
    <row r="156" s="2" customFormat="1" ht="16.30189" customHeight="1">
      <c r="A156" s="39"/>
      <c r="B156" s="40"/>
      <c r="C156" s="239" t="s">
        <v>236</v>
      </c>
      <c r="D156" s="239" t="s">
        <v>152</v>
      </c>
      <c r="E156" s="240" t="s">
        <v>467</v>
      </c>
      <c r="F156" s="241" t="s">
        <v>468</v>
      </c>
      <c r="G156" s="242" t="s">
        <v>438</v>
      </c>
      <c r="H156" s="243">
        <v>11.747999999999999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469</v>
      </c>
    </row>
    <row r="157" s="2" customFormat="1" ht="23.4566" customHeight="1">
      <c r="A157" s="39"/>
      <c r="B157" s="40"/>
      <c r="C157" s="239" t="s">
        <v>242</v>
      </c>
      <c r="D157" s="239" t="s">
        <v>152</v>
      </c>
      <c r="E157" s="240" t="s">
        <v>470</v>
      </c>
      <c r="F157" s="241" t="s">
        <v>197</v>
      </c>
      <c r="G157" s="242" t="s">
        <v>198</v>
      </c>
      <c r="H157" s="243">
        <v>12.734999999999999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471</v>
      </c>
    </row>
    <row r="158" s="15" customFormat="1">
      <c r="A158" s="15"/>
      <c r="B158" s="294"/>
      <c r="C158" s="295"/>
      <c r="D158" s="260" t="s">
        <v>190</v>
      </c>
      <c r="E158" s="296" t="s">
        <v>1</v>
      </c>
      <c r="F158" s="297" t="s">
        <v>929</v>
      </c>
      <c r="G158" s="295"/>
      <c r="H158" s="296" t="s">
        <v>1</v>
      </c>
      <c r="I158" s="298"/>
      <c r="J158" s="295"/>
      <c r="K158" s="295"/>
      <c r="L158" s="299"/>
      <c r="M158" s="300"/>
      <c r="N158" s="301"/>
      <c r="O158" s="301"/>
      <c r="P158" s="301"/>
      <c r="Q158" s="301"/>
      <c r="R158" s="301"/>
      <c r="S158" s="301"/>
      <c r="T158" s="30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3" t="s">
        <v>190</v>
      </c>
      <c r="AU158" s="303" t="s">
        <v>92</v>
      </c>
      <c r="AV158" s="15" t="s">
        <v>84</v>
      </c>
      <c r="AW158" s="15" t="s">
        <v>32</v>
      </c>
      <c r="AX158" s="15" t="s">
        <v>76</v>
      </c>
      <c r="AY158" s="303" t="s">
        <v>149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832</v>
      </c>
      <c r="G159" s="259"/>
      <c r="H159" s="263">
        <v>11.76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149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930</v>
      </c>
      <c r="G160" s="259"/>
      <c r="H160" s="263">
        <v>0.97499999999999998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149</v>
      </c>
    </row>
    <row r="161" s="14" customFormat="1">
      <c r="A161" s="14"/>
      <c r="B161" s="270"/>
      <c r="C161" s="271"/>
      <c r="D161" s="260" t="s">
        <v>190</v>
      </c>
      <c r="E161" s="272" t="s">
        <v>1</v>
      </c>
      <c r="F161" s="273" t="s">
        <v>203</v>
      </c>
      <c r="G161" s="271"/>
      <c r="H161" s="274">
        <v>12.734999999999999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190</v>
      </c>
      <c r="AU161" s="280" t="s">
        <v>92</v>
      </c>
      <c r="AV161" s="14" t="s">
        <v>166</v>
      </c>
      <c r="AW161" s="14" t="s">
        <v>32</v>
      </c>
      <c r="AX161" s="14" t="s">
        <v>84</v>
      </c>
      <c r="AY161" s="280" t="s">
        <v>149</v>
      </c>
    </row>
    <row r="162" s="2" customFormat="1" ht="23.4566" customHeight="1">
      <c r="A162" s="39"/>
      <c r="B162" s="40"/>
      <c r="C162" s="239" t="s">
        <v>247</v>
      </c>
      <c r="D162" s="239" t="s">
        <v>152</v>
      </c>
      <c r="E162" s="240" t="s">
        <v>735</v>
      </c>
      <c r="F162" s="241" t="s">
        <v>736</v>
      </c>
      <c r="G162" s="242" t="s">
        <v>438</v>
      </c>
      <c r="H162" s="243">
        <v>23.100000000000001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931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835</v>
      </c>
      <c r="G163" s="259"/>
      <c r="H163" s="263">
        <v>23.100000000000001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4" customFormat="1">
      <c r="A164" s="14"/>
      <c r="B164" s="270"/>
      <c r="C164" s="271"/>
      <c r="D164" s="260" t="s">
        <v>190</v>
      </c>
      <c r="E164" s="272" t="s">
        <v>1</v>
      </c>
      <c r="F164" s="273" t="s">
        <v>203</v>
      </c>
      <c r="G164" s="271"/>
      <c r="H164" s="274">
        <v>23.100000000000001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190</v>
      </c>
      <c r="AU164" s="280" t="s">
        <v>92</v>
      </c>
      <c r="AV164" s="14" t="s">
        <v>166</v>
      </c>
      <c r="AW164" s="14" t="s">
        <v>32</v>
      </c>
      <c r="AX164" s="14" t="s">
        <v>84</v>
      </c>
      <c r="AY164" s="280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836</v>
      </c>
      <c r="F165" s="241" t="s">
        <v>837</v>
      </c>
      <c r="G165" s="242" t="s">
        <v>438</v>
      </c>
      <c r="H165" s="243">
        <v>27.474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838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839</v>
      </c>
      <c r="G166" s="259"/>
      <c r="H166" s="263">
        <v>27.474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2" customFormat="1" ht="16.30189" customHeight="1">
      <c r="A167" s="39"/>
      <c r="B167" s="40"/>
      <c r="C167" s="282" t="s">
        <v>256</v>
      </c>
      <c r="D167" s="282" t="s">
        <v>243</v>
      </c>
      <c r="E167" s="283" t="s">
        <v>840</v>
      </c>
      <c r="F167" s="284" t="s">
        <v>841</v>
      </c>
      <c r="G167" s="285" t="s">
        <v>198</v>
      </c>
      <c r="H167" s="286">
        <v>46.706000000000003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42</v>
      </c>
      <c r="O167" s="98"/>
      <c r="P167" s="249">
        <f>O167*H167</f>
        <v>0</v>
      </c>
      <c r="Q167" s="249">
        <v>1</v>
      </c>
      <c r="R167" s="249">
        <f>Q167*H167</f>
        <v>46.706000000000003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223</v>
      </c>
      <c r="AT167" s="251" t="s">
        <v>243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842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843</v>
      </c>
      <c r="G168" s="259"/>
      <c r="H168" s="263">
        <v>46.706000000000003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12" customFormat="1" ht="22.8" customHeight="1">
      <c r="A169" s="12"/>
      <c r="B169" s="223"/>
      <c r="C169" s="224"/>
      <c r="D169" s="225" t="s">
        <v>75</v>
      </c>
      <c r="E169" s="237" t="s">
        <v>99</v>
      </c>
      <c r="F169" s="237" t="s">
        <v>475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SUM(P170:P179)</f>
        <v>0</v>
      </c>
      <c r="Q169" s="231"/>
      <c r="R169" s="232">
        <f>SUM(R170:R179)</f>
        <v>2.5646822600000001</v>
      </c>
      <c r="S169" s="231"/>
      <c r="T169" s="233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84</v>
      </c>
      <c r="AT169" s="235" t="s">
        <v>75</v>
      </c>
      <c r="AU169" s="235" t="s">
        <v>84</v>
      </c>
      <c r="AY169" s="234" t="s">
        <v>149</v>
      </c>
      <c r="BK169" s="236">
        <f>SUM(BK170:BK179)</f>
        <v>0</v>
      </c>
    </row>
    <row r="170" s="2" customFormat="1" ht="21.0566" customHeight="1">
      <c r="A170" s="39"/>
      <c r="B170" s="40"/>
      <c r="C170" s="239" t="s">
        <v>260</v>
      </c>
      <c r="D170" s="239" t="s">
        <v>152</v>
      </c>
      <c r="E170" s="240" t="s">
        <v>476</v>
      </c>
      <c r="F170" s="241" t="s">
        <v>477</v>
      </c>
      <c r="G170" s="242" t="s">
        <v>438</v>
      </c>
      <c r="H170" s="243">
        <v>0.95399999999999996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2.3855499999999998</v>
      </c>
      <c r="R170" s="249">
        <f>Q170*H170</f>
        <v>2.2758146999999997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166</v>
      </c>
      <c r="AT170" s="251" t="s">
        <v>152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932</v>
      </c>
    </row>
    <row r="171" s="13" customFormat="1">
      <c r="A171" s="13"/>
      <c r="B171" s="258"/>
      <c r="C171" s="259"/>
      <c r="D171" s="260" t="s">
        <v>190</v>
      </c>
      <c r="E171" s="261" t="s">
        <v>1</v>
      </c>
      <c r="F171" s="262" t="s">
        <v>933</v>
      </c>
      <c r="G171" s="259"/>
      <c r="H171" s="263">
        <v>0.95399999999999996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190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149</v>
      </c>
    </row>
    <row r="172" s="2" customFormat="1" ht="21.0566" customHeight="1">
      <c r="A172" s="39"/>
      <c r="B172" s="40"/>
      <c r="C172" s="239" t="s">
        <v>264</v>
      </c>
      <c r="D172" s="239" t="s">
        <v>152</v>
      </c>
      <c r="E172" s="240" t="s">
        <v>480</v>
      </c>
      <c r="F172" s="241" t="s">
        <v>481</v>
      </c>
      <c r="G172" s="242" t="s">
        <v>188</v>
      </c>
      <c r="H172" s="243">
        <v>3.2589999999999999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0.038350000000000002</v>
      </c>
      <c r="R172" s="249">
        <f>Q172*H172</f>
        <v>0.12498265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166</v>
      </c>
      <c r="AT172" s="251" t="s">
        <v>152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934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935</v>
      </c>
      <c r="G173" s="259"/>
      <c r="H173" s="263">
        <v>3.2589999999999999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149</v>
      </c>
    </row>
    <row r="174" s="14" customFormat="1">
      <c r="A174" s="14"/>
      <c r="B174" s="270"/>
      <c r="C174" s="271"/>
      <c r="D174" s="260" t="s">
        <v>190</v>
      </c>
      <c r="E174" s="272" t="s">
        <v>1</v>
      </c>
      <c r="F174" s="273" t="s">
        <v>203</v>
      </c>
      <c r="G174" s="271"/>
      <c r="H174" s="274">
        <v>3.2589999999999999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190</v>
      </c>
      <c r="AU174" s="280" t="s">
        <v>92</v>
      </c>
      <c r="AV174" s="14" t="s">
        <v>166</v>
      </c>
      <c r="AW174" s="14" t="s">
        <v>32</v>
      </c>
      <c r="AX174" s="14" t="s">
        <v>84</v>
      </c>
      <c r="AY174" s="280" t="s">
        <v>149</v>
      </c>
    </row>
    <row r="175" s="2" customFormat="1" ht="21.0566" customHeight="1">
      <c r="A175" s="39"/>
      <c r="B175" s="40"/>
      <c r="C175" s="239" t="s">
        <v>269</v>
      </c>
      <c r="D175" s="239" t="s">
        <v>152</v>
      </c>
      <c r="E175" s="240" t="s">
        <v>484</v>
      </c>
      <c r="F175" s="241" t="s">
        <v>485</v>
      </c>
      <c r="G175" s="242" t="s">
        <v>188</v>
      </c>
      <c r="H175" s="243">
        <v>3.2589999999999999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1.0000000000000001E-05</v>
      </c>
      <c r="R175" s="249">
        <f>Q175*H175</f>
        <v>3.2590000000000005E-05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936</v>
      </c>
    </row>
    <row r="176" s="2" customFormat="1" ht="21.0566" customHeight="1">
      <c r="A176" s="39"/>
      <c r="B176" s="40"/>
      <c r="C176" s="239" t="s">
        <v>273</v>
      </c>
      <c r="D176" s="239" t="s">
        <v>152</v>
      </c>
      <c r="E176" s="240" t="s">
        <v>487</v>
      </c>
      <c r="F176" s="241" t="s">
        <v>488</v>
      </c>
      <c r="G176" s="242" t="s">
        <v>198</v>
      </c>
      <c r="H176" s="243">
        <v>0.158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1.03704</v>
      </c>
      <c r="R176" s="249">
        <f>Q176*H176</f>
        <v>0.16385232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166</v>
      </c>
      <c r="AT176" s="251" t="s">
        <v>152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937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938</v>
      </c>
      <c r="G177" s="259"/>
      <c r="H177" s="263">
        <v>0.158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84</v>
      </c>
      <c r="AY177" s="269" t="s">
        <v>149</v>
      </c>
    </row>
    <row r="178" s="2" customFormat="1" ht="16.30189" customHeight="1">
      <c r="A178" s="39"/>
      <c r="B178" s="40"/>
      <c r="C178" s="282" t="s">
        <v>277</v>
      </c>
      <c r="D178" s="282" t="s">
        <v>243</v>
      </c>
      <c r="E178" s="283" t="s">
        <v>491</v>
      </c>
      <c r="F178" s="284" t="s">
        <v>492</v>
      </c>
      <c r="G178" s="285" t="s">
        <v>493</v>
      </c>
      <c r="H178" s="286">
        <v>22.5</v>
      </c>
      <c r="I178" s="287"/>
      <c r="J178" s="288">
        <f>ROUND(I178*H178,2)</f>
        <v>0</v>
      </c>
      <c r="K178" s="289"/>
      <c r="L178" s="290"/>
      <c r="M178" s="291" t="s">
        <v>1</v>
      </c>
      <c r="N178" s="292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223</v>
      </c>
      <c r="AT178" s="251" t="s">
        <v>243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939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940</v>
      </c>
      <c r="G179" s="259"/>
      <c r="H179" s="263">
        <v>22.5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149</v>
      </c>
    </row>
    <row r="180" s="12" customFormat="1" ht="22.8" customHeight="1">
      <c r="A180" s="12"/>
      <c r="B180" s="223"/>
      <c r="C180" s="224"/>
      <c r="D180" s="225" t="s">
        <v>75</v>
      </c>
      <c r="E180" s="237" t="s">
        <v>166</v>
      </c>
      <c r="F180" s="237" t="s">
        <v>507</v>
      </c>
      <c r="G180" s="224"/>
      <c r="H180" s="224"/>
      <c r="I180" s="227"/>
      <c r="J180" s="238">
        <f>BK180</f>
        <v>0</v>
      </c>
      <c r="K180" s="224"/>
      <c r="L180" s="229"/>
      <c r="M180" s="230"/>
      <c r="N180" s="231"/>
      <c r="O180" s="231"/>
      <c r="P180" s="232">
        <f>SUM(P181:P195)</f>
        <v>0</v>
      </c>
      <c r="Q180" s="231"/>
      <c r="R180" s="232">
        <f>SUM(R181:R195)</f>
        <v>41.868105999999997</v>
      </c>
      <c r="S180" s="231"/>
      <c r="T180" s="233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4" t="s">
        <v>84</v>
      </c>
      <c r="AT180" s="235" t="s">
        <v>75</v>
      </c>
      <c r="AU180" s="235" t="s">
        <v>84</v>
      </c>
      <c r="AY180" s="234" t="s">
        <v>149</v>
      </c>
      <c r="BK180" s="236">
        <f>SUM(BK181:BK195)</f>
        <v>0</v>
      </c>
    </row>
    <row r="181" s="2" customFormat="1" ht="31.92453" customHeight="1">
      <c r="A181" s="39"/>
      <c r="B181" s="40"/>
      <c r="C181" s="239" t="s">
        <v>7</v>
      </c>
      <c r="D181" s="239" t="s">
        <v>152</v>
      </c>
      <c r="E181" s="240" t="s">
        <v>508</v>
      </c>
      <c r="F181" s="241" t="s">
        <v>509</v>
      </c>
      <c r="G181" s="242" t="s">
        <v>188</v>
      </c>
      <c r="H181" s="243">
        <v>11.75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0.23366999999999999</v>
      </c>
      <c r="R181" s="249">
        <f>Q181*H181</f>
        <v>2.7456225000000001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510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844</v>
      </c>
      <c r="G182" s="259"/>
      <c r="H182" s="263">
        <v>11.75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149</v>
      </c>
    </row>
    <row r="183" s="2" customFormat="1" ht="23.4566" customHeight="1">
      <c r="A183" s="39"/>
      <c r="B183" s="40"/>
      <c r="C183" s="239" t="s">
        <v>284</v>
      </c>
      <c r="D183" s="239" t="s">
        <v>152</v>
      </c>
      <c r="E183" s="240" t="s">
        <v>512</v>
      </c>
      <c r="F183" s="241" t="s">
        <v>513</v>
      </c>
      <c r="G183" s="242" t="s">
        <v>438</v>
      </c>
      <c r="H183" s="243">
        <v>3.375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1.7034</v>
      </c>
      <c r="R183" s="249">
        <f>Q183*H183</f>
        <v>5.7489749999999997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846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847</v>
      </c>
      <c r="G184" s="259"/>
      <c r="H184" s="263">
        <v>0.074999999999999997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848</v>
      </c>
      <c r="G185" s="259"/>
      <c r="H185" s="263">
        <v>3.2999999999999998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516</v>
      </c>
      <c r="F186" s="241" t="s">
        <v>517</v>
      </c>
      <c r="G186" s="242" t="s">
        <v>188</v>
      </c>
      <c r="H186" s="243">
        <v>11.75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0.30059999999999998</v>
      </c>
      <c r="R186" s="249">
        <f>Q186*H186</f>
        <v>3.5320499999999999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849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850</v>
      </c>
      <c r="G187" s="259"/>
      <c r="H187" s="263">
        <v>11.75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149</v>
      </c>
    </row>
    <row r="188" s="14" customFormat="1">
      <c r="A188" s="14"/>
      <c r="B188" s="270"/>
      <c r="C188" s="271"/>
      <c r="D188" s="260" t="s">
        <v>190</v>
      </c>
      <c r="E188" s="272" t="s">
        <v>1</v>
      </c>
      <c r="F188" s="273" t="s">
        <v>203</v>
      </c>
      <c r="G188" s="271"/>
      <c r="H188" s="274">
        <v>11.75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190</v>
      </c>
      <c r="AU188" s="280" t="s">
        <v>92</v>
      </c>
      <c r="AV188" s="14" t="s">
        <v>166</v>
      </c>
      <c r="AW188" s="14" t="s">
        <v>32</v>
      </c>
      <c r="AX188" s="14" t="s">
        <v>84</v>
      </c>
      <c r="AY188" s="280" t="s">
        <v>149</v>
      </c>
    </row>
    <row r="189" s="2" customFormat="1" ht="23.4566" customHeight="1">
      <c r="A189" s="39"/>
      <c r="B189" s="40"/>
      <c r="C189" s="239" t="s">
        <v>292</v>
      </c>
      <c r="D189" s="239" t="s">
        <v>152</v>
      </c>
      <c r="E189" s="240" t="s">
        <v>851</v>
      </c>
      <c r="F189" s="241" t="s">
        <v>852</v>
      </c>
      <c r="G189" s="242" t="s">
        <v>438</v>
      </c>
      <c r="H189" s="243">
        <v>8.25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2.40645</v>
      </c>
      <c r="R189" s="249">
        <f>Q189*H189</f>
        <v>19.853212500000001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853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854</v>
      </c>
      <c r="G190" s="259"/>
      <c r="H190" s="263">
        <v>8.25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149</v>
      </c>
    </row>
    <row r="191" s="14" customFormat="1">
      <c r="A191" s="14"/>
      <c r="B191" s="270"/>
      <c r="C191" s="271"/>
      <c r="D191" s="260" t="s">
        <v>190</v>
      </c>
      <c r="E191" s="272" t="s">
        <v>1</v>
      </c>
      <c r="F191" s="273" t="s">
        <v>203</v>
      </c>
      <c r="G191" s="271"/>
      <c r="H191" s="274">
        <v>8.25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190</v>
      </c>
      <c r="AU191" s="280" t="s">
        <v>92</v>
      </c>
      <c r="AV191" s="14" t="s">
        <v>166</v>
      </c>
      <c r="AW191" s="14" t="s">
        <v>32</v>
      </c>
      <c r="AX191" s="14" t="s">
        <v>84</v>
      </c>
      <c r="AY191" s="280" t="s">
        <v>149</v>
      </c>
    </row>
    <row r="192" s="2" customFormat="1" ht="31.92453" customHeight="1">
      <c r="A192" s="39"/>
      <c r="B192" s="40"/>
      <c r="C192" s="239" t="s">
        <v>296</v>
      </c>
      <c r="D192" s="239" t="s">
        <v>152</v>
      </c>
      <c r="E192" s="240" t="s">
        <v>519</v>
      </c>
      <c r="F192" s="241" t="s">
        <v>520</v>
      </c>
      <c r="G192" s="242" t="s">
        <v>438</v>
      </c>
      <c r="H192" s="243">
        <v>0.52500000000000002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2.2632400000000001</v>
      </c>
      <c r="R192" s="249">
        <f>Q192*H192</f>
        <v>1.1882010000000001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856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857</v>
      </c>
      <c r="G193" s="259"/>
      <c r="H193" s="263">
        <v>0.52500000000000002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84</v>
      </c>
      <c r="AY193" s="269" t="s">
        <v>149</v>
      </c>
    </row>
    <row r="194" s="2" customFormat="1" ht="31.92453" customHeight="1">
      <c r="A194" s="39"/>
      <c r="B194" s="40"/>
      <c r="C194" s="239" t="s">
        <v>300</v>
      </c>
      <c r="D194" s="239" t="s">
        <v>152</v>
      </c>
      <c r="E194" s="240" t="s">
        <v>527</v>
      </c>
      <c r="F194" s="241" t="s">
        <v>528</v>
      </c>
      <c r="G194" s="242" t="s">
        <v>188</v>
      </c>
      <c r="H194" s="243">
        <v>11.75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0.74894000000000005</v>
      </c>
      <c r="R194" s="249">
        <f>Q194*H194</f>
        <v>8.8000450000000008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529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844</v>
      </c>
      <c r="G195" s="259"/>
      <c r="H195" s="263">
        <v>11.75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2" customFormat="1" ht="22.8" customHeight="1">
      <c r="A196" s="12"/>
      <c r="B196" s="223"/>
      <c r="C196" s="224"/>
      <c r="D196" s="225" t="s">
        <v>75</v>
      </c>
      <c r="E196" s="237" t="s">
        <v>148</v>
      </c>
      <c r="F196" s="237" t="s">
        <v>204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SUM(P197:P202)</f>
        <v>0</v>
      </c>
      <c r="Q196" s="231"/>
      <c r="R196" s="232">
        <f>SUM(R197:R202)</f>
        <v>23.033010000000001</v>
      </c>
      <c r="S196" s="231"/>
      <c r="T196" s="23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84</v>
      </c>
      <c r="AT196" s="235" t="s">
        <v>75</v>
      </c>
      <c r="AU196" s="235" t="s">
        <v>84</v>
      </c>
      <c r="AY196" s="234" t="s">
        <v>149</v>
      </c>
      <c r="BK196" s="236">
        <f>SUM(BK197:BK202)</f>
        <v>0</v>
      </c>
    </row>
    <row r="197" s="2" customFormat="1" ht="23.4566" customHeight="1">
      <c r="A197" s="39"/>
      <c r="B197" s="40"/>
      <c r="C197" s="239" t="s">
        <v>304</v>
      </c>
      <c r="D197" s="239" t="s">
        <v>152</v>
      </c>
      <c r="E197" s="240" t="s">
        <v>858</v>
      </c>
      <c r="F197" s="241" t="s">
        <v>859</v>
      </c>
      <c r="G197" s="242" t="s">
        <v>188</v>
      </c>
      <c r="H197" s="243">
        <v>21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0.46166000000000001</v>
      </c>
      <c r="R197" s="249">
        <f>Q197*H197</f>
        <v>9.6948600000000003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860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814</v>
      </c>
      <c r="G198" s="259"/>
      <c r="H198" s="263">
        <v>21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2" customFormat="1" ht="31.92453" customHeight="1">
      <c r="A199" s="39"/>
      <c r="B199" s="40"/>
      <c r="C199" s="239" t="s">
        <v>309</v>
      </c>
      <c r="D199" s="239" t="s">
        <v>152</v>
      </c>
      <c r="E199" s="240" t="s">
        <v>861</v>
      </c>
      <c r="F199" s="241" t="s">
        <v>862</v>
      </c>
      <c r="G199" s="242" t="s">
        <v>188</v>
      </c>
      <c r="H199" s="243">
        <v>21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0.15826000000000001</v>
      </c>
      <c r="R199" s="249">
        <f>Q199*H199</f>
        <v>3.3234600000000003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863</v>
      </c>
    </row>
    <row r="200" s="2" customFormat="1" ht="36.72453" customHeight="1">
      <c r="A200" s="39"/>
      <c r="B200" s="40"/>
      <c r="C200" s="239" t="s">
        <v>313</v>
      </c>
      <c r="D200" s="239" t="s">
        <v>152</v>
      </c>
      <c r="E200" s="240" t="s">
        <v>864</v>
      </c>
      <c r="F200" s="241" t="s">
        <v>865</v>
      </c>
      <c r="G200" s="242" t="s">
        <v>188</v>
      </c>
      <c r="H200" s="243">
        <v>21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0.47117999999999999</v>
      </c>
      <c r="R200" s="249">
        <f>Q200*H200</f>
        <v>9.894779999999999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866</v>
      </c>
    </row>
    <row r="201" s="2" customFormat="1" ht="31.92453" customHeight="1">
      <c r="A201" s="39"/>
      <c r="B201" s="40"/>
      <c r="C201" s="239" t="s">
        <v>317</v>
      </c>
      <c r="D201" s="239" t="s">
        <v>152</v>
      </c>
      <c r="E201" s="240" t="s">
        <v>867</v>
      </c>
      <c r="F201" s="241" t="s">
        <v>868</v>
      </c>
      <c r="G201" s="242" t="s">
        <v>188</v>
      </c>
      <c r="H201" s="243">
        <v>21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0.0057099999999999998</v>
      </c>
      <c r="R201" s="249">
        <f>Q201*H201</f>
        <v>0.11990999999999999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166</v>
      </c>
      <c r="AT201" s="251" t="s">
        <v>152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869</v>
      </c>
    </row>
    <row r="202" s="13" customFormat="1">
      <c r="A202" s="13"/>
      <c r="B202" s="258"/>
      <c r="C202" s="259"/>
      <c r="D202" s="260" t="s">
        <v>190</v>
      </c>
      <c r="E202" s="261" t="s">
        <v>1</v>
      </c>
      <c r="F202" s="262" t="s">
        <v>284</v>
      </c>
      <c r="G202" s="259"/>
      <c r="H202" s="263">
        <v>21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149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213</v>
      </c>
      <c r="F203" s="237" t="s">
        <v>228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SUM(P204:P210)</f>
        <v>0</v>
      </c>
      <c r="Q203" s="231"/>
      <c r="R203" s="232">
        <f>SUM(R204:R210)</f>
        <v>0.22681927999999996</v>
      </c>
      <c r="S203" s="231"/>
      <c r="T203" s="233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149</v>
      </c>
      <c r="BK203" s="236">
        <f>SUM(BK204:BK210)</f>
        <v>0</v>
      </c>
    </row>
    <row r="204" s="2" customFormat="1" ht="23.4566" customHeight="1">
      <c r="A204" s="39"/>
      <c r="B204" s="40"/>
      <c r="C204" s="239" t="s">
        <v>322</v>
      </c>
      <c r="D204" s="239" t="s">
        <v>152</v>
      </c>
      <c r="E204" s="240" t="s">
        <v>531</v>
      </c>
      <c r="F204" s="241" t="s">
        <v>532</v>
      </c>
      <c r="G204" s="242" t="s">
        <v>188</v>
      </c>
      <c r="H204" s="243">
        <v>3.6000000000000001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0.00081999999999999998</v>
      </c>
      <c r="R204" s="249">
        <f>Q204*H204</f>
        <v>0.0029520000000000002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941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942</v>
      </c>
      <c r="G205" s="259"/>
      <c r="H205" s="263">
        <v>3.6000000000000001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149</v>
      </c>
    </row>
    <row r="206" s="2" customFormat="1" ht="16.30189" customHeight="1">
      <c r="A206" s="39"/>
      <c r="B206" s="40"/>
      <c r="C206" s="239" t="s">
        <v>327</v>
      </c>
      <c r="D206" s="239" t="s">
        <v>152</v>
      </c>
      <c r="E206" s="240" t="s">
        <v>535</v>
      </c>
      <c r="F206" s="241" t="s">
        <v>536</v>
      </c>
      <c r="G206" s="242" t="s">
        <v>188</v>
      </c>
      <c r="H206" s="243">
        <v>5.3479999999999999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0.00051000000000000004</v>
      </c>
      <c r="R206" s="249">
        <f>Q206*H206</f>
        <v>0.00272748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943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944</v>
      </c>
      <c r="G207" s="259"/>
      <c r="H207" s="263">
        <v>5.3479999999999999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14" customFormat="1">
      <c r="A208" s="14"/>
      <c r="B208" s="270"/>
      <c r="C208" s="271"/>
      <c r="D208" s="260" t="s">
        <v>190</v>
      </c>
      <c r="E208" s="272" t="s">
        <v>1</v>
      </c>
      <c r="F208" s="273" t="s">
        <v>203</v>
      </c>
      <c r="G208" s="271"/>
      <c r="H208" s="274">
        <v>5.3479999999999999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190</v>
      </c>
      <c r="AU208" s="280" t="s">
        <v>92</v>
      </c>
      <c r="AV208" s="14" t="s">
        <v>166</v>
      </c>
      <c r="AW208" s="14" t="s">
        <v>32</v>
      </c>
      <c r="AX208" s="14" t="s">
        <v>84</v>
      </c>
      <c r="AY208" s="280" t="s">
        <v>149</v>
      </c>
    </row>
    <row r="209" s="2" customFormat="1" ht="21.0566" customHeight="1">
      <c r="A209" s="39"/>
      <c r="B209" s="40"/>
      <c r="C209" s="239" t="s">
        <v>332</v>
      </c>
      <c r="D209" s="239" t="s">
        <v>152</v>
      </c>
      <c r="E209" s="240" t="s">
        <v>540</v>
      </c>
      <c r="F209" s="241" t="s">
        <v>541</v>
      </c>
      <c r="G209" s="242" t="s">
        <v>188</v>
      </c>
      <c r="H209" s="243">
        <v>5.3479999999999999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0.041349999999999998</v>
      </c>
      <c r="R209" s="249">
        <f>Q209*H209</f>
        <v>0.22113979999999997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945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946</v>
      </c>
      <c r="G210" s="259"/>
      <c r="H210" s="263">
        <v>5.3479999999999999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12" customFormat="1" ht="22.8" customHeight="1">
      <c r="A211" s="12"/>
      <c r="B211" s="223"/>
      <c r="C211" s="224"/>
      <c r="D211" s="225" t="s">
        <v>75</v>
      </c>
      <c r="E211" s="237" t="s">
        <v>229</v>
      </c>
      <c r="F211" s="237" t="s">
        <v>235</v>
      </c>
      <c r="G211" s="224"/>
      <c r="H211" s="224"/>
      <c r="I211" s="227"/>
      <c r="J211" s="238">
        <f>BK211</f>
        <v>0</v>
      </c>
      <c r="K211" s="224"/>
      <c r="L211" s="229"/>
      <c r="M211" s="230"/>
      <c r="N211" s="231"/>
      <c r="O211" s="231"/>
      <c r="P211" s="232">
        <f>SUM(P212:P250)</f>
        <v>0</v>
      </c>
      <c r="Q211" s="231"/>
      <c r="R211" s="232">
        <f>SUM(R212:R250)</f>
        <v>0.66647000000000001</v>
      </c>
      <c r="S211" s="231"/>
      <c r="T211" s="233">
        <f>SUM(T212:T250)</f>
        <v>33.630600000000001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4" t="s">
        <v>84</v>
      </c>
      <c r="AT211" s="235" t="s">
        <v>75</v>
      </c>
      <c r="AU211" s="235" t="s">
        <v>84</v>
      </c>
      <c r="AY211" s="234" t="s">
        <v>149</v>
      </c>
      <c r="BK211" s="236">
        <f>SUM(BK212:BK250)</f>
        <v>0</v>
      </c>
    </row>
    <row r="212" s="2" customFormat="1" ht="16.30189" customHeight="1">
      <c r="A212" s="39"/>
      <c r="B212" s="40"/>
      <c r="C212" s="239" t="s">
        <v>337</v>
      </c>
      <c r="D212" s="239" t="s">
        <v>152</v>
      </c>
      <c r="E212" s="240" t="s">
        <v>546</v>
      </c>
      <c r="F212" s="241" t="s">
        <v>547</v>
      </c>
      <c r="G212" s="242" t="s">
        <v>250</v>
      </c>
      <c r="H212" s="243">
        <v>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0.077670000000000003</v>
      </c>
      <c r="R212" s="249">
        <f>Q212*H212</f>
        <v>0.077670000000000003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548</v>
      </c>
    </row>
    <row r="213" s="2" customFormat="1" ht="31.92453" customHeight="1">
      <c r="A213" s="39"/>
      <c r="B213" s="40"/>
      <c r="C213" s="239" t="s">
        <v>342</v>
      </c>
      <c r="D213" s="239" t="s">
        <v>152</v>
      </c>
      <c r="E213" s="240" t="s">
        <v>874</v>
      </c>
      <c r="F213" s="241" t="s">
        <v>875</v>
      </c>
      <c r="G213" s="242" t="s">
        <v>239</v>
      </c>
      <c r="H213" s="243">
        <v>11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166</v>
      </c>
      <c r="AT213" s="251" t="s">
        <v>152</v>
      </c>
      <c r="AU213" s="251" t="s">
        <v>92</v>
      </c>
      <c r="AY213" s="18" t="s">
        <v>149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166</v>
      </c>
      <c r="BM213" s="251" t="s">
        <v>876</v>
      </c>
    </row>
    <row r="214" s="2" customFormat="1" ht="23.4566" customHeight="1">
      <c r="A214" s="39"/>
      <c r="B214" s="40"/>
      <c r="C214" s="282" t="s">
        <v>346</v>
      </c>
      <c r="D214" s="282" t="s">
        <v>243</v>
      </c>
      <c r="E214" s="283" t="s">
        <v>877</v>
      </c>
      <c r="F214" s="284" t="s">
        <v>878</v>
      </c>
      <c r="G214" s="285" t="s">
        <v>239</v>
      </c>
      <c r="H214" s="286">
        <v>11</v>
      </c>
      <c r="I214" s="287"/>
      <c r="J214" s="288">
        <f>ROUND(I214*H214,2)</f>
        <v>0</v>
      </c>
      <c r="K214" s="289"/>
      <c r="L214" s="290"/>
      <c r="M214" s="291" t="s">
        <v>1</v>
      </c>
      <c r="N214" s="292" t="s">
        <v>42</v>
      </c>
      <c r="O214" s="98"/>
      <c r="P214" s="249">
        <f>O214*H214</f>
        <v>0</v>
      </c>
      <c r="Q214" s="249">
        <v>0.052999999999999998</v>
      </c>
      <c r="R214" s="249">
        <f>Q214*H214</f>
        <v>0.58299999999999996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223</v>
      </c>
      <c r="AT214" s="251" t="s">
        <v>243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879</v>
      </c>
    </row>
    <row r="215" s="2" customFormat="1" ht="23.4566" customHeight="1">
      <c r="A215" s="39"/>
      <c r="B215" s="40"/>
      <c r="C215" s="239" t="s">
        <v>351</v>
      </c>
      <c r="D215" s="239" t="s">
        <v>152</v>
      </c>
      <c r="E215" s="240" t="s">
        <v>880</v>
      </c>
      <c r="F215" s="241" t="s">
        <v>881</v>
      </c>
      <c r="G215" s="242" t="s">
        <v>239</v>
      </c>
      <c r="H215" s="243">
        <v>14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882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883</v>
      </c>
      <c r="G216" s="259"/>
      <c r="H216" s="263">
        <v>14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84</v>
      </c>
      <c r="AY216" s="269" t="s">
        <v>149</v>
      </c>
    </row>
    <row r="217" s="2" customFormat="1" ht="21.0566" customHeight="1">
      <c r="A217" s="39"/>
      <c r="B217" s="40"/>
      <c r="C217" s="239" t="s">
        <v>355</v>
      </c>
      <c r="D217" s="239" t="s">
        <v>152</v>
      </c>
      <c r="E217" s="240" t="s">
        <v>556</v>
      </c>
      <c r="F217" s="241" t="s">
        <v>557</v>
      </c>
      <c r="G217" s="242" t="s">
        <v>188</v>
      </c>
      <c r="H217" s="243">
        <v>8.9480000000000004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947</v>
      </c>
    </row>
    <row r="218" s="15" customFormat="1">
      <c r="A218" s="15"/>
      <c r="B218" s="294"/>
      <c r="C218" s="295"/>
      <c r="D218" s="260" t="s">
        <v>190</v>
      </c>
      <c r="E218" s="296" t="s">
        <v>1</v>
      </c>
      <c r="F218" s="297" t="s">
        <v>751</v>
      </c>
      <c r="G218" s="295"/>
      <c r="H218" s="296" t="s">
        <v>1</v>
      </c>
      <c r="I218" s="298"/>
      <c r="J218" s="295"/>
      <c r="K218" s="295"/>
      <c r="L218" s="299"/>
      <c r="M218" s="300"/>
      <c r="N218" s="301"/>
      <c r="O218" s="301"/>
      <c r="P218" s="301"/>
      <c r="Q218" s="301"/>
      <c r="R218" s="301"/>
      <c r="S218" s="301"/>
      <c r="T218" s="30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3" t="s">
        <v>190</v>
      </c>
      <c r="AU218" s="303" t="s">
        <v>92</v>
      </c>
      <c r="AV218" s="15" t="s">
        <v>84</v>
      </c>
      <c r="AW218" s="15" t="s">
        <v>32</v>
      </c>
      <c r="AX218" s="15" t="s">
        <v>76</v>
      </c>
      <c r="AY218" s="303" t="s">
        <v>149</v>
      </c>
    </row>
    <row r="219" s="13" customFormat="1">
      <c r="A219" s="13"/>
      <c r="B219" s="258"/>
      <c r="C219" s="259"/>
      <c r="D219" s="260" t="s">
        <v>190</v>
      </c>
      <c r="E219" s="261" t="s">
        <v>1</v>
      </c>
      <c r="F219" s="262" t="s">
        <v>944</v>
      </c>
      <c r="G219" s="259"/>
      <c r="H219" s="263">
        <v>5.3479999999999999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190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149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948</v>
      </c>
      <c r="G220" s="259"/>
      <c r="H220" s="263">
        <v>3.6000000000000001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4" customFormat="1">
      <c r="A221" s="14"/>
      <c r="B221" s="270"/>
      <c r="C221" s="271"/>
      <c r="D221" s="260" t="s">
        <v>190</v>
      </c>
      <c r="E221" s="272" t="s">
        <v>1</v>
      </c>
      <c r="F221" s="273" t="s">
        <v>203</v>
      </c>
      <c r="G221" s="271"/>
      <c r="H221" s="274">
        <v>8.9480000000000004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190</v>
      </c>
      <c r="AU221" s="280" t="s">
        <v>92</v>
      </c>
      <c r="AV221" s="14" t="s">
        <v>166</v>
      </c>
      <c r="AW221" s="14" t="s">
        <v>32</v>
      </c>
      <c r="AX221" s="14" t="s">
        <v>84</v>
      </c>
      <c r="AY221" s="280" t="s">
        <v>149</v>
      </c>
    </row>
    <row r="222" s="2" customFormat="1" ht="31.92453" customHeight="1">
      <c r="A222" s="39"/>
      <c r="B222" s="40"/>
      <c r="C222" s="239" t="s">
        <v>359</v>
      </c>
      <c r="D222" s="239" t="s">
        <v>152</v>
      </c>
      <c r="E222" s="240" t="s">
        <v>884</v>
      </c>
      <c r="F222" s="241" t="s">
        <v>885</v>
      </c>
      <c r="G222" s="242" t="s">
        <v>239</v>
      </c>
      <c r="H222" s="243">
        <v>5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</v>
      </c>
      <c r="R222" s="249">
        <f>Q222*H222</f>
        <v>0</v>
      </c>
      <c r="S222" s="249">
        <v>0.1946</v>
      </c>
      <c r="T222" s="250">
        <f>S222*H222</f>
        <v>0.97299999999999998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166</v>
      </c>
      <c r="AT222" s="251" t="s">
        <v>152</v>
      </c>
      <c r="AU222" s="251" t="s">
        <v>92</v>
      </c>
      <c r="AY222" s="18" t="s">
        <v>149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166</v>
      </c>
      <c r="BM222" s="251" t="s">
        <v>770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949</v>
      </c>
      <c r="G223" s="259"/>
      <c r="H223" s="263">
        <v>5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84</v>
      </c>
      <c r="AY223" s="269" t="s">
        <v>149</v>
      </c>
    </row>
    <row r="224" s="2" customFormat="1" ht="36.72453" customHeight="1">
      <c r="A224" s="39"/>
      <c r="B224" s="40"/>
      <c r="C224" s="239" t="s">
        <v>364</v>
      </c>
      <c r="D224" s="239" t="s">
        <v>152</v>
      </c>
      <c r="E224" s="240" t="s">
        <v>571</v>
      </c>
      <c r="F224" s="241" t="s">
        <v>572</v>
      </c>
      <c r="G224" s="242" t="s">
        <v>250</v>
      </c>
      <c r="H224" s="243">
        <v>5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0.00116</v>
      </c>
      <c r="R224" s="249">
        <f>Q224*H224</f>
        <v>0.0057999999999999996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166</v>
      </c>
      <c r="AT224" s="251" t="s">
        <v>152</v>
      </c>
      <c r="AU224" s="251" t="s">
        <v>92</v>
      </c>
      <c r="AY224" s="18" t="s">
        <v>149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166</v>
      </c>
      <c r="BM224" s="251" t="s">
        <v>950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951</v>
      </c>
      <c r="G225" s="259"/>
      <c r="H225" s="263">
        <v>5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5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2" customFormat="1" ht="31.92453" customHeight="1">
      <c r="A227" s="39"/>
      <c r="B227" s="40"/>
      <c r="C227" s="239" t="s">
        <v>369</v>
      </c>
      <c r="D227" s="239" t="s">
        <v>152</v>
      </c>
      <c r="E227" s="240" t="s">
        <v>887</v>
      </c>
      <c r="F227" s="241" t="s">
        <v>888</v>
      </c>
      <c r="G227" s="242" t="s">
        <v>438</v>
      </c>
      <c r="H227" s="243">
        <v>6.9980000000000002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2.2000000000000002</v>
      </c>
      <c r="T227" s="250">
        <f>S227*H227</f>
        <v>15.395600000000002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166</v>
      </c>
      <c r="AT227" s="251" t="s">
        <v>152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166</v>
      </c>
      <c r="BM227" s="251" t="s">
        <v>889</v>
      </c>
    </row>
    <row r="228" s="13" customFormat="1">
      <c r="A228" s="13"/>
      <c r="B228" s="258"/>
      <c r="C228" s="259"/>
      <c r="D228" s="260" t="s">
        <v>190</v>
      </c>
      <c r="E228" s="261" t="s">
        <v>1</v>
      </c>
      <c r="F228" s="262" t="s">
        <v>952</v>
      </c>
      <c r="G228" s="259"/>
      <c r="H228" s="263">
        <v>6.9980000000000002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190</v>
      </c>
      <c r="AU228" s="269" t="s">
        <v>92</v>
      </c>
      <c r="AV228" s="13" t="s">
        <v>92</v>
      </c>
      <c r="AW228" s="13" t="s">
        <v>32</v>
      </c>
      <c r="AX228" s="13" t="s">
        <v>76</v>
      </c>
      <c r="AY228" s="269" t="s">
        <v>149</v>
      </c>
    </row>
    <row r="229" s="14" customFormat="1">
      <c r="A229" s="14"/>
      <c r="B229" s="270"/>
      <c r="C229" s="271"/>
      <c r="D229" s="260" t="s">
        <v>190</v>
      </c>
      <c r="E229" s="272" t="s">
        <v>1</v>
      </c>
      <c r="F229" s="273" t="s">
        <v>203</v>
      </c>
      <c r="G229" s="271"/>
      <c r="H229" s="274">
        <v>6.9980000000000002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190</v>
      </c>
      <c r="AU229" s="280" t="s">
        <v>92</v>
      </c>
      <c r="AV229" s="14" t="s">
        <v>166</v>
      </c>
      <c r="AW229" s="14" t="s">
        <v>32</v>
      </c>
      <c r="AX229" s="14" t="s">
        <v>84</v>
      </c>
      <c r="AY229" s="280" t="s">
        <v>149</v>
      </c>
    </row>
    <row r="230" s="2" customFormat="1" ht="23.4566" customHeight="1">
      <c r="A230" s="39"/>
      <c r="B230" s="40"/>
      <c r="C230" s="239" t="s">
        <v>374</v>
      </c>
      <c r="D230" s="239" t="s">
        <v>152</v>
      </c>
      <c r="E230" s="240" t="s">
        <v>892</v>
      </c>
      <c r="F230" s="241" t="s">
        <v>893</v>
      </c>
      <c r="G230" s="242" t="s">
        <v>239</v>
      </c>
      <c r="H230" s="243">
        <v>8.4000000000000004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2.0550000000000002</v>
      </c>
      <c r="T230" s="250">
        <f>S230*H230</f>
        <v>17.262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166</v>
      </c>
      <c r="AT230" s="251" t="s">
        <v>152</v>
      </c>
      <c r="AU230" s="251" t="s">
        <v>92</v>
      </c>
      <c r="AY230" s="18" t="s">
        <v>149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166</v>
      </c>
      <c r="BM230" s="251" t="s">
        <v>894</v>
      </c>
    </row>
    <row r="231" s="2" customFormat="1" ht="23.4566" customHeight="1">
      <c r="A231" s="39"/>
      <c r="B231" s="40"/>
      <c r="C231" s="239" t="s">
        <v>378</v>
      </c>
      <c r="D231" s="239" t="s">
        <v>152</v>
      </c>
      <c r="E231" s="240" t="s">
        <v>579</v>
      </c>
      <c r="F231" s="241" t="s">
        <v>580</v>
      </c>
      <c r="G231" s="242" t="s">
        <v>198</v>
      </c>
      <c r="H231" s="243">
        <v>15.396000000000001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895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953</v>
      </c>
      <c r="G232" s="259"/>
      <c r="H232" s="263">
        <v>15.396000000000001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2" customFormat="1" ht="31.92453" customHeight="1">
      <c r="A233" s="39"/>
      <c r="B233" s="40"/>
      <c r="C233" s="239" t="s">
        <v>383</v>
      </c>
      <c r="D233" s="239" t="s">
        <v>152</v>
      </c>
      <c r="E233" s="240" t="s">
        <v>584</v>
      </c>
      <c r="F233" s="241" t="s">
        <v>585</v>
      </c>
      <c r="G233" s="242" t="s">
        <v>198</v>
      </c>
      <c r="H233" s="243">
        <v>292.524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166</v>
      </c>
      <c r="AT233" s="251" t="s">
        <v>152</v>
      </c>
      <c r="AU233" s="251" t="s">
        <v>92</v>
      </c>
      <c r="AY233" s="18" t="s">
        <v>149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166</v>
      </c>
      <c r="BM233" s="251" t="s">
        <v>897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954</v>
      </c>
      <c r="G234" s="259"/>
      <c r="H234" s="263">
        <v>292.524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149</v>
      </c>
    </row>
    <row r="235" s="2" customFormat="1" ht="23.4566" customHeight="1">
      <c r="A235" s="39"/>
      <c r="B235" s="40"/>
      <c r="C235" s="239" t="s">
        <v>388</v>
      </c>
      <c r="D235" s="239" t="s">
        <v>152</v>
      </c>
      <c r="E235" s="240" t="s">
        <v>406</v>
      </c>
      <c r="F235" s="241" t="s">
        <v>407</v>
      </c>
      <c r="G235" s="242" t="s">
        <v>198</v>
      </c>
      <c r="H235" s="243">
        <v>22.184999999999999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899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900</v>
      </c>
      <c r="G236" s="259"/>
      <c r="H236" s="263">
        <v>9.4499999999999993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832</v>
      </c>
      <c r="G237" s="259"/>
      <c r="H237" s="263">
        <v>11.76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13" customFormat="1">
      <c r="A238" s="13"/>
      <c r="B238" s="258"/>
      <c r="C238" s="259"/>
      <c r="D238" s="260" t="s">
        <v>190</v>
      </c>
      <c r="E238" s="261" t="s">
        <v>1</v>
      </c>
      <c r="F238" s="262" t="s">
        <v>930</v>
      </c>
      <c r="G238" s="259"/>
      <c r="H238" s="263">
        <v>0.97499999999999998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190</v>
      </c>
      <c r="AU238" s="269" t="s">
        <v>92</v>
      </c>
      <c r="AV238" s="13" t="s">
        <v>92</v>
      </c>
      <c r="AW238" s="13" t="s">
        <v>32</v>
      </c>
      <c r="AX238" s="13" t="s">
        <v>76</v>
      </c>
      <c r="AY238" s="269" t="s">
        <v>149</v>
      </c>
    </row>
    <row r="239" s="14" customFormat="1">
      <c r="A239" s="14"/>
      <c r="B239" s="270"/>
      <c r="C239" s="271"/>
      <c r="D239" s="260" t="s">
        <v>190</v>
      </c>
      <c r="E239" s="272" t="s">
        <v>1</v>
      </c>
      <c r="F239" s="273" t="s">
        <v>203</v>
      </c>
      <c r="G239" s="271"/>
      <c r="H239" s="274">
        <v>22.184999999999999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190</v>
      </c>
      <c r="AU239" s="280" t="s">
        <v>92</v>
      </c>
      <c r="AV239" s="14" t="s">
        <v>166</v>
      </c>
      <c r="AW239" s="14" t="s">
        <v>32</v>
      </c>
      <c r="AX239" s="14" t="s">
        <v>84</v>
      </c>
      <c r="AY239" s="280" t="s">
        <v>149</v>
      </c>
    </row>
    <row r="240" s="2" customFormat="1" ht="23.4566" customHeight="1">
      <c r="A240" s="39"/>
      <c r="B240" s="40"/>
      <c r="C240" s="239" t="s">
        <v>393</v>
      </c>
      <c r="D240" s="239" t="s">
        <v>152</v>
      </c>
      <c r="E240" s="240" t="s">
        <v>413</v>
      </c>
      <c r="F240" s="241" t="s">
        <v>414</v>
      </c>
      <c r="G240" s="242" t="s">
        <v>198</v>
      </c>
      <c r="H240" s="243">
        <v>294.16500000000002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166</v>
      </c>
      <c r="AT240" s="251" t="s">
        <v>152</v>
      </c>
      <c r="AU240" s="251" t="s">
        <v>92</v>
      </c>
      <c r="AY240" s="18" t="s">
        <v>149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166</v>
      </c>
      <c r="BM240" s="251" t="s">
        <v>782</v>
      </c>
    </row>
    <row r="241" s="13" customFormat="1">
      <c r="A241" s="13"/>
      <c r="B241" s="258"/>
      <c r="C241" s="259"/>
      <c r="D241" s="260" t="s">
        <v>190</v>
      </c>
      <c r="E241" s="261" t="s">
        <v>1</v>
      </c>
      <c r="F241" s="262" t="s">
        <v>901</v>
      </c>
      <c r="G241" s="259"/>
      <c r="H241" s="263">
        <v>179.55000000000001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190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149</v>
      </c>
    </row>
    <row r="242" s="13" customFormat="1">
      <c r="A242" s="13"/>
      <c r="B242" s="258"/>
      <c r="C242" s="259"/>
      <c r="D242" s="260" t="s">
        <v>190</v>
      </c>
      <c r="E242" s="261" t="s">
        <v>1</v>
      </c>
      <c r="F242" s="262" t="s">
        <v>902</v>
      </c>
      <c r="G242" s="259"/>
      <c r="H242" s="263">
        <v>105.84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190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149</v>
      </c>
    </row>
    <row r="243" s="13" customFormat="1">
      <c r="A243" s="13"/>
      <c r="B243" s="258"/>
      <c r="C243" s="259"/>
      <c r="D243" s="260" t="s">
        <v>190</v>
      </c>
      <c r="E243" s="261" t="s">
        <v>1</v>
      </c>
      <c r="F243" s="262" t="s">
        <v>955</v>
      </c>
      <c r="G243" s="259"/>
      <c r="H243" s="263">
        <v>8.7750000000000004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190</v>
      </c>
      <c r="AU243" s="269" t="s">
        <v>92</v>
      </c>
      <c r="AV243" s="13" t="s">
        <v>92</v>
      </c>
      <c r="AW243" s="13" t="s">
        <v>32</v>
      </c>
      <c r="AX243" s="13" t="s">
        <v>76</v>
      </c>
      <c r="AY243" s="269" t="s">
        <v>149</v>
      </c>
    </row>
    <row r="244" s="14" customFormat="1">
      <c r="A244" s="14"/>
      <c r="B244" s="270"/>
      <c r="C244" s="271"/>
      <c r="D244" s="260" t="s">
        <v>190</v>
      </c>
      <c r="E244" s="272" t="s">
        <v>1</v>
      </c>
      <c r="F244" s="273" t="s">
        <v>203</v>
      </c>
      <c r="G244" s="271"/>
      <c r="H244" s="274">
        <v>294.16500000000002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190</v>
      </c>
      <c r="AU244" s="280" t="s">
        <v>92</v>
      </c>
      <c r="AV244" s="14" t="s">
        <v>166</v>
      </c>
      <c r="AW244" s="14" t="s">
        <v>32</v>
      </c>
      <c r="AX244" s="14" t="s">
        <v>84</v>
      </c>
      <c r="AY244" s="280" t="s">
        <v>149</v>
      </c>
    </row>
    <row r="245" s="2" customFormat="1" ht="31.92453" customHeight="1">
      <c r="A245" s="39"/>
      <c r="B245" s="40"/>
      <c r="C245" s="239" t="s">
        <v>397</v>
      </c>
      <c r="D245" s="239" t="s">
        <v>152</v>
      </c>
      <c r="E245" s="240" t="s">
        <v>904</v>
      </c>
      <c r="F245" s="241" t="s">
        <v>905</v>
      </c>
      <c r="G245" s="242" t="s">
        <v>198</v>
      </c>
      <c r="H245" s="243">
        <v>17.262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166</v>
      </c>
      <c r="AT245" s="251" t="s">
        <v>152</v>
      </c>
      <c r="AU245" s="251" t="s">
        <v>92</v>
      </c>
      <c r="AY245" s="18" t="s">
        <v>149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166</v>
      </c>
      <c r="BM245" s="251" t="s">
        <v>906</v>
      </c>
    </row>
    <row r="246" s="13" customFormat="1">
      <c r="A246" s="13"/>
      <c r="B246" s="258"/>
      <c r="C246" s="259"/>
      <c r="D246" s="260" t="s">
        <v>190</v>
      </c>
      <c r="E246" s="261" t="s">
        <v>1</v>
      </c>
      <c r="F246" s="262" t="s">
        <v>956</v>
      </c>
      <c r="G246" s="259"/>
      <c r="H246" s="263">
        <v>17.262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190</v>
      </c>
      <c r="AU246" s="269" t="s">
        <v>92</v>
      </c>
      <c r="AV246" s="13" t="s">
        <v>92</v>
      </c>
      <c r="AW246" s="13" t="s">
        <v>32</v>
      </c>
      <c r="AX246" s="13" t="s">
        <v>84</v>
      </c>
      <c r="AY246" s="269" t="s">
        <v>149</v>
      </c>
    </row>
    <row r="247" s="2" customFormat="1" ht="23.4566" customHeight="1">
      <c r="A247" s="39"/>
      <c r="B247" s="40"/>
      <c r="C247" s="239" t="s">
        <v>401</v>
      </c>
      <c r="D247" s="239" t="s">
        <v>152</v>
      </c>
      <c r="E247" s="240" t="s">
        <v>908</v>
      </c>
      <c r="F247" s="241" t="s">
        <v>909</v>
      </c>
      <c r="G247" s="242" t="s">
        <v>198</v>
      </c>
      <c r="H247" s="243">
        <v>51.786000000000001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910</v>
      </c>
    </row>
    <row r="248" s="13" customFormat="1">
      <c r="A248" s="13"/>
      <c r="B248" s="258"/>
      <c r="C248" s="259"/>
      <c r="D248" s="260" t="s">
        <v>190</v>
      </c>
      <c r="E248" s="261" t="s">
        <v>1</v>
      </c>
      <c r="F248" s="262" t="s">
        <v>957</v>
      </c>
      <c r="G248" s="259"/>
      <c r="H248" s="263">
        <v>51.786000000000001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190</v>
      </c>
      <c r="AU248" s="269" t="s">
        <v>92</v>
      </c>
      <c r="AV248" s="13" t="s">
        <v>92</v>
      </c>
      <c r="AW248" s="13" t="s">
        <v>32</v>
      </c>
      <c r="AX248" s="13" t="s">
        <v>84</v>
      </c>
      <c r="AY248" s="269" t="s">
        <v>149</v>
      </c>
    </row>
    <row r="249" s="2" customFormat="1" ht="23.4566" customHeight="1">
      <c r="A249" s="39"/>
      <c r="B249" s="40"/>
      <c r="C249" s="239" t="s">
        <v>405</v>
      </c>
      <c r="D249" s="239" t="s">
        <v>152</v>
      </c>
      <c r="E249" s="240" t="s">
        <v>591</v>
      </c>
      <c r="F249" s="241" t="s">
        <v>592</v>
      </c>
      <c r="G249" s="242" t="s">
        <v>198</v>
      </c>
      <c r="H249" s="243">
        <v>32.658000000000001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166</v>
      </c>
      <c r="AT249" s="251" t="s">
        <v>152</v>
      </c>
      <c r="AU249" s="251" t="s">
        <v>92</v>
      </c>
      <c r="AY249" s="18" t="s">
        <v>149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166</v>
      </c>
      <c r="BM249" s="251" t="s">
        <v>912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958</v>
      </c>
      <c r="G250" s="259"/>
      <c r="H250" s="263">
        <v>32.658000000000001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84</v>
      </c>
      <c r="AY250" s="269" t="s">
        <v>149</v>
      </c>
    </row>
    <row r="251" s="12" customFormat="1" ht="22.8" customHeight="1">
      <c r="A251" s="12"/>
      <c r="B251" s="223"/>
      <c r="C251" s="224"/>
      <c r="D251" s="225" t="s">
        <v>75</v>
      </c>
      <c r="E251" s="237" t="s">
        <v>422</v>
      </c>
      <c r="F251" s="237" t="s">
        <v>423</v>
      </c>
      <c r="G251" s="224"/>
      <c r="H251" s="224"/>
      <c r="I251" s="227"/>
      <c r="J251" s="238">
        <f>BK251</f>
        <v>0</v>
      </c>
      <c r="K251" s="224"/>
      <c r="L251" s="229"/>
      <c r="M251" s="230"/>
      <c r="N251" s="231"/>
      <c r="O251" s="231"/>
      <c r="P251" s="232">
        <f>P252</f>
        <v>0</v>
      </c>
      <c r="Q251" s="231"/>
      <c r="R251" s="232">
        <f>R252</f>
        <v>0</v>
      </c>
      <c r="S251" s="231"/>
      <c r="T251" s="23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4" t="s">
        <v>84</v>
      </c>
      <c r="AT251" s="235" t="s">
        <v>75</v>
      </c>
      <c r="AU251" s="235" t="s">
        <v>84</v>
      </c>
      <c r="AY251" s="234" t="s">
        <v>149</v>
      </c>
      <c r="BK251" s="236">
        <f>BK252</f>
        <v>0</v>
      </c>
    </row>
    <row r="252" s="2" customFormat="1" ht="23.4566" customHeight="1">
      <c r="A252" s="39"/>
      <c r="B252" s="40"/>
      <c r="C252" s="239" t="s">
        <v>412</v>
      </c>
      <c r="D252" s="239" t="s">
        <v>152</v>
      </c>
      <c r="E252" s="240" t="s">
        <v>425</v>
      </c>
      <c r="F252" s="241" t="s">
        <v>426</v>
      </c>
      <c r="G252" s="242" t="s">
        <v>198</v>
      </c>
      <c r="H252" s="243">
        <v>115.065</v>
      </c>
      <c r="I252" s="244"/>
      <c r="J252" s="245">
        <f>ROUND(I252*H252,2)</f>
        <v>0</v>
      </c>
      <c r="K252" s="246"/>
      <c r="L252" s="45"/>
      <c r="M252" s="253" t="s">
        <v>1</v>
      </c>
      <c r="N252" s="254" t="s">
        <v>42</v>
      </c>
      <c r="O252" s="255"/>
      <c r="P252" s="256">
        <f>O252*H252</f>
        <v>0</v>
      </c>
      <c r="Q252" s="256">
        <v>0</v>
      </c>
      <c r="R252" s="256">
        <f>Q252*H252</f>
        <v>0</v>
      </c>
      <c r="S252" s="256">
        <v>0</v>
      </c>
      <c r="T252" s="25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166</v>
      </c>
      <c r="AT252" s="251" t="s">
        <v>152</v>
      </c>
      <c r="AU252" s="251" t="s">
        <v>92</v>
      </c>
      <c r="AY252" s="18" t="s">
        <v>149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166</v>
      </c>
      <c r="BM252" s="251" t="s">
        <v>595</v>
      </c>
    </row>
    <row r="253" s="2" customFormat="1" ht="6.96" customHeight="1">
      <c r="A253" s="39"/>
      <c r="B253" s="73"/>
      <c r="C253" s="74"/>
      <c r="D253" s="74"/>
      <c r="E253" s="74"/>
      <c r="F253" s="74"/>
      <c r="G253" s="74"/>
      <c r="H253" s="74"/>
      <c r="I253" s="74"/>
      <c r="J253" s="74"/>
      <c r="K253" s="74"/>
      <c r="L253" s="45"/>
      <c r="M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</sheetData>
  <sheetProtection sheet="1" autoFilter="0" formatColumns="0" formatRows="0" objects="1" scenarios="1" spinCount="100000" saltValue="c/2RecytDCHMfTpyuFxKfJ6nULw99yCTzWSH90WUdjy5Q/P3TDlmCj8Q0/G5SAHgn1C8xPKFxpl8ksT86F3VFw==" hashValue="ywjQhIyDue2WKbTJ9wSPnKfYH1T5cYouglZkoQzs3rTJC3V8yAUbDN0NnY8D+WXwG8ouqcmDTG+eLTtNnKCYeA==" algorithmName="SHA-512" password="CC35"/>
  <autoFilter ref="C131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959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11. 8. 2021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ROUND((SUM(BE129:BE554)),  2)</f>
        <v>0</v>
      </c>
      <c r="G33" s="173"/>
      <c r="H33" s="173"/>
      <c r="I33" s="174">
        <v>0.20000000000000001</v>
      </c>
      <c r="J33" s="172">
        <f>ROUND(((SUM(BE129:BE554))*I33),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ROUND((SUM(BF129:BF554)),  2)</f>
        <v>0</v>
      </c>
      <c r="G34" s="173"/>
      <c r="H34" s="173"/>
      <c r="I34" s="174">
        <v>0.20000000000000001</v>
      </c>
      <c r="J34" s="172">
        <f>ROUND(((SUM(BF129:BF554))*I34),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ROUND((SUM(BG129:BG554)),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ROUND((SUM(BH129:BH554)),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ROUND((SUM(BI129:BI554)),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30189" customHeight="1">
      <c r="A87" s="39"/>
      <c r="B87" s="40"/>
      <c r="C87" s="41"/>
      <c r="D87" s="41"/>
      <c r="E87" s="83" t="str">
        <f>E9</f>
        <v>205-00 - 205-00 Most ev. č.591-009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11. 8. 2021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200"/>
      <c r="C97" s="201"/>
      <c r="D97" s="202" t="s">
        <v>177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140"/>
      <c r="D98" s="207" t="s">
        <v>178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140"/>
      <c r="D99" s="207" t="s">
        <v>960</v>
      </c>
      <c r="E99" s="208"/>
      <c r="F99" s="208"/>
      <c r="G99" s="208"/>
      <c r="H99" s="208"/>
      <c r="I99" s="208"/>
      <c r="J99" s="209">
        <f>J185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6"/>
      <c r="C100" s="140"/>
      <c r="D100" s="207" t="s">
        <v>431</v>
      </c>
      <c r="E100" s="208"/>
      <c r="F100" s="208"/>
      <c r="G100" s="208"/>
      <c r="H100" s="208"/>
      <c r="I100" s="208"/>
      <c r="J100" s="209">
        <f>J204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40"/>
      <c r="D101" s="207" t="s">
        <v>432</v>
      </c>
      <c r="E101" s="208"/>
      <c r="F101" s="208"/>
      <c r="G101" s="208"/>
      <c r="H101" s="208"/>
      <c r="I101" s="208"/>
      <c r="J101" s="209">
        <f>J227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140"/>
      <c r="D102" s="207" t="s">
        <v>179</v>
      </c>
      <c r="E102" s="208"/>
      <c r="F102" s="208"/>
      <c r="G102" s="208"/>
      <c r="H102" s="208"/>
      <c r="I102" s="208"/>
      <c r="J102" s="209">
        <f>J274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180</v>
      </c>
      <c r="E103" s="208"/>
      <c r="F103" s="208"/>
      <c r="G103" s="208"/>
      <c r="H103" s="208"/>
      <c r="I103" s="208"/>
      <c r="J103" s="209">
        <f>J303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718</v>
      </c>
      <c r="E104" s="208"/>
      <c r="F104" s="208"/>
      <c r="G104" s="208"/>
      <c r="H104" s="208"/>
      <c r="I104" s="208"/>
      <c r="J104" s="209">
        <f>J365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181</v>
      </c>
      <c r="E105" s="208"/>
      <c r="F105" s="208"/>
      <c r="G105" s="208"/>
      <c r="H105" s="208"/>
      <c r="I105" s="208"/>
      <c r="J105" s="209">
        <f>J374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182</v>
      </c>
      <c r="E106" s="208"/>
      <c r="F106" s="208"/>
      <c r="G106" s="208"/>
      <c r="H106" s="208"/>
      <c r="I106" s="208"/>
      <c r="J106" s="209">
        <f>J505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0"/>
      <c r="C107" s="201"/>
      <c r="D107" s="202" t="s">
        <v>719</v>
      </c>
      <c r="E107" s="203"/>
      <c r="F107" s="203"/>
      <c r="G107" s="203"/>
      <c r="H107" s="203"/>
      <c r="I107" s="203"/>
      <c r="J107" s="204">
        <f>J507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6"/>
      <c r="C108" s="140"/>
      <c r="D108" s="207" t="s">
        <v>720</v>
      </c>
      <c r="E108" s="208"/>
      <c r="F108" s="208"/>
      <c r="G108" s="208"/>
      <c r="H108" s="208"/>
      <c r="I108" s="208"/>
      <c r="J108" s="209">
        <f>J508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0"/>
      <c r="C109" s="201"/>
      <c r="D109" s="202" t="s">
        <v>131</v>
      </c>
      <c r="E109" s="203"/>
      <c r="F109" s="203"/>
      <c r="G109" s="203"/>
      <c r="H109" s="203"/>
      <c r="I109" s="203"/>
      <c r="J109" s="204">
        <f>J544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205-00 - 205-00 Most ev. č.591-009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k. ú. Banská Bystrica</v>
      </c>
      <c r="G123" s="41"/>
      <c r="H123" s="41"/>
      <c r="I123" s="33" t="s">
        <v>21</v>
      </c>
      <c r="J123" s="86" t="str">
        <f>IF(J12="","",J12)</f>
        <v>11. 8. 2021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135</v>
      </c>
      <c r="D128" s="214" t="s">
        <v>61</v>
      </c>
      <c r="E128" s="214" t="s">
        <v>57</v>
      </c>
      <c r="F128" s="214" t="s">
        <v>58</v>
      </c>
      <c r="G128" s="214" t="s">
        <v>136</v>
      </c>
      <c r="H128" s="214" t="s">
        <v>137</v>
      </c>
      <c r="I128" s="214" t="s">
        <v>138</v>
      </c>
      <c r="J128" s="215" t="s">
        <v>128</v>
      </c>
      <c r="K128" s="216" t="s">
        <v>139</v>
      </c>
      <c r="L128" s="217"/>
      <c r="M128" s="107" t="s">
        <v>1</v>
      </c>
      <c r="N128" s="108" t="s">
        <v>40</v>
      </c>
      <c r="O128" s="108" t="s">
        <v>140</v>
      </c>
      <c r="P128" s="108" t="s">
        <v>141</v>
      </c>
      <c r="Q128" s="108" t="s">
        <v>142</v>
      </c>
      <c r="R128" s="108" t="s">
        <v>143</v>
      </c>
      <c r="S128" s="108" t="s">
        <v>144</v>
      </c>
      <c r="T128" s="109" t="s">
        <v>145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129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P130+P507+P544</f>
        <v>0</v>
      </c>
      <c r="Q129" s="111"/>
      <c r="R129" s="220">
        <f>R130+R507+R544</f>
        <v>464.79794263635796</v>
      </c>
      <c r="S129" s="111"/>
      <c r="T129" s="221">
        <f>T130+T507+T544</f>
        <v>146.42959999999999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130</v>
      </c>
      <c r="BK129" s="222">
        <f>BK130+BK507+BK544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183</v>
      </c>
      <c r="F130" s="226" t="s">
        <v>184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P131+P185+P204+P227+P274+P303+P365+P374+P505</f>
        <v>0</v>
      </c>
      <c r="Q130" s="231"/>
      <c r="R130" s="232">
        <f>R131+R185+R204+R227+R274+R303+R365+R374+R505</f>
        <v>463.95624591727795</v>
      </c>
      <c r="S130" s="231"/>
      <c r="T130" s="233">
        <f>T131+T185+T204+T227+T274+T303+T365+T374+T505</f>
        <v>146.42959999999999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149</v>
      </c>
      <c r="BK130" s="236">
        <f>BK131+BK185+BK204+BK227+BK274+BK303+BK365+BK374+BK505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185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SUM(P132:P184)</f>
        <v>0</v>
      </c>
      <c r="Q131" s="231"/>
      <c r="R131" s="232">
        <f>SUM(R132:R184)</f>
        <v>1.236988596</v>
      </c>
      <c r="S131" s="231"/>
      <c r="T131" s="233">
        <f>SUM(T132:T184)</f>
        <v>83.453500000000005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149</v>
      </c>
      <c r="BK131" s="236">
        <f>SUM(BK132:BK184)</f>
        <v>0</v>
      </c>
    </row>
    <row r="132" s="2" customFormat="1" ht="31.92453" customHeight="1">
      <c r="A132" s="39"/>
      <c r="B132" s="40"/>
      <c r="C132" s="239" t="s">
        <v>84</v>
      </c>
      <c r="D132" s="239" t="s">
        <v>152</v>
      </c>
      <c r="E132" s="240" t="s">
        <v>961</v>
      </c>
      <c r="F132" s="241" t="s">
        <v>962</v>
      </c>
      <c r="G132" s="242" t="s">
        <v>188</v>
      </c>
      <c r="H132" s="243">
        <v>92.625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0.042352595999999999</v>
      </c>
      <c r="S132" s="249">
        <v>0.50800000000000001</v>
      </c>
      <c r="T132" s="250">
        <f>S132*H132</f>
        <v>47.0535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166</v>
      </c>
      <c r="AT132" s="251" t="s">
        <v>152</v>
      </c>
      <c r="AU132" s="251" t="s">
        <v>92</v>
      </c>
      <c r="AY132" s="18" t="s">
        <v>149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166</v>
      </c>
      <c r="BM132" s="251" t="s">
        <v>963</v>
      </c>
    </row>
    <row r="133" s="13" customFormat="1">
      <c r="A133" s="13"/>
      <c r="B133" s="258"/>
      <c r="C133" s="259"/>
      <c r="D133" s="260" t="s">
        <v>190</v>
      </c>
      <c r="E133" s="261" t="s">
        <v>1</v>
      </c>
      <c r="F133" s="262" t="s">
        <v>964</v>
      </c>
      <c r="G133" s="259"/>
      <c r="H133" s="263">
        <v>27.625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190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149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965</v>
      </c>
      <c r="G134" s="259"/>
      <c r="H134" s="263">
        <v>65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4" customFormat="1">
      <c r="A135" s="14"/>
      <c r="B135" s="270"/>
      <c r="C135" s="271"/>
      <c r="D135" s="260" t="s">
        <v>190</v>
      </c>
      <c r="E135" s="272" t="s">
        <v>1</v>
      </c>
      <c r="F135" s="273" t="s">
        <v>203</v>
      </c>
      <c r="G135" s="271"/>
      <c r="H135" s="274">
        <v>92.625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190</v>
      </c>
      <c r="AU135" s="280" t="s">
        <v>92</v>
      </c>
      <c r="AV135" s="14" t="s">
        <v>166</v>
      </c>
      <c r="AW135" s="14" t="s">
        <v>32</v>
      </c>
      <c r="AX135" s="14" t="s">
        <v>84</v>
      </c>
      <c r="AY135" s="280" t="s">
        <v>149</v>
      </c>
    </row>
    <row r="136" s="2" customFormat="1" ht="31.92453" customHeight="1">
      <c r="A136" s="39"/>
      <c r="B136" s="40"/>
      <c r="C136" s="239" t="s">
        <v>92</v>
      </c>
      <c r="D136" s="239" t="s">
        <v>152</v>
      </c>
      <c r="E136" s="240" t="s">
        <v>815</v>
      </c>
      <c r="F136" s="241" t="s">
        <v>816</v>
      </c>
      <c r="G136" s="242" t="s">
        <v>188</v>
      </c>
      <c r="H136" s="243">
        <v>65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36.400000000000006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966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965</v>
      </c>
      <c r="G137" s="259"/>
      <c r="H137" s="263">
        <v>65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149</v>
      </c>
    </row>
    <row r="138" s="14" customFormat="1">
      <c r="A138" s="14"/>
      <c r="B138" s="270"/>
      <c r="C138" s="271"/>
      <c r="D138" s="260" t="s">
        <v>190</v>
      </c>
      <c r="E138" s="272" t="s">
        <v>1</v>
      </c>
      <c r="F138" s="273" t="s">
        <v>203</v>
      </c>
      <c r="G138" s="271"/>
      <c r="H138" s="274">
        <v>65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190</v>
      </c>
      <c r="AU138" s="280" t="s">
        <v>92</v>
      </c>
      <c r="AV138" s="14" t="s">
        <v>166</v>
      </c>
      <c r="AW138" s="14" t="s">
        <v>32</v>
      </c>
      <c r="AX138" s="14" t="s">
        <v>84</v>
      </c>
      <c r="AY138" s="280" t="s">
        <v>149</v>
      </c>
    </row>
    <row r="139" s="2" customFormat="1" ht="23.4566" customHeight="1">
      <c r="A139" s="39"/>
      <c r="B139" s="40"/>
      <c r="C139" s="239" t="s">
        <v>99</v>
      </c>
      <c r="D139" s="239" t="s">
        <v>152</v>
      </c>
      <c r="E139" s="240" t="s">
        <v>967</v>
      </c>
      <c r="F139" s="241" t="s">
        <v>968</v>
      </c>
      <c r="G139" s="242" t="s">
        <v>239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969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970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31.92453" customHeight="1">
      <c r="A141" s="39"/>
      <c r="B141" s="40"/>
      <c r="C141" s="239" t="s">
        <v>166</v>
      </c>
      <c r="D141" s="239" t="s">
        <v>152</v>
      </c>
      <c r="E141" s="240" t="s">
        <v>971</v>
      </c>
      <c r="F141" s="241" t="s">
        <v>972</v>
      </c>
      <c r="G141" s="242" t="s">
        <v>438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973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974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16.30189" customHeight="1">
      <c r="A143" s="39"/>
      <c r="B143" s="40"/>
      <c r="C143" s="239" t="s">
        <v>148</v>
      </c>
      <c r="D143" s="239" t="s">
        <v>152</v>
      </c>
      <c r="E143" s="240" t="s">
        <v>975</v>
      </c>
      <c r="F143" s="241" t="s">
        <v>976</v>
      </c>
      <c r="G143" s="242" t="s">
        <v>438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977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978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149</v>
      </c>
    </row>
    <row r="145" s="14" customFormat="1">
      <c r="A145" s="14"/>
      <c r="B145" s="270"/>
      <c r="C145" s="271"/>
      <c r="D145" s="260" t="s">
        <v>190</v>
      </c>
      <c r="E145" s="272" t="s">
        <v>1</v>
      </c>
      <c r="F145" s="273" t="s">
        <v>203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190</v>
      </c>
      <c r="AU145" s="280" t="s">
        <v>92</v>
      </c>
      <c r="AV145" s="14" t="s">
        <v>166</v>
      </c>
      <c r="AW145" s="14" t="s">
        <v>32</v>
      </c>
      <c r="AX145" s="14" t="s">
        <v>84</v>
      </c>
      <c r="AY145" s="280" t="s">
        <v>149</v>
      </c>
    </row>
    <row r="146" s="2" customFormat="1" ht="23.4566" customHeight="1">
      <c r="A146" s="39"/>
      <c r="B146" s="40"/>
      <c r="C146" s="239" t="s">
        <v>213</v>
      </c>
      <c r="D146" s="239" t="s">
        <v>152</v>
      </c>
      <c r="E146" s="240" t="s">
        <v>979</v>
      </c>
      <c r="F146" s="241" t="s">
        <v>980</v>
      </c>
      <c r="G146" s="242" t="s">
        <v>438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981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982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13" customFormat="1">
      <c r="A148" s="13"/>
      <c r="B148" s="258"/>
      <c r="C148" s="259"/>
      <c r="D148" s="260" t="s">
        <v>190</v>
      </c>
      <c r="E148" s="259"/>
      <c r="F148" s="262" t="s">
        <v>983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149</v>
      </c>
    </row>
    <row r="149" s="2" customFormat="1" ht="23.4566" customHeight="1">
      <c r="A149" s="39"/>
      <c r="B149" s="40"/>
      <c r="C149" s="239" t="s">
        <v>218</v>
      </c>
      <c r="D149" s="239" t="s">
        <v>152</v>
      </c>
      <c r="E149" s="240" t="s">
        <v>984</v>
      </c>
      <c r="F149" s="241" t="s">
        <v>985</v>
      </c>
      <c r="G149" s="242" t="s">
        <v>438</v>
      </c>
      <c r="H149" s="243">
        <v>43.572000000000003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986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987</v>
      </c>
      <c r="G150" s="259"/>
      <c r="H150" s="263">
        <v>43.572000000000003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2" customFormat="1" ht="21.0566" customHeight="1">
      <c r="A151" s="39"/>
      <c r="B151" s="40"/>
      <c r="C151" s="239" t="s">
        <v>223</v>
      </c>
      <c r="D151" s="239" t="s">
        <v>152</v>
      </c>
      <c r="E151" s="240" t="s">
        <v>988</v>
      </c>
      <c r="F151" s="241" t="s">
        <v>989</v>
      </c>
      <c r="G151" s="242" t="s">
        <v>438</v>
      </c>
      <c r="H151" s="243">
        <v>48.240000000000002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990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991</v>
      </c>
      <c r="G152" s="259"/>
      <c r="H152" s="263">
        <v>48.240000000000002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149</v>
      </c>
    </row>
    <row r="153" s="2" customFormat="1" ht="23.4566" customHeight="1">
      <c r="A153" s="39"/>
      <c r="B153" s="40"/>
      <c r="C153" s="239" t="s">
        <v>229</v>
      </c>
      <c r="D153" s="239" t="s">
        <v>152</v>
      </c>
      <c r="E153" s="240" t="s">
        <v>992</v>
      </c>
      <c r="F153" s="241" t="s">
        <v>993</v>
      </c>
      <c r="G153" s="242" t="s">
        <v>438</v>
      </c>
      <c r="H153" s="243">
        <v>14.472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994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995</v>
      </c>
      <c r="G154" s="259"/>
      <c r="H154" s="263">
        <v>48.240000000000002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59"/>
      <c r="F155" s="262" t="s">
        <v>996</v>
      </c>
      <c r="G155" s="259"/>
      <c r="H155" s="263">
        <v>14.472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4</v>
      </c>
      <c r="AX155" s="13" t="s">
        <v>84</v>
      </c>
      <c r="AY155" s="269" t="s">
        <v>149</v>
      </c>
    </row>
    <row r="156" s="2" customFormat="1" ht="21.0566" customHeight="1">
      <c r="A156" s="39"/>
      <c r="B156" s="40"/>
      <c r="C156" s="239" t="s">
        <v>236</v>
      </c>
      <c r="D156" s="239" t="s">
        <v>152</v>
      </c>
      <c r="E156" s="240" t="s">
        <v>441</v>
      </c>
      <c r="F156" s="241" t="s">
        <v>442</v>
      </c>
      <c r="G156" s="242" t="s">
        <v>438</v>
      </c>
      <c r="H156" s="243">
        <v>11.199999999999999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997</v>
      </c>
    </row>
    <row r="157" s="13" customFormat="1">
      <c r="A157" s="13"/>
      <c r="B157" s="258"/>
      <c r="C157" s="259"/>
      <c r="D157" s="260" t="s">
        <v>190</v>
      </c>
      <c r="E157" s="261" t="s">
        <v>1</v>
      </c>
      <c r="F157" s="262" t="s">
        <v>998</v>
      </c>
      <c r="G157" s="259"/>
      <c r="H157" s="263">
        <v>3.2000000000000002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190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149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999</v>
      </c>
      <c r="G158" s="259"/>
      <c r="H158" s="263">
        <v>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149</v>
      </c>
    </row>
    <row r="159" s="14" customFormat="1">
      <c r="A159" s="14"/>
      <c r="B159" s="270"/>
      <c r="C159" s="271"/>
      <c r="D159" s="260" t="s">
        <v>190</v>
      </c>
      <c r="E159" s="272" t="s">
        <v>1</v>
      </c>
      <c r="F159" s="273" t="s">
        <v>203</v>
      </c>
      <c r="G159" s="271"/>
      <c r="H159" s="274">
        <v>11.199999999999999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190</v>
      </c>
      <c r="AU159" s="280" t="s">
        <v>92</v>
      </c>
      <c r="AV159" s="14" t="s">
        <v>166</v>
      </c>
      <c r="AW159" s="14" t="s">
        <v>32</v>
      </c>
      <c r="AX159" s="14" t="s">
        <v>84</v>
      </c>
      <c r="AY159" s="280" t="s">
        <v>149</v>
      </c>
    </row>
    <row r="160" s="2" customFormat="1" ht="36.72453" customHeight="1">
      <c r="A160" s="39"/>
      <c r="B160" s="40"/>
      <c r="C160" s="239" t="s">
        <v>242</v>
      </c>
      <c r="D160" s="239" t="s">
        <v>152</v>
      </c>
      <c r="E160" s="240" t="s">
        <v>445</v>
      </c>
      <c r="F160" s="241" t="s">
        <v>446</v>
      </c>
      <c r="G160" s="242" t="s">
        <v>438</v>
      </c>
      <c r="H160" s="243">
        <v>3.3599999999999999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1000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1001</v>
      </c>
      <c r="G161" s="259"/>
      <c r="H161" s="263">
        <v>11.199999999999999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59"/>
      <c r="F162" s="262" t="s">
        <v>1002</v>
      </c>
      <c r="G162" s="259"/>
      <c r="H162" s="263">
        <v>3.3599999999999999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149</v>
      </c>
    </row>
    <row r="163" s="2" customFormat="1" ht="36.72453" customHeight="1">
      <c r="A163" s="39"/>
      <c r="B163" s="40"/>
      <c r="C163" s="239" t="s">
        <v>247</v>
      </c>
      <c r="D163" s="239" t="s">
        <v>152</v>
      </c>
      <c r="E163" s="240" t="s">
        <v>1003</v>
      </c>
      <c r="F163" s="241" t="s">
        <v>1004</v>
      </c>
      <c r="G163" s="242" t="s">
        <v>438</v>
      </c>
      <c r="H163" s="243">
        <v>87.412000000000006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1005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1006</v>
      </c>
      <c r="G164" s="259"/>
      <c r="H164" s="263">
        <v>87.412000000000006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1007</v>
      </c>
      <c r="F165" s="241" t="s">
        <v>1008</v>
      </c>
      <c r="G165" s="242" t="s">
        <v>438</v>
      </c>
      <c r="H165" s="243">
        <v>225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1009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1010</v>
      </c>
      <c r="G166" s="259"/>
      <c r="H166" s="263">
        <v>225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1.0566" customHeight="1">
      <c r="A167" s="39"/>
      <c r="B167" s="40"/>
      <c r="C167" s="239" t="s">
        <v>256</v>
      </c>
      <c r="D167" s="239" t="s">
        <v>152</v>
      </c>
      <c r="E167" s="240" t="s">
        <v>1011</v>
      </c>
      <c r="F167" s="241" t="s">
        <v>1012</v>
      </c>
      <c r="G167" s="242" t="s">
        <v>438</v>
      </c>
      <c r="H167" s="243">
        <v>87.412000000000006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1013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1006</v>
      </c>
      <c r="G168" s="259"/>
      <c r="H168" s="263">
        <v>87.412000000000006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260</v>
      </c>
      <c r="D169" s="239" t="s">
        <v>152</v>
      </c>
      <c r="E169" s="240" t="s">
        <v>470</v>
      </c>
      <c r="F169" s="241" t="s">
        <v>197</v>
      </c>
      <c r="G169" s="242" t="s">
        <v>198</v>
      </c>
      <c r="H169" s="243">
        <v>166.083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1014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1015</v>
      </c>
      <c r="G170" s="259"/>
      <c r="H170" s="263">
        <v>166.083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23.4566" customHeight="1">
      <c r="A171" s="39"/>
      <c r="B171" s="40"/>
      <c r="C171" s="239" t="s">
        <v>264</v>
      </c>
      <c r="D171" s="239" t="s">
        <v>152</v>
      </c>
      <c r="E171" s="240" t="s">
        <v>1016</v>
      </c>
      <c r="F171" s="241" t="s">
        <v>736</v>
      </c>
      <c r="G171" s="242" t="s">
        <v>438</v>
      </c>
      <c r="H171" s="243">
        <v>15.6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1017</v>
      </c>
    </row>
    <row r="172" s="15" customFormat="1">
      <c r="A172" s="15"/>
      <c r="B172" s="294"/>
      <c r="C172" s="295"/>
      <c r="D172" s="260" t="s">
        <v>190</v>
      </c>
      <c r="E172" s="296" t="s">
        <v>1</v>
      </c>
      <c r="F172" s="297" t="s">
        <v>1018</v>
      </c>
      <c r="G172" s="295"/>
      <c r="H172" s="296" t="s">
        <v>1</v>
      </c>
      <c r="I172" s="298"/>
      <c r="J172" s="295"/>
      <c r="K172" s="295"/>
      <c r="L172" s="299"/>
      <c r="M172" s="300"/>
      <c r="N172" s="301"/>
      <c r="O172" s="301"/>
      <c r="P172" s="301"/>
      <c r="Q172" s="301"/>
      <c r="R172" s="301"/>
      <c r="S172" s="301"/>
      <c r="T172" s="30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3" t="s">
        <v>190</v>
      </c>
      <c r="AU172" s="303" t="s">
        <v>92</v>
      </c>
      <c r="AV172" s="15" t="s">
        <v>84</v>
      </c>
      <c r="AW172" s="15" t="s">
        <v>32</v>
      </c>
      <c r="AX172" s="15" t="s">
        <v>76</v>
      </c>
      <c r="AY172" s="303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1019</v>
      </c>
      <c r="G173" s="259"/>
      <c r="H173" s="263">
        <v>15.6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2" customFormat="1" ht="23.4566" customHeight="1">
      <c r="A174" s="39"/>
      <c r="B174" s="40"/>
      <c r="C174" s="239" t="s">
        <v>269</v>
      </c>
      <c r="D174" s="239" t="s">
        <v>152</v>
      </c>
      <c r="E174" s="240" t="s">
        <v>1020</v>
      </c>
      <c r="F174" s="241" t="s">
        <v>1021</v>
      </c>
      <c r="G174" s="242" t="s">
        <v>188</v>
      </c>
      <c r="H174" s="243">
        <v>40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1022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1023</v>
      </c>
      <c r="G175" s="259"/>
      <c r="H175" s="263">
        <v>40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2" customFormat="1" ht="16.30189" customHeight="1">
      <c r="A176" s="39"/>
      <c r="B176" s="40"/>
      <c r="C176" s="282" t="s">
        <v>273</v>
      </c>
      <c r="D176" s="282" t="s">
        <v>243</v>
      </c>
      <c r="E176" s="283" t="s">
        <v>1024</v>
      </c>
      <c r="F176" s="284" t="s">
        <v>1025</v>
      </c>
      <c r="G176" s="285" t="s">
        <v>493</v>
      </c>
      <c r="H176" s="286">
        <v>1.236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42</v>
      </c>
      <c r="O176" s="98"/>
      <c r="P176" s="249">
        <f>O176*H176</f>
        <v>0</v>
      </c>
      <c r="Q176" s="249">
        <v>0.001</v>
      </c>
      <c r="R176" s="249">
        <f>Q176*H176</f>
        <v>0.0012360000000000001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223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1026</v>
      </c>
    </row>
    <row r="177" s="13" customFormat="1">
      <c r="A177" s="13"/>
      <c r="B177" s="258"/>
      <c r="C177" s="259"/>
      <c r="D177" s="260" t="s">
        <v>190</v>
      </c>
      <c r="E177" s="259"/>
      <c r="F177" s="262" t="s">
        <v>1027</v>
      </c>
      <c r="G177" s="259"/>
      <c r="H177" s="263">
        <v>1.236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4</v>
      </c>
      <c r="AX177" s="13" t="s">
        <v>84</v>
      </c>
      <c r="AY177" s="269" t="s">
        <v>149</v>
      </c>
    </row>
    <row r="178" s="2" customFormat="1" ht="21.0566" customHeight="1">
      <c r="A178" s="39"/>
      <c r="B178" s="40"/>
      <c r="C178" s="239" t="s">
        <v>277</v>
      </c>
      <c r="D178" s="239" t="s">
        <v>152</v>
      </c>
      <c r="E178" s="240" t="s">
        <v>1028</v>
      </c>
      <c r="F178" s="241" t="s">
        <v>1029</v>
      </c>
      <c r="G178" s="242" t="s">
        <v>188</v>
      </c>
      <c r="H178" s="243">
        <v>65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1030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1031</v>
      </c>
      <c r="G179" s="259"/>
      <c r="H179" s="263">
        <v>65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14" customFormat="1">
      <c r="A180" s="14"/>
      <c r="B180" s="270"/>
      <c r="C180" s="271"/>
      <c r="D180" s="260" t="s">
        <v>190</v>
      </c>
      <c r="E180" s="272" t="s">
        <v>1</v>
      </c>
      <c r="F180" s="273" t="s">
        <v>203</v>
      </c>
      <c r="G180" s="271"/>
      <c r="H180" s="274">
        <v>65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190</v>
      </c>
      <c r="AU180" s="280" t="s">
        <v>92</v>
      </c>
      <c r="AV180" s="14" t="s">
        <v>166</v>
      </c>
      <c r="AW180" s="14" t="s">
        <v>32</v>
      </c>
      <c r="AX180" s="14" t="s">
        <v>84</v>
      </c>
      <c r="AY180" s="280" t="s">
        <v>149</v>
      </c>
    </row>
    <row r="181" s="2" customFormat="1" ht="16.30189" customHeight="1">
      <c r="A181" s="39"/>
      <c r="B181" s="40"/>
      <c r="C181" s="239" t="s">
        <v>7</v>
      </c>
      <c r="D181" s="239" t="s">
        <v>152</v>
      </c>
      <c r="E181" s="240" t="s">
        <v>1032</v>
      </c>
      <c r="F181" s="241" t="s">
        <v>1033</v>
      </c>
      <c r="G181" s="242" t="s">
        <v>188</v>
      </c>
      <c r="H181" s="243">
        <v>40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1034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1023</v>
      </c>
      <c r="G182" s="259"/>
      <c r="H182" s="263">
        <v>40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31.92453" customHeight="1">
      <c r="A183" s="39"/>
      <c r="B183" s="40"/>
      <c r="C183" s="239" t="s">
        <v>284</v>
      </c>
      <c r="D183" s="239" t="s">
        <v>152</v>
      </c>
      <c r="E183" s="240" t="s">
        <v>1035</v>
      </c>
      <c r="F183" s="241" t="s">
        <v>1036</v>
      </c>
      <c r="G183" s="242" t="s">
        <v>188</v>
      </c>
      <c r="H183" s="243">
        <v>40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1037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1023</v>
      </c>
      <c r="G184" s="259"/>
      <c r="H184" s="263">
        <v>40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149</v>
      </c>
    </row>
    <row r="185" s="12" customFormat="1" ht="22.8" customHeight="1">
      <c r="A185" s="12"/>
      <c r="B185" s="223"/>
      <c r="C185" s="224"/>
      <c r="D185" s="225" t="s">
        <v>75</v>
      </c>
      <c r="E185" s="237" t="s">
        <v>92</v>
      </c>
      <c r="F185" s="237" t="s">
        <v>1038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SUM(P186:P203)</f>
        <v>0</v>
      </c>
      <c r="Q185" s="231"/>
      <c r="R185" s="232">
        <f>SUM(R186:R203)</f>
        <v>10.109506395550001</v>
      </c>
      <c r="S185" s="231"/>
      <c r="T185" s="233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84</v>
      </c>
      <c r="AT185" s="235" t="s">
        <v>75</v>
      </c>
      <c r="AU185" s="235" t="s">
        <v>84</v>
      </c>
      <c r="AY185" s="234" t="s">
        <v>149</v>
      </c>
      <c r="BK185" s="236">
        <f>SUM(BK186:BK203)</f>
        <v>0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1039</v>
      </c>
      <c r="F186" s="241" t="s">
        <v>1040</v>
      </c>
      <c r="G186" s="242" t="s">
        <v>188</v>
      </c>
      <c r="H186" s="243">
        <v>60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0.00014999999999999999</v>
      </c>
      <c r="R186" s="249">
        <f>Q186*H186</f>
        <v>0.0089999999999999993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1041</v>
      </c>
    </row>
    <row r="187" s="15" customFormat="1">
      <c r="A187" s="15"/>
      <c r="B187" s="294"/>
      <c r="C187" s="295"/>
      <c r="D187" s="260" t="s">
        <v>190</v>
      </c>
      <c r="E187" s="296" t="s">
        <v>1</v>
      </c>
      <c r="F187" s="297" t="s">
        <v>1042</v>
      </c>
      <c r="G187" s="295"/>
      <c r="H187" s="296" t="s">
        <v>1</v>
      </c>
      <c r="I187" s="298"/>
      <c r="J187" s="295"/>
      <c r="K187" s="295"/>
      <c r="L187" s="299"/>
      <c r="M187" s="300"/>
      <c r="N187" s="301"/>
      <c r="O187" s="301"/>
      <c r="P187" s="301"/>
      <c r="Q187" s="301"/>
      <c r="R187" s="301"/>
      <c r="S187" s="301"/>
      <c r="T187" s="30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3" t="s">
        <v>190</v>
      </c>
      <c r="AU187" s="303" t="s">
        <v>92</v>
      </c>
      <c r="AV187" s="15" t="s">
        <v>84</v>
      </c>
      <c r="AW187" s="15" t="s">
        <v>32</v>
      </c>
      <c r="AX187" s="15" t="s">
        <v>76</v>
      </c>
      <c r="AY187" s="303" t="s">
        <v>149</v>
      </c>
    </row>
    <row r="188" s="15" customFormat="1">
      <c r="A188" s="15"/>
      <c r="B188" s="294"/>
      <c r="C188" s="295"/>
      <c r="D188" s="260" t="s">
        <v>190</v>
      </c>
      <c r="E188" s="296" t="s">
        <v>1</v>
      </c>
      <c r="F188" s="297" t="s">
        <v>1043</v>
      </c>
      <c r="G188" s="295"/>
      <c r="H188" s="296" t="s">
        <v>1</v>
      </c>
      <c r="I188" s="298"/>
      <c r="J188" s="295"/>
      <c r="K188" s="295"/>
      <c r="L188" s="299"/>
      <c r="M188" s="300"/>
      <c r="N188" s="301"/>
      <c r="O188" s="301"/>
      <c r="P188" s="301"/>
      <c r="Q188" s="301"/>
      <c r="R188" s="301"/>
      <c r="S188" s="301"/>
      <c r="T188" s="30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3" t="s">
        <v>190</v>
      </c>
      <c r="AU188" s="303" t="s">
        <v>92</v>
      </c>
      <c r="AV188" s="15" t="s">
        <v>84</v>
      </c>
      <c r="AW188" s="15" t="s">
        <v>32</v>
      </c>
      <c r="AX188" s="15" t="s">
        <v>76</v>
      </c>
      <c r="AY188" s="303" t="s">
        <v>149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1044</v>
      </c>
      <c r="G189" s="259"/>
      <c r="H189" s="263">
        <v>60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23.4566" customHeight="1">
      <c r="A190" s="39"/>
      <c r="B190" s="40"/>
      <c r="C190" s="239" t="s">
        <v>292</v>
      </c>
      <c r="D190" s="239" t="s">
        <v>152</v>
      </c>
      <c r="E190" s="240" t="s">
        <v>1045</v>
      </c>
      <c r="F190" s="241" t="s">
        <v>1046</v>
      </c>
      <c r="G190" s="242" t="s">
        <v>188</v>
      </c>
      <c r="H190" s="243">
        <v>60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1047</v>
      </c>
    </row>
    <row r="191" s="2" customFormat="1" ht="23.4566" customHeight="1">
      <c r="A191" s="39"/>
      <c r="B191" s="40"/>
      <c r="C191" s="282" t="s">
        <v>296</v>
      </c>
      <c r="D191" s="282" t="s">
        <v>243</v>
      </c>
      <c r="E191" s="283" t="s">
        <v>1048</v>
      </c>
      <c r="F191" s="284" t="s">
        <v>1049</v>
      </c>
      <c r="G191" s="285" t="s">
        <v>198</v>
      </c>
      <c r="H191" s="286">
        <v>9.3000000000000007</v>
      </c>
      <c r="I191" s="287"/>
      <c r="J191" s="288">
        <f>ROUND(I191*H191,2)</f>
        <v>0</v>
      </c>
      <c r="K191" s="289"/>
      <c r="L191" s="290"/>
      <c r="M191" s="291" t="s">
        <v>1</v>
      </c>
      <c r="N191" s="292" t="s">
        <v>42</v>
      </c>
      <c r="O191" s="98"/>
      <c r="P191" s="249">
        <f>O191*H191</f>
        <v>0</v>
      </c>
      <c r="Q191" s="249">
        <v>1</v>
      </c>
      <c r="R191" s="249">
        <f>Q191*H191</f>
        <v>9.3000000000000007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223</v>
      </c>
      <c r="AT191" s="251" t="s">
        <v>243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1050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1044</v>
      </c>
      <c r="G192" s="259"/>
      <c r="H192" s="263">
        <v>60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149</v>
      </c>
    </row>
    <row r="193" s="13" customFormat="1">
      <c r="A193" s="13"/>
      <c r="B193" s="258"/>
      <c r="C193" s="259"/>
      <c r="D193" s="260" t="s">
        <v>190</v>
      </c>
      <c r="E193" s="259"/>
      <c r="F193" s="262" t="s">
        <v>1051</v>
      </c>
      <c r="G193" s="259"/>
      <c r="H193" s="263">
        <v>9.3000000000000007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4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300</v>
      </c>
      <c r="D194" s="239" t="s">
        <v>152</v>
      </c>
      <c r="E194" s="240" t="s">
        <v>1052</v>
      </c>
      <c r="F194" s="241" t="s">
        <v>1053</v>
      </c>
      <c r="G194" s="242" t="s">
        <v>188</v>
      </c>
      <c r="H194" s="243">
        <v>60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1054</v>
      </c>
    </row>
    <row r="195" s="2" customFormat="1" ht="36.72453" customHeight="1">
      <c r="A195" s="39"/>
      <c r="B195" s="40"/>
      <c r="C195" s="239" t="s">
        <v>304</v>
      </c>
      <c r="D195" s="239" t="s">
        <v>152</v>
      </c>
      <c r="E195" s="240" t="s">
        <v>1055</v>
      </c>
      <c r="F195" s="241" t="s">
        <v>1056</v>
      </c>
      <c r="G195" s="242" t="s">
        <v>651</v>
      </c>
      <c r="H195" s="243">
        <v>2160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2.89984E-05</v>
      </c>
      <c r="R195" s="249">
        <f>Q195*H195</f>
        <v>0.062636544000000002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1057</v>
      </c>
    </row>
    <row r="196" s="13" customFormat="1">
      <c r="A196" s="13"/>
      <c r="B196" s="258"/>
      <c r="C196" s="259"/>
      <c r="D196" s="260" t="s">
        <v>190</v>
      </c>
      <c r="E196" s="261" t="s">
        <v>1</v>
      </c>
      <c r="F196" s="262" t="s">
        <v>1058</v>
      </c>
      <c r="G196" s="259"/>
      <c r="H196" s="263">
        <v>2160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190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149</v>
      </c>
    </row>
    <row r="197" s="14" customFormat="1">
      <c r="A197" s="14"/>
      <c r="B197" s="270"/>
      <c r="C197" s="271"/>
      <c r="D197" s="260" t="s">
        <v>190</v>
      </c>
      <c r="E197" s="272" t="s">
        <v>1</v>
      </c>
      <c r="F197" s="273" t="s">
        <v>203</v>
      </c>
      <c r="G197" s="271"/>
      <c r="H197" s="274">
        <v>2160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190</v>
      </c>
      <c r="AU197" s="280" t="s">
        <v>92</v>
      </c>
      <c r="AV197" s="14" t="s">
        <v>166</v>
      </c>
      <c r="AW197" s="14" t="s">
        <v>32</v>
      </c>
      <c r="AX197" s="14" t="s">
        <v>84</v>
      </c>
      <c r="AY197" s="280" t="s">
        <v>149</v>
      </c>
    </row>
    <row r="198" s="2" customFormat="1" ht="16.30189" customHeight="1">
      <c r="A198" s="39"/>
      <c r="B198" s="40"/>
      <c r="C198" s="239" t="s">
        <v>309</v>
      </c>
      <c r="D198" s="239" t="s">
        <v>152</v>
      </c>
      <c r="E198" s="240" t="s">
        <v>1059</v>
      </c>
      <c r="F198" s="241" t="s">
        <v>1060</v>
      </c>
      <c r="G198" s="242" t="s">
        <v>438</v>
      </c>
      <c r="H198" s="243">
        <v>0.32500000000000001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2.2354352039999998</v>
      </c>
      <c r="R198" s="249">
        <f>Q198*H198</f>
        <v>0.72651644129999993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1061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1062</v>
      </c>
      <c r="G199" s="259"/>
      <c r="H199" s="263">
        <v>0.32500000000000001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1.0566" customHeight="1">
      <c r="A200" s="39"/>
      <c r="B200" s="40"/>
      <c r="C200" s="239" t="s">
        <v>313</v>
      </c>
      <c r="D200" s="239" t="s">
        <v>152</v>
      </c>
      <c r="E200" s="240" t="s">
        <v>1063</v>
      </c>
      <c r="F200" s="241" t="s">
        <v>1064</v>
      </c>
      <c r="G200" s="242" t="s">
        <v>188</v>
      </c>
      <c r="H200" s="243">
        <v>1.3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0.0087333924999999993</v>
      </c>
      <c r="R200" s="249">
        <f>Q200*H200</f>
        <v>0.011353410249999999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1065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1066</v>
      </c>
      <c r="G201" s="259"/>
      <c r="H201" s="263">
        <v>1.3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1.3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21.0566" customHeight="1">
      <c r="A203" s="39"/>
      <c r="B203" s="40"/>
      <c r="C203" s="239" t="s">
        <v>317</v>
      </c>
      <c r="D203" s="239" t="s">
        <v>152</v>
      </c>
      <c r="E203" s="240" t="s">
        <v>1067</v>
      </c>
      <c r="F203" s="241" t="s">
        <v>1068</v>
      </c>
      <c r="G203" s="242" t="s">
        <v>188</v>
      </c>
      <c r="H203" s="243">
        <v>1.3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1069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99</v>
      </c>
      <c r="F204" s="237" t="s">
        <v>475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SUM(P205:P226)</f>
        <v>0</v>
      </c>
      <c r="Q204" s="231"/>
      <c r="R204" s="232">
        <f>SUM(R205:R226)</f>
        <v>18.045453919349598</v>
      </c>
      <c r="S204" s="231"/>
      <c r="T204" s="233">
        <f>SUM(T205:T226)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149</v>
      </c>
      <c r="BK204" s="236">
        <f>SUM(BK205:BK226)</f>
        <v>0</v>
      </c>
    </row>
    <row r="205" s="2" customFormat="1" ht="23.4566" customHeight="1">
      <c r="A205" s="39"/>
      <c r="B205" s="40"/>
      <c r="C205" s="239" t="s">
        <v>322</v>
      </c>
      <c r="D205" s="239" t="s">
        <v>152</v>
      </c>
      <c r="E205" s="240" t="s">
        <v>1070</v>
      </c>
      <c r="F205" s="241" t="s">
        <v>1071</v>
      </c>
      <c r="G205" s="242" t="s">
        <v>250</v>
      </c>
      <c r="H205" s="243">
        <v>16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0.00088754999999999997</v>
      </c>
      <c r="R205" s="249">
        <f>Q205*H205</f>
        <v>0.0142008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1072</v>
      </c>
    </row>
    <row r="206" s="13" customFormat="1">
      <c r="A206" s="13"/>
      <c r="B206" s="258"/>
      <c r="C206" s="259"/>
      <c r="D206" s="260" t="s">
        <v>190</v>
      </c>
      <c r="E206" s="261" t="s">
        <v>1</v>
      </c>
      <c r="F206" s="262" t="s">
        <v>1073</v>
      </c>
      <c r="G206" s="259"/>
      <c r="H206" s="263">
        <v>16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190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149</v>
      </c>
    </row>
    <row r="207" s="2" customFormat="1" ht="16.30189" customHeight="1">
      <c r="A207" s="39"/>
      <c r="B207" s="40"/>
      <c r="C207" s="282" t="s">
        <v>327</v>
      </c>
      <c r="D207" s="282" t="s">
        <v>243</v>
      </c>
      <c r="E207" s="283" t="s">
        <v>1074</v>
      </c>
      <c r="F207" s="284" t="s">
        <v>1075</v>
      </c>
      <c r="G207" s="285" t="s">
        <v>250</v>
      </c>
      <c r="H207" s="286">
        <v>16</v>
      </c>
      <c r="I207" s="287"/>
      <c r="J207" s="288">
        <f>ROUND(I207*H207,2)</f>
        <v>0</v>
      </c>
      <c r="K207" s="289"/>
      <c r="L207" s="290"/>
      <c r="M207" s="291" t="s">
        <v>1</v>
      </c>
      <c r="N207" s="292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223</v>
      </c>
      <c r="AT207" s="251" t="s">
        <v>243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1076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1077</v>
      </c>
      <c r="G208" s="259"/>
      <c r="H208" s="263">
        <v>16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149</v>
      </c>
    </row>
    <row r="209" s="2" customFormat="1" ht="21.0566" customHeight="1">
      <c r="A209" s="39"/>
      <c r="B209" s="40"/>
      <c r="C209" s="239" t="s">
        <v>332</v>
      </c>
      <c r="D209" s="239" t="s">
        <v>152</v>
      </c>
      <c r="E209" s="240" t="s">
        <v>476</v>
      </c>
      <c r="F209" s="241" t="s">
        <v>477</v>
      </c>
      <c r="G209" s="242" t="s">
        <v>438</v>
      </c>
      <c r="H209" s="243">
        <v>2.9369999999999998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2.3855499999999998</v>
      </c>
      <c r="R209" s="249">
        <f>Q209*H209</f>
        <v>7.0063603499999987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1078</v>
      </c>
    </row>
    <row r="210" s="15" customFormat="1">
      <c r="A210" s="15"/>
      <c r="B210" s="294"/>
      <c r="C210" s="295"/>
      <c r="D210" s="260" t="s">
        <v>190</v>
      </c>
      <c r="E210" s="296" t="s">
        <v>1</v>
      </c>
      <c r="F210" s="297" t="s">
        <v>1079</v>
      </c>
      <c r="G210" s="295"/>
      <c r="H210" s="296" t="s">
        <v>1</v>
      </c>
      <c r="I210" s="298"/>
      <c r="J210" s="295"/>
      <c r="K210" s="295"/>
      <c r="L210" s="299"/>
      <c r="M210" s="300"/>
      <c r="N210" s="301"/>
      <c r="O210" s="301"/>
      <c r="P210" s="301"/>
      <c r="Q210" s="301"/>
      <c r="R210" s="301"/>
      <c r="S210" s="301"/>
      <c r="T210" s="30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3" t="s">
        <v>190</v>
      </c>
      <c r="AU210" s="303" t="s">
        <v>92</v>
      </c>
      <c r="AV210" s="15" t="s">
        <v>84</v>
      </c>
      <c r="AW210" s="15" t="s">
        <v>32</v>
      </c>
      <c r="AX210" s="15" t="s">
        <v>76</v>
      </c>
      <c r="AY210" s="303" t="s">
        <v>149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1080</v>
      </c>
      <c r="G211" s="259"/>
      <c r="H211" s="263">
        <v>2.9369999999999998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149</v>
      </c>
    </row>
    <row r="212" s="2" customFormat="1" ht="21.0566" customHeight="1">
      <c r="A212" s="39"/>
      <c r="B212" s="40"/>
      <c r="C212" s="239" t="s">
        <v>337</v>
      </c>
      <c r="D212" s="239" t="s">
        <v>152</v>
      </c>
      <c r="E212" s="240" t="s">
        <v>480</v>
      </c>
      <c r="F212" s="241" t="s">
        <v>481</v>
      </c>
      <c r="G212" s="242" t="s">
        <v>188</v>
      </c>
      <c r="H212" s="243">
        <v>11.585000000000001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0.049827999999999997</v>
      </c>
      <c r="R212" s="249">
        <f>Q212*H212</f>
        <v>0.57725738000000004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1081</v>
      </c>
    </row>
    <row r="213" s="15" customFormat="1">
      <c r="A213" s="15"/>
      <c r="B213" s="294"/>
      <c r="C213" s="295"/>
      <c r="D213" s="260" t="s">
        <v>190</v>
      </c>
      <c r="E213" s="296" t="s">
        <v>1</v>
      </c>
      <c r="F213" s="297" t="s">
        <v>1082</v>
      </c>
      <c r="G213" s="295"/>
      <c r="H213" s="296" t="s">
        <v>1</v>
      </c>
      <c r="I213" s="298"/>
      <c r="J213" s="295"/>
      <c r="K213" s="295"/>
      <c r="L213" s="299"/>
      <c r="M213" s="300"/>
      <c r="N213" s="301"/>
      <c r="O213" s="301"/>
      <c r="P213" s="301"/>
      <c r="Q213" s="301"/>
      <c r="R213" s="301"/>
      <c r="S213" s="301"/>
      <c r="T213" s="30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3" t="s">
        <v>190</v>
      </c>
      <c r="AU213" s="303" t="s">
        <v>92</v>
      </c>
      <c r="AV213" s="15" t="s">
        <v>84</v>
      </c>
      <c r="AW213" s="15" t="s">
        <v>32</v>
      </c>
      <c r="AX213" s="15" t="s">
        <v>76</v>
      </c>
      <c r="AY213" s="303" t="s">
        <v>149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1083</v>
      </c>
      <c r="G214" s="259"/>
      <c r="H214" s="263">
        <v>11.585000000000001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149</v>
      </c>
    </row>
    <row r="215" s="2" customFormat="1" ht="21.0566" customHeight="1">
      <c r="A215" s="39"/>
      <c r="B215" s="40"/>
      <c r="C215" s="239" t="s">
        <v>342</v>
      </c>
      <c r="D215" s="239" t="s">
        <v>152</v>
      </c>
      <c r="E215" s="240" t="s">
        <v>484</v>
      </c>
      <c r="F215" s="241" t="s">
        <v>485</v>
      </c>
      <c r="G215" s="242" t="s">
        <v>188</v>
      </c>
      <c r="H215" s="243">
        <v>11.585000000000001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1.5E-05</v>
      </c>
      <c r="R215" s="249">
        <f>Q215*H215</f>
        <v>0.00017377500000000001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1084</v>
      </c>
    </row>
    <row r="216" s="2" customFormat="1" ht="21.0566" customHeight="1">
      <c r="A216" s="39"/>
      <c r="B216" s="40"/>
      <c r="C216" s="239" t="s">
        <v>346</v>
      </c>
      <c r="D216" s="239" t="s">
        <v>152</v>
      </c>
      <c r="E216" s="240" t="s">
        <v>487</v>
      </c>
      <c r="F216" s="241" t="s">
        <v>488</v>
      </c>
      <c r="G216" s="242" t="s">
        <v>198</v>
      </c>
      <c r="H216" s="243">
        <v>0.878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1.0370397</v>
      </c>
      <c r="R216" s="249">
        <f>Q216*H216</f>
        <v>0.91052085660000004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166</v>
      </c>
      <c r="AT216" s="251" t="s">
        <v>152</v>
      </c>
      <c r="AU216" s="251" t="s">
        <v>92</v>
      </c>
      <c r="AY216" s="18" t="s">
        <v>149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166</v>
      </c>
      <c r="BM216" s="251" t="s">
        <v>1085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1086</v>
      </c>
      <c r="G217" s="259"/>
      <c r="H217" s="263">
        <v>0.878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149</v>
      </c>
    </row>
    <row r="218" s="2" customFormat="1" ht="23.4566" customHeight="1">
      <c r="A218" s="39"/>
      <c r="B218" s="40"/>
      <c r="C218" s="239" t="s">
        <v>351</v>
      </c>
      <c r="D218" s="239" t="s">
        <v>152</v>
      </c>
      <c r="E218" s="240" t="s">
        <v>1087</v>
      </c>
      <c r="F218" s="241" t="s">
        <v>1088</v>
      </c>
      <c r="G218" s="242" t="s">
        <v>438</v>
      </c>
      <c r="H218" s="243">
        <v>4.077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2.3225634999999998</v>
      </c>
      <c r="R218" s="249">
        <f>Q218*H218</f>
        <v>9.4690913894999991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166</v>
      </c>
      <c r="AT218" s="251" t="s">
        <v>152</v>
      </c>
      <c r="AU218" s="251" t="s">
        <v>92</v>
      </c>
      <c r="AY218" s="18" t="s">
        <v>149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166</v>
      </c>
      <c r="BM218" s="251" t="s">
        <v>1089</v>
      </c>
    </row>
    <row r="219" s="15" customFormat="1">
      <c r="A219" s="15"/>
      <c r="B219" s="294"/>
      <c r="C219" s="295"/>
      <c r="D219" s="260" t="s">
        <v>190</v>
      </c>
      <c r="E219" s="296" t="s">
        <v>1</v>
      </c>
      <c r="F219" s="297" t="s">
        <v>1090</v>
      </c>
      <c r="G219" s="295"/>
      <c r="H219" s="296" t="s">
        <v>1</v>
      </c>
      <c r="I219" s="298"/>
      <c r="J219" s="295"/>
      <c r="K219" s="295"/>
      <c r="L219" s="299"/>
      <c r="M219" s="300"/>
      <c r="N219" s="301"/>
      <c r="O219" s="301"/>
      <c r="P219" s="301"/>
      <c r="Q219" s="301"/>
      <c r="R219" s="301"/>
      <c r="S219" s="301"/>
      <c r="T219" s="30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303" t="s">
        <v>190</v>
      </c>
      <c r="AU219" s="303" t="s">
        <v>92</v>
      </c>
      <c r="AV219" s="15" t="s">
        <v>84</v>
      </c>
      <c r="AW219" s="15" t="s">
        <v>32</v>
      </c>
      <c r="AX219" s="15" t="s">
        <v>76</v>
      </c>
      <c r="AY219" s="303" t="s">
        <v>149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1091</v>
      </c>
      <c r="G220" s="259"/>
      <c r="H220" s="263">
        <v>4.077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2" customFormat="1" ht="23.4566" customHeight="1">
      <c r="A221" s="39"/>
      <c r="B221" s="40"/>
      <c r="C221" s="239" t="s">
        <v>355</v>
      </c>
      <c r="D221" s="239" t="s">
        <v>152</v>
      </c>
      <c r="E221" s="240" t="s">
        <v>1092</v>
      </c>
      <c r="F221" s="241" t="s">
        <v>1093</v>
      </c>
      <c r="G221" s="242" t="s">
        <v>188</v>
      </c>
      <c r="H221" s="243">
        <v>14.688000000000001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0.0045821741999999997</v>
      </c>
      <c r="R221" s="249">
        <f>Q221*H221</f>
        <v>0.0673029746496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1094</v>
      </c>
    </row>
    <row r="222" s="15" customFormat="1">
      <c r="A222" s="15"/>
      <c r="B222" s="294"/>
      <c r="C222" s="295"/>
      <c r="D222" s="260" t="s">
        <v>190</v>
      </c>
      <c r="E222" s="296" t="s">
        <v>1</v>
      </c>
      <c r="F222" s="297" t="s">
        <v>1095</v>
      </c>
      <c r="G222" s="295"/>
      <c r="H222" s="296" t="s">
        <v>1</v>
      </c>
      <c r="I222" s="298"/>
      <c r="J222" s="295"/>
      <c r="K222" s="295"/>
      <c r="L222" s="299"/>
      <c r="M222" s="300"/>
      <c r="N222" s="301"/>
      <c r="O222" s="301"/>
      <c r="P222" s="301"/>
      <c r="Q222" s="301"/>
      <c r="R222" s="301"/>
      <c r="S222" s="301"/>
      <c r="T222" s="30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3" t="s">
        <v>190</v>
      </c>
      <c r="AU222" s="303" t="s">
        <v>92</v>
      </c>
      <c r="AV222" s="15" t="s">
        <v>84</v>
      </c>
      <c r="AW222" s="15" t="s">
        <v>32</v>
      </c>
      <c r="AX222" s="15" t="s">
        <v>76</v>
      </c>
      <c r="AY222" s="303" t="s">
        <v>149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1096</v>
      </c>
      <c r="G223" s="259"/>
      <c r="H223" s="263">
        <v>14.688000000000001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149</v>
      </c>
    </row>
    <row r="224" s="14" customFormat="1">
      <c r="A224" s="14"/>
      <c r="B224" s="270"/>
      <c r="C224" s="271"/>
      <c r="D224" s="260" t="s">
        <v>190</v>
      </c>
      <c r="E224" s="272" t="s">
        <v>1</v>
      </c>
      <c r="F224" s="273" t="s">
        <v>203</v>
      </c>
      <c r="G224" s="271"/>
      <c r="H224" s="274">
        <v>14.688000000000001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190</v>
      </c>
      <c r="AU224" s="280" t="s">
        <v>92</v>
      </c>
      <c r="AV224" s="14" t="s">
        <v>166</v>
      </c>
      <c r="AW224" s="14" t="s">
        <v>4</v>
      </c>
      <c r="AX224" s="14" t="s">
        <v>84</v>
      </c>
      <c r="AY224" s="280" t="s">
        <v>149</v>
      </c>
    </row>
    <row r="225" s="2" customFormat="1" ht="23.4566" customHeight="1">
      <c r="A225" s="39"/>
      <c r="B225" s="40"/>
      <c r="C225" s="239" t="s">
        <v>359</v>
      </c>
      <c r="D225" s="239" t="s">
        <v>152</v>
      </c>
      <c r="E225" s="240" t="s">
        <v>1097</v>
      </c>
      <c r="F225" s="241" t="s">
        <v>1098</v>
      </c>
      <c r="G225" s="242" t="s">
        <v>188</v>
      </c>
      <c r="H225" s="243">
        <v>14.688000000000001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3.7200000000000003E-05</v>
      </c>
      <c r="R225" s="249">
        <f>Q225*H225</f>
        <v>0.00054639360000000004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166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1099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1100</v>
      </c>
      <c r="G226" s="259"/>
      <c r="H226" s="263">
        <v>14.688000000000001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149</v>
      </c>
    </row>
    <row r="227" s="12" customFormat="1" ht="22.8" customHeight="1">
      <c r="A227" s="12"/>
      <c r="B227" s="223"/>
      <c r="C227" s="224"/>
      <c r="D227" s="225" t="s">
        <v>75</v>
      </c>
      <c r="E227" s="237" t="s">
        <v>166</v>
      </c>
      <c r="F227" s="237" t="s">
        <v>507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SUM(P228:P273)</f>
        <v>0</v>
      </c>
      <c r="Q227" s="231"/>
      <c r="R227" s="232">
        <f>SUM(R228:R273)</f>
        <v>318.3408130139</v>
      </c>
      <c r="S227" s="231"/>
      <c r="T227" s="233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84</v>
      </c>
      <c r="AT227" s="235" t="s">
        <v>75</v>
      </c>
      <c r="AU227" s="235" t="s">
        <v>84</v>
      </c>
      <c r="AY227" s="234" t="s">
        <v>149</v>
      </c>
      <c r="BK227" s="236">
        <f>SUM(BK228:BK273)</f>
        <v>0</v>
      </c>
    </row>
    <row r="228" s="2" customFormat="1" ht="23.4566" customHeight="1">
      <c r="A228" s="39"/>
      <c r="B228" s="40"/>
      <c r="C228" s="239" t="s">
        <v>364</v>
      </c>
      <c r="D228" s="239" t="s">
        <v>152</v>
      </c>
      <c r="E228" s="240" t="s">
        <v>1101</v>
      </c>
      <c r="F228" s="241" t="s">
        <v>1102</v>
      </c>
      <c r="G228" s="242" t="s">
        <v>438</v>
      </c>
      <c r="H228" s="243">
        <v>16.773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2.345669</v>
      </c>
      <c r="R228" s="249">
        <f>Q228*H228</f>
        <v>39.343906136999998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1103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1104</v>
      </c>
      <c r="G229" s="259"/>
      <c r="H229" s="263">
        <v>13.271000000000001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1105</v>
      </c>
      <c r="G230" s="259"/>
      <c r="H230" s="263">
        <v>3.5019999999999998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4" customFormat="1">
      <c r="A231" s="14"/>
      <c r="B231" s="270"/>
      <c r="C231" s="271"/>
      <c r="D231" s="260" t="s">
        <v>190</v>
      </c>
      <c r="E231" s="272" t="s">
        <v>1</v>
      </c>
      <c r="F231" s="273" t="s">
        <v>203</v>
      </c>
      <c r="G231" s="271"/>
      <c r="H231" s="274">
        <v>16.773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190</v>
      </c>
      <c r="AU231" s="280" t="s">
        <v>92</v>
      </c>
      <c r="AV231" s="14" t="s">
        <v>166</v>
      </c>
      <c r="AW231" s="14" t="s">
        <v>4</v>
      </c>
      <c r="AX231" s="14" t="s">
        <v>84</v>
      </c>
      <c r="AY231" s="280" t="s">
        <v>149</v>
      </c>
    </row>
    <row r="232" s="2" customFormat="1" ht="23.4566" customHeight="1">
      <c r="A232" s="39"/>
      <c r="B232" s="40"/>
      <c r="C232" s="239" t="s">
        <v>369</v>
      </c>
      <c r="D232" s="239" t="s">
        <v>152</v>
      </c>
      <c r="E232" s="240" t="s">
        <v>1106</v>
      </c>
      <c r="F232" s="241" t="s">
        <v>1107</v>
      </c>
      <c r="G232" s="242" t="s">
        <v>188</v>
      </c>
      <c r="H232" s="243">
        <v>2.996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0.017190400000000002</v>
      </c>
      <c r="R232" s="249">
        <f>Q232*H232</f>
        <v>0.051502438400000003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166</v>
      </c>
      <c r="AT232" s="251" t="s">
        <v>152</v>
      </c>
      <c r="AU232" s="251" t="s">
        <v>92</v>
      </c>
      <c r="AY232" s="18" t="s">
        <v>149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166</v>
      </c>
      <c r="BM232" s="251" t="s">
        <v>1108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1109</v>
      </c>
      <c r="G233" s="259"/>
      <c r="H233" s="263">
        <v>2.996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4" customFormat="1">
      <c r="A234" s="14"/>
      <c r="B234" s="270"/>
      <c r="C234" s="271"/>
      <c r="D234" s="260" t="s">
        <v>190</v>
      </c>
      <c r="E234" s="272" t="s">
        <v>1</v>
      </c>
      <c r="F234" s="273" t="s">
        <v>203</v>
      </c>
      <c r="G234" s="271"/>
      <c r="H234" s="274">
        <v>2.996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190</v>
      </c>
      <c r="AU234" s="280" t="s">
        <v>92</v>
      </c>
      <c r="AV234" s="14" t="s">
        <v>166</v>
      </c>
      <c r="AW234" s="14" t="s">
        <v>4</v>
      </c>
      <c r="AX234" s="14" t="s">
        <v>84</v>
      </c>
      <c r="AY234" s="280" t="s">
        <v>149</v>
      </c>
    </row>
    <row r="235" s="2" customFormat="1" ht="23.4566" customHeight="1">
      <c r="A235" s="39"/>
      <c r="B235" s="40"/>
      <c r="C235" s="239" t="s">
        <v>374</v>
      </c>
      <c r="D235" s="239" t="s">
        <v>152</v>
      </c>
      <c r="E235" s="240" t="s">
        <v>1110</v>
      </c>
      <c r="F235" s="241" t="s">
        <v>1111</v>
      </c>
      <c r="G235" s="242" t="s">
        <v>188</v>
      </c>
      <c r="H235" s="243">
        <v>21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0.0180325</v>
      </c>
      <c r="R235" s="249">
        <f>Q235*H235</f>
        <v>0.37868249999999998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1112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1113</v>
      </c>
      <c r="G236" s="259"/>
      <c r="H236" s="263">
        <v>0.80500000000000005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1114</v>
      </c>
      <c r="G237" s="259"/>
      <c r="H237" s="263">
        <v>20.195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14" customFormat="1">
      <c r="A238" s="14"/>
      <c r="B238" s="270"/>
      <c r="C238" s="271"/>
      <c r="D238" s="260" t="s">
        <v>190</v>
      </c>
      <c r="E238" s="272" t="s">
        <v>1</v>
      </c>
      <c r="F238" s="273" t="s">
        <v>203</v>
      </c>
      <c r="G238" s="271"/>
      <c r="H238" s="274">
        <v>21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190</v>
      </c>
      <c r="AU238" s="280" t="s">
        <v>92</v>
      </c>
      <c r="AV238" s="14" t="s">
        <v>166</v>
      </c>
      <c r="AW238" s="14" t="s">
        <v>4</v>
      </c>
      <c r="AX238" s="14" t="s">
        <v>84</v>
      </c>
      <c r="AY238" s="280" t="s">
        <v>149</v>
      </c>
    </row>
    <row r="239" s="2" customFormat="1" ht="23.4566" customHeight="1">
      <c r="A239" s="39"/>
      <c r="B239" s="40"/>
      <c r="C239" s="239" t="s">
        <v>378</v>
      </c>
      <c r="D239" s="239" t="s">
        <v>152</v>
      </c>
      <c r="E239" s="240" t="s">
        <v>1115</v>
      </c>
      <c r="F239" s="241" t="s">
        <v>1116</v>
      </c>
      <c r="G239" s="242" t="s">
        <v>188</v>
      </c>
      <c r="H239" s="243">
        <v>2.996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166</v>
      </c>
      <c r="AT239" s="251" t="s">
        <v>152</v>
      </c>
      <c r="AU239" s="251" t="s">
        <v>92</v>
      </c>
      <c r="AY239" s="18" t="s">
        <v>149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166</v>
      </c>
      <c r="BM239" s="251" t="s">
        <v>1117</v>
      </c>
    </row>
    <row r="240" s="2" customFormat="1" ht="23.4566" customHeight="1">
      <c r="A240" s="39"/>
      <c r="B240" s="40"/>
      <c r="C240" s="239" t="s">
        <v>383</v>
      </c>
      <c r="D240" s="239" t="s">
        <v>152</v>
      </c>
      <c r="E240" s="240" t="s">
        <v>1118</v>
      </c>
      <c r="F240" s="241" t="s">
        <v>1119</v>
      </c>
      <c r="G240" s="242" t="s">
        <v>188</v>
      </c>
      <c r="H240" s="243">
        <v>21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166</v>
      </c>
      <c r="AT240" s="251" t="s">
        <v>152</v>
      </c>
      <c r="AU240" s="251" t="s">
        <v>92</v>
      </c>
      <c r="AY240" s="18" t="s">
        <v>149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166</v>
      </c>
      <c r="BM240" s="251" t="s">
        <v>1120</v>
      </c>
    </row>
    <row r="241" s="2" customFormat="1" ht="23.4566" customHeight="1">
      <c r="A241" s="39"/>
      <c r="B241" s="40"/>
      <c r="C241" s="239" t="s">
        <v>388</v>
      </c>
      <c r="D241" s="239" t="s">
        <v>152</v>
      </c>
      <c r="E241" s="240" t="s">
        <v>1121</v>
      </c>
      <c r="F241" s="241" t="s">
        <v>1122</v>
      </c>
      <c r="G241" s="242" t="s">
        <v>198</v>
      </c>
      <c r="H241" s="243">
        <v>2.0960000000000001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1.0491010000000001</v>
      </c>
      <c r="R241" s="249">
        <f>Q241*H241</f>
        <v>2.1989156960000003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166</v>
      </c>
      <c r="AT241" s="251" t="s">
        <v>152</v>
      </c>
      <c r="AU241" s="251" t="s">
        <v>92</v>
      </c>
      <c r="AY241" s="18" t="s">
        <v>149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166</v>
      </c>
      <c r="BM241" s="251" t="s">
        <v>1123</v>
      </c>
    </row>
    <row r="242" s="13" customFormat="1">
      <c r="A242" s="13"/>
      <c r="B242" s="258"/>
      <c r="C242" s="259"/>
      <c r="D242" s="260" t="s">
        <v>190</v>
      </c>
      <c r="E242" s="261" t="s">
        <v>1</v>
      </c>
      <c r="F242" s="262" t="s">
        <v>1124</v>
      </c>
      <c r="G242" s="259"/>
      <c r="H242" s="263">
        <v>2.0960000000000001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190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149</v>
      </c>
    </row>
    <row r="243" s="14" customFormat="1">
      <c r="A243" s="14"/>
      <c r="B243" s="270"/>
      <c r="C243" s="271"/>
      <c r="D243" s="260" t="s">
        <v>190</v>
      </c>
      <c r="E243" s="272" t="s">
        <v>1</v>
      </c>
      <c r="F243" s="273" t="s">
        <v>203</v>
      </c>
      <c r="G243" s="271"/>
      <c r="H243" s="274">
        <v>2.0960000000000001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190</v>
      </c>
      <c r="AU243" s="280" t="s">
        <v>92</v>
      </c>
      <c r="AV243" s="14" t="s">
        <v>166</v>
      </c>
      <c r="AW243" s="14" t="s">
        <v>32</v>
      </c>
      <c r="AX243" s="14" t="s">
        <v>84</v>
      </c>
      <c r="AY243" s="280" t="s">
        <v>149</v>
      </c>
    </row>
    <row r="244" s="2" customFormat="1" ht="23.4566" customHeight="1">
      <c r="A244" s="39"/>
      <c r="B244" s="40"/>
      <c r="C244" s="239" t="s">
        <v>393</v>
      </c>
      <c r="D244" s="239" t="s">
        <v>152</v>
      </c>
      <c r="E244" s="240" t="s">
        <v>1125</v>
      </c>
      <c r="F244" s="241" t="s">
        <v>1126</v>
      </c>
      <c r="G244" s="242" t="s">
        <v>188</v>
      </c>
      <c r="H244" s="243">
        <v>95.007000000000005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0.33048749999999999</v>
      </c>
      <c r="R244" s="249">
        <f>Q244*H244</f>
        <v>31.398625912500002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1127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1128</v>
      </c>
      <c r="G245" s="259"/>
      <c r="H245" s="263">
        <v>79.882000000000005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149</v>
      </c>
    </row>
    <row r="246" s="13" customFormat="1">
      <c r="A246" s="13"/>
      <c r="B246" s="258"/>
      <c r="C246" s="259"/>
      <c r="D246" s="260" t="s">
        <v>190</v>
      </c>
      <c r="E246" s="261" t="s">
        <v>1</v>
      </c>
      <c r="F246" s="262" t="s">
        <v>1129</v>
      </c>
      <c r="G246" s="259"/>
      <c r="H246" s="263">
        <v>8.25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190</v>
      </c>
      <c r="AU246" s="269" t="s">
        <v>92</v>
      </c>
      <c r="AV246" s="13" t="s">
        <v>92</v>
      </c>
      <c r="AW246" s="13" t="s">
        <v>32</v>
      </c>
      <c r="AX246" s="13" t="s">
        <v>76</v>
      </c>
      <c r="AY246" s="269" t="s">
        <v>149</v>
      </c>
    </row>
    <row r="247" s="13" customFormat="1">
      <c r="A247" s="13"/>
      <c r="B247" s="258"/>
      <c r="C247" s="259"/>
      <c r="D247" s="260" t="s">
        <v>190</v>
      </c>
      <c r="E247" s="261" t="s">
        <v>1</v>
      </c>
      <c r="F247" s="262" t="s">
        <v>1130</v>
      </c>
      <c r="G247" s="259"/>
      <c r="H247" s="263">
        <v>6.875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190</v>
      </c>
      <c r="AU247" s="269" t="s">
        <v>92</v>
      </c>
      <c r="AV247" s="13" t="s">
        <v>92</v>
      </c>
      <c r="AW247" s="13" t="s">
        <v>32</v>
      </c>
      <c r="AX247" s="13" t="s">
        <v>76</v>
      </c>
      <c r="AY247" s="269" t="s">
        <v>149</v>
      </c>
    </row>
    <row r="248" s="14" customFormat="1">
      <c r="A248" s="14"/>
      <c r="B248" s="270"/>
      <c r="C248" s="271"/>
      <c r="D248" s="260" t="s">
        <v>190</v>
      </c>
      <c r="E248" s="272" t="s">
        <v>1</v>
      </c>
      <c r="F248" s="273" t="s">
        <v>203</v>
      </c>
      <c r="G248" s="271"/>
      <c r="H248" s="274">
        <v>95.007000000000005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190</v>
      </c>
      <c r="AU248" s="280" t="s">
        <v>92</v>
      </c>
      <c r="AV248" s="14" t="s">
        <v>166</v>
      </c>
      <c r="AW248" s="14" t="s">
        <v>4</v>
      </c>
      <c r="AX248" s="14" t="s">
        <v>84</v>
      </c>
      <c r="AY248" s="280" t="s">
        <v>149</v>
      </c>
    </row>
    <row r="249" s="2" customFormat="1" ht="21.0566" customHeight="1">
      <c r="A249" s="39"/>
      <c r="B249" s="40"/>
      <c r="C249" s="239" t="s">
        <v>397</v>
      </c>
      <c r="D249" s="239" t="s">
        <v>152</v>
      </c>
      <c r="E249" s="240" t="s">
        <v>1131</v>
      </c>
      <c r="F249" s="241" t="s">
        <v>1132</v>
      </c>
      <c r="G249" s="242" t="s">
        <v>438</v>
      </c>
      <c r="H249" s="243">
        <v>0.048000000000000001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2.6524999999999999</v>
      </c>
      <c r="R249" s="249">
        <f>Q249*H249</f>
        <v>0.12731999999999999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166</v>
      </c>
      <c r="AT249" s="251" t="s">
        <v>152</v>
      </c>
      <c r="AU249" s="251" t="s">
        <v>92</v>
      </c>
      <c r="AY249" s="18" t="s">
        <v>149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166</v>
      </c>
      <c r="BM249" s="251" t="s">
        <v>1133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1134</v>
      </c>
      <c r="G250" s="259"/>
      <c r="H250" s="263">
        <v>0.048000000000000001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149</v>
      </c>
    </row>
    <row r="251" s="13" customFormat="1">
      <c r="A251" s="13"/>
      <c r="B251" s="258"/>
      <c r="C251" s="259"/>
      <c r="D251" s="260" t="s">
        <v>190</v>
      </c>
      <c r="E251" s="261" t="s">
        <v>1</v>
      </c>
      <c r="F251" s="262" t="s">
        <v>1135</v>
      </c>
      <c r="G251" s="259"/>
      <c r="H251" s="263">
        <v>0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190</v>
      </c>
      <c r="AU251" s="269" t="s">
        <v>92</v>
      </c>
      <c r="AV251" s="13" t="s">
        <v>92</v>
      </c>
      <c r="AW251" s="13" t="s">
        <v>32</v>
      </c>
      <c r="AX251" s="13" t="s">
        <v>76</v>
      </c>
      <c r="AY251" s="269" t="s">
        <v>149</v>
      </c>
    </row>
    <row r="252" s="14" customFormat="1">
      <c r="A252" s="14"/>
      <c r="B252" s="270"/>
      <c r="C252" s="271"/>
      <c r="D252" s="260" t="s">
        <v>190</v>
      </c>
      <c r="E252" s="272" t="s">
        <v>1</v>
      </c>
      <c r="F252" s="273" t="s">
        <v>203</v>
      </c>
      <c r="G252" s="271"/>
      <c r="H252" s="274">
        <v>0.048000000000000001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190</v>
      </c>
      <c r="AU252" s="280" t="s">
        <v>92</v>
      </c>
      <c r="AV252" s="14" t="s">
        <v>166</v>
      </c>
      <c r="AW252" s="14" t="s">
        <v>32</v>
      </c>
      <c r="AX252" s="14" t="s">
        <v>84</v>
      </c>
      <c r="AY252" s="280" t="s">
        <v>149</v>
      </c>
    </row>
    <row r="253" s="2" customFormat="1" ht="23.4566" customHeight="1">
      <c r="A253" s="39"/>
      <c r="B253" s="40"/>
      <c r="C253" s="239" t="s">
        <v>401</v>
      </c>
      <c r="D253" s="239" t="s">
        <v>152</v>
      </c>
      <c r="E253" s="240" t="s">
        <v>1136</v>
      </c>
      <c r="F253" s="241" t="s">
        <v>1137</v>
      </c>
      <c r="G253" s="242" t="s">
        <v>188</v>
      </c>
      <c r="H253" s="243">
        <v>95.007000000000005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0.31879000000000002</v>
      </c>
      <c r="R253" s="249">
        <f>Q253*H253</f>
        <v>30.287281530000005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166</v>
      </c>
      <c r="AT253" s="251" t="s">
        <v>152</v>
      </c>
      <c r="AU253" s="251" t="s">
        <v>92</v>
      </c>
      <c r="AY253" s="18" t="s">
        <v>149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166</v>
      </c>
      <c r="BM253" s="251" t="s">
        <v>1138</v>
      </c>
    </row>
    <row r="254" s="13" customFormat="1">
      <c r="A254" s="13"/>
      <c r="B254" s="258"/>
      <c r="C254" s="259"/>
      <c r="D254" s="260" t="s">
        <v>190</v>
      </c>
      <c r="E254" s="261" t="s">
        <v>1</v>
      </c>
      <c r="F254" s="262" t="s">
        <v>1128</v>
      </c>
      <c r="G254" s="259"/>
      <c r="H254" s="263">
        <v>79.882000000000005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190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149</v>
      </c>
    </row>
    <row r="255" s="13" customFormat="1">
      <c r="A255" s="13"/>
      <c r="B255" s="258"/>
      <c r="C255" s="259"/>
      <c r="D255" s="260" t="s">
        <v>190</v>
      </c>
      <c r="E255" s="261" t="s">
        <v>1</v>
      </c>
      <c r="F255" s="262" t="s">
        <v>1129</v>
      </c>
      <c r="G255" s="259"/>
      <c r="H255" s="263">
        <v>8.25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190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149</v>
      </c>
    </row>
    <row r="256" s="13" customFormat="1">
      <c r="A256" s="13"/>
      <c r="B256" s="258"/>
      <c r="C256" s="259"/>
      <c r="D256" s="260" t="s">
        <v>190</v>
      </c>
      <c r="E256" s="261" t="s">
        <v>1</v>
      </c>
      <c r="F256" s="262" t="s">
        <v>1130</v>
      </c>
      <c r="G256" s="259"/>
      <c r="H256" s="263">
        <v>6.875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190</v>
      </c>
      <c r="AU256" s="269" t="s">
        <v>92</v>
      </c>
      <c r="AV256" s="13" t="s">
        <v>92</v>
      </c>
      <c r="AW256" s="13" t="s">
        <v>32</v>
      </c>
      <c r="AX256" s="13" t="s">
        <v>76</v>
      </c>
      <c r="AY256" s="269" t="s">
        <v>149</v>
      </c>
    </row>
    <row r="257" s="2" customFormat="1" ht="31.92453" customHeight="1">
      <c r="A257" s="39"/>
      <c r="B257" s="40"/>
      <c r="C257" s="239" t="s">
        <v>405</v>
      </c>
      <c r="D257" s="239" t="s">
        <v>152</v>
      </c>
      <c r="E257" s="240" t="s">
        <v>519</v>
      </c>
      <c r="F257" s="241" t="s">
        <v>520</v>
      </c>
      <c r="G257" s="242" t="s">
        <v>438</v>
      </c>
      <c r="H257" s="243">
        <v>11.199999999999999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2.2632490000000001</v>
      </c>
      <c r="R257" s="249">
        <f>Q257*H257</f>
        <v>25.348388799999999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166</v>
      </c>
      <c r="AT257" s="251" t="s">
        <v>152</v>
      </c>
      <c r="AU257" s="251" t="s">
        <v>92</v>
      </c>
      <c r="AY257" s="18" t="s">
        <v>149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166</v>
      </c>
      <c r="BM257" s="251" t="s">
        <v>1139</v>
      </c>
    </row>
    <row r="258" s="13" customFormat="1">
      <c r="A258" s="13"/>
      <c r="B258" s="258"/>
      <c r="C258" s="259"/>
      <c r="D258" s="260" t="s">
        <v>190</v>
      </c>
      <c r="E258" s="261" t="s">
        <v>1</v>
      </c>
      <c r="F258" s="262" t="s">
        <v>998</v>
      </c>
      <c r="G258" s="259"/>
      <c r="H258" s="263">
        <v>3.2000000000000002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190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149</v>
      </c>
    </row>
    <row r="259" s="13" customFormat="1">
      <c r="A259" s="13"/>
      <c r="B259" s="258"/>
      <c r="C259" s="259"/>
      <c r="D259" s="260" t="s">
        <v>190</v>
      </c>
      <c r="E259" s="261" t="s">
        <v>1</v>
      </c>
      <c r="F259" s="262" t="s">
        <v>999</v>
      </c>
      <c r="G259" s="259"/>
      <c r="H259" s="263">
        <v>8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190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149</v>
      </c>
    </row>
    <row r="260" s="14" customFormat="1">
      <c r="A260" s="14"/>
      <c r="B260" s="270"/>
      <c r="C260" s="271"/>
      <c r="D260" s="260" t="s">
        <v>190</v>
      </c>
      <c r="E260" s="272" t="s">
        <v>1</v>
      </c>
      <c r="F260" s="273" t="s">
        <v>203</v>
      </c>
      <c r="G260" s="271"/>
      <c r="H260" s="274">
        <v>11.199999999999999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190</v>
      </c>
      <c r="AU260" s="280" t="s">
        <v>92</v>
      </c>
      <c r="AV260" s="14" t="s">
        <v>166</v>
      </c>
      <c r="AW260" s="14" t="s">
        <v>32</v>
      </c>
      <c r="AX260" s="14" t="s">
        <v>84</v>
      </c>
      <c r="AY260" s="280" t="s">
        <v>149</v>
      </c>
    </row>
    <row r="261" s="2" customFormat="1" ht="23.4566" customHeight="1">
      <c r="A261" s="39"/>
      <c r="B261" s="40"/>
      <c r="C261" s="239" t="s">
        <v>412</v>
      </c>
      <c r="D261" s="239" t="s">
        <v>152</v>
      </c>
      <c r="E261" s="240" t="s">
        <v>523</v>
      </c>
      <c r="F261" s="241" t="s">
        <v>524</v>
      </c>
      <c r="G261" s="242" t="s">
        <v>188</v>
      </c>
      <c r="H261" s="243">
        <v>1.0800000000000001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0.022655000000000002</v>
      </c>
      <c r="R261" s="249">
        <f>Q261*H261</f>
        <v>0.024467400000000004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166</v>
      </c>
      <c r="AT261" s="251" t="s">
        <v>152</v>
      </c>
      <c r="AU261" s="251" t="s">
        <v>92</v>
      </c>
      <c r="AY261" s="18" t="s">
        <v>149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166</v>
      </c>
      <c r="BM261" s="251" t="s">
        <v>1140</v>
      </c>
    </row>
    <row r="262" s="13" customFormat="1">
      <c r="A262" s="13"/>
      <c r="B262" s="258"/>
      <c r="C262" s="259"/>
      <c r="D262" s="260" t="s">
        <v>190</v>
      </c>
      <c r="E262" s="261" t="s">
        <v>1</v>
      </c>
      <c r="F262" s="262" t="s">
        <v>1141</v>
      </c>
      <c r="G262" s="259"/>
      <c r="H262" s="263">
        <v>0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190</v>
      </c>
      <c r="AU262" s="269" t="s">
        <v>92</v>
      </c>
      <c r="AV262" s="13" t="s">
        <v>92</v>
      </c>
      <c r="AW262" s="13" t="s">
        <v>32</v>
      </c>
      <c r="AX262" s="13" t="s">
        <v>76</v>
      </c>
      <c r="AY262" s="269" t="s">
        <v>149</v>
      </c>
    </row>
    <row r="263" s="13" customFormat="1">
      <c r="A263" s="13"/>
      <c r="B263" s="258"/>
      <c r="C263" s="259"/>
      <c r="D263" s="260" t="s">
        <v>190</v>
      </c>
      <c r="E263" s="261" t="s">
        <v>1</v>
      </c>
      <c r="F263" s="262" t="s">
        <v>1142</v>
      </c>
      <c r="G263" s="259"/>
      <c r="H263" s="263">
        <v>1.0800000000000001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190</v>
      </c>
      <c r="AU263" s="269" t="s">
        <v>92</v>
      </c>
      <c r="AV263" s="13" t="s">
        <v>92</v>
      </c>
      <c r="AW263" s="13" t="s">
        <v>32</v>
      </c>
      <c r="AX263" s="13" t="s">
        <v>76</v>
      </c>
      <c r="AY263" s="269" t="s">
        <v>149</v>
      </c>
    </row>
    <row r="264" s="14" customFormat="1">
      <c r="A264" s="14"/>
      <c r="B264" s="270"/>
      <c r="C264" s="271"/>
      <c r="D264" s="260" t="s">
        <v>190</v>
      </c>
      <c r="E264" s="272" t="s">
        <v>1</v>
      </c>
      <c r="F264" s="273" t="s">
        <v>203</v>
      </c>
      <c r="G264" s="271"/>
      <c r="H264" s="274">
        <v>1.0800000000000001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190</v>
      </c>
      <c r="AU264" s="280" t="s">
        <v>92</v>
      </c>
      <c r="AV264" s="14" t="s">
        <v>166</v>
      </c>
      <c r="AW264" s="14" t="s">
        <v>32</v>
      </c>
      <c r="AX264" s="14" t="s">
        <v>84</v>
      </c>
      <c r="AY264" s="280" t="s">
        <v>149</v>
      </c>
    </row>
    <row r="265" s="2" customFormat="1" ht="23.4566" customHeight="1">
      <c r="A265" s="39"/>
      <c r="B265" s="40"/>
      <c r="C265" s="239" t="s">
        <v>424</v>
      </c>
      <c r="D265" s="239" t="s">
        <v>152</v>
      </c>
      <c r="E265" s="240" t="s">
        <v>1143</v>
      </c>
      <c r="F265" s="241" t="s">
        <v>1144</v>
      </c>
      <c r="G265" s="242" t="s">
        <v>438</v>
      </c>
      <c r="H265" s="243">
        <v>39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2.4292980000000002</v>
      </c>
      <c r="R265" s="249">
        <f>Q265*H265</f>
        <v>94.742622000000011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166</v>
      </c>
      <c r="AT265" s="251" t="s">
        <v>152</v>
      </c>
      <c r="AU265" s="251" t="s">
        <v>92</v>
      </c>
      <c r="AY265" s="18" t="s">
        <v>149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166</v>
      </c>
      <c r="BM265" s="251" t="s">
        <v>1145</v>
      </c>
    </row>
    <row r="266" s="13" customFormat="1">
      <c r="A266" s="13"/>
      <c r="B266" s="258"/>
      <c r="C266" s="259"/>
      <c r="D266" s="260" t="s">
        <v>190</v>
      </c>
      <c r="E266" s="261" t="s">
        <v>1</v>
      </c>
      <c r="F266" s="262" t="s">
        <v>1146</v>
      </c>
      <c r="G266" s="259"/>
      <c r="H266" s="263">
        <v>39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190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149</v>
      </c>
    </row>
    <row r="267" s="2" customFormat="1" ht="31.92453" customHeight="1">
      <c r="A267" s="39"/>
      <c r="B267" s="40"/>
      <c r="C267" s="239" t="s">
        <v>1147</v>
      </c>
      <c r="D267" s="239" t="s">
        <v>152</v>
      </c>
      <c r="E267" s="240" t="s">
        <v>1148</v>
      </c>
      <c r="F267" s="241" t="s">
        <v>1149</v>
      </c>
      <c r="G267" s="242" t="s">
        <v>438</v>
      </c>
      <c r="H267" s="243">
        <v>8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2.0841599999999998</v>
      </c>
      <c r="R267" s="249">
        <f>Q267*H267</f>
        <v>16.673279999999998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166</v>
      </c>
      <c r="AT267" s="251" t="s">
        <v>152</v>
      </c>
      <c r="AU267" s="251" t="s">
        <v>92</v>
      </c>
      <c r="AY267" s="18" t="s">
        <v>149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166</v>
      </c>
      <c r="BM267" s="251" t="s">
        <v>1150</v>
      </c>
    </row>
    <row r="268" s="13" customFormat="1">
      <c r="A268" s="13"/>
      <c r="B268" s="258"/>
      <c r="C268" s="259"/>
      <c r="D268" s="260" t="s">
        <v>190</v>
      </c>
      <c r="E268" s="261" t="s">
        <v>1</v>
      </c>
      <c r="F268" s="262" t="s">
        <v>1151</v>
      </c>
      <c r="G268" s="259"/>
      <c r="H268" s="263">
        <v>8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190</v>
      </c>
      <c r="AU268" s="269" t="s">
        <v>92</v>
      </c>
      <c r="AV268" s="13" t="s">
        <v>92</v>
      </c>
      <c r="AW268" s="13" t="s">
        <v>32</v>
      </c>
      <c r="AX268" s="13" t="s">
        <v>84</v>
      </c>
      <c r="AY268" s="269" t="s">
        <v>149</v>
      </c>
    </row>
    <row r="269" s="2" customFormat="1" ht="31.92453" customHeight="1">
      <c r="A269" s="39"/>
      <c r="B269" s="40"/>
      <c r="C269" s="239" t="s">
        <v>1152</v>
      </c>
      <c r="D269" s="239" t="s">
        <v>152</v>
      </c>
      <c r="E269" s="240" t="s">
        <v>1153</v>
      </c>
      <c r="F269" s="241" t="s">
        <v>1154</v>
      </c>
      <c r="G269" s="242" t="s">
        <v>188</v>
      </c>
      <c r="H269" s="243">
        <v>86.370000000000005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0.90037999999999996</v>
      </c>
      <c r="R269" s="249">
        <f>Q269*H269</f>
        <v>77.765820599999998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166</v>
      </c>
      <c r="AT269" s="251" t="s">
        <v>152</v>
      </c>
      <c r="AU269" s="251" t="s">
        <v>92</v>
      </c>
      <c r="AY269" s="18" t="s">
        <v>149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166</v>
      </c>
      <c r="BM269" s="251" t="s">
        <v>1155</v>
      </c>
    </row>
    <row r="270" s="13" customFormat="1">
      <c r="A270" s="13"/>
      <c r="B270" s="258"/>
      <c r="C270" s="259"/>
      <c r="D270" s="260" t="s">
        <v>190</v>
      </c>
      <c r="E270" s="261" t="s">
        <v>1</v>
      </c>
      <c r="F270" s="262" t="s">
        <v>1156</v>
      </c>
      <c r="G270" s="259"/>
      <c r="H270" s="263">
        <v>72.620000000000005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190</v>
      </c>
      <c r="AU270" s="269" t="s">
        <v>92</v>
      </c>
      <c r="AV270" s="13" t="s">
        <v>92</v>
      </c>
      <c r="AW270" s="13" t="s">
        <v>32</v>
      </c>
      <c r="AX270" s="13" t="s">
        <v>76</v>
      </c>
      <c r="AY270" s="269" t="s">
        <v>149</v>
      </c>
    </row>
    <row r="271" s="13" customFormat="1">
      <c r="A271" s="13"/>
      <c r="B271" s="258"/>
      <c r="C271" s="259"/>
      <c r="D271" s="260" t="s">
        <v>190</v>
      </c>
      <c r="E271" s="261" t="s">
        <v>1</v>
      </c>
      <c r="F271" s="262" t="s">
        <v>1157</v>
      </c>
      <c r="G271" s="259"/>
      <c r="H271" s="263">
        <v>7.5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190</v>
      </c>
      <c r="AU271" s="269" t="s">
        <v>92</v>
      </c>
      <c r="AV271" s="13" t="s">
        <v>92</v>
      </c>
      <c r="AW271" s="13" t="s">
        <v>32</v>
      </c>
      <c r="AX271" s="13" t="s">
        <v>76</v>
      </c>
      <c r="AY271" s="269" t="s">
        <v>149</v>
      </c>
    </row>
    <row r="272" s="13" customFormat="1">
      <c r="A272" s="13"/>
      <c r="B272" s="258"/>
      <c r="C272" s="259"/>
      <c r="D272" s="260" t="s">
        <v>190</v>
      </c>
      <c r="E272" s="261" t="s">
        <v>1</v>
      </c>
      <c r="F272" s="262" t="s">
        <v>1158</v>
      </c>
      <c r="G272" s="259"/>
      <c r="H272" s="263">
        <v>6.25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190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149</v>
      </c>
    </row>
    <row r="273" s="14" customFormat="1">
      <c r="A273" s="14"/>
      <c r="B273" s="270"/>
      <c r="C273" s="271"/>
      <c r="D273" s="260" t="s">
        <v>190</v>
      </c>
      <c r="E273" s="272" t="s">
        <v>1</v>
      </c>
      <c r="F273" s="273" t="s">
        <v>203</v>
      </c>
      <c r="G273" s="271"/>
      <c r="H273" s="274">
        <v>86.370000000000005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190</v>
      </c>
      <c r="AU273" s="280" t="s">
        <v>92</v>
      </c>
      <c r="AV273" s="14" t="s">
        <v>166</v>
      </c>
      <c r="AW273" s="14" t="s">
        <v>4</v>
      </c>
      <c r="AX273" s="14" t="s">
        <v>84</v>
      </c>
      <c r="AY273" s="280" t="s">
        <v>149</v>
      </c>
    </row>
    <row r="274" s="12" customFormat="1" ht="22.8" customHeight="1">
      <c r="A274" s="12"/>
      <c r="B274" s="223"/>
      <c r="C274" s="224"/>
      <c r="D274" s="225" t="s">
        <v>75</v>
      </c>
      <c r="E274" s="237" t="s">
        <v>148</v>
      </c>
      <c r="F274" s="237" t="s">
        <v>204</v>
      </c>
      <c r="G274" s="224"/>
      <c r="H274" s="224"/>
      <c r="I274" s="227"/>
      <c r="J274" s="238">
        <f>BK274</f>
        <v>0</v>
      </c>
      <c r="K274" s="224"/>
      <c r="L274" s="229"/>
      <c r="M274" s="230"/>
      <c r="N274" s="231"/>
      <c r="O274" s="231"/>
      <c r="P274" s="232">
        <f>SUM(P275:P302)</f>
        <v>0</v>
      </c>
      <c r="Q274" s="231"/>
      <c r="R274" s="232">
        <f>SUM(R275:R302)</f>
        <v>100.21451521600001</v>
      </c>
      <c r="S274" s="231"/>
      <c r="T274" s="233">
        <f>SUM(T275:T302)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4" t="s">
        <v>84</v>
      </c>
      <c r="AT274" s="235" t="s">
        <v>75</v>
      </c>
      <c r="AU274" s="235" t="s">
        <v>84</v>
      </c>
      <c r="AY274" s="234" t="s">
        <v>149</v>
      </c>
      <c r="BK274" s="236">
        <f>SUM(BK275:BK302)</f>
        <v>0</v>
      </c>
    </row>
    <row r="275" s="2" customFormat="1" ht="23.4566" customHeight="1">
      <c r="A275" s="39"/>
      <c r="B275" s="40"/>
      <c r="C275" s="239" t="s">
        <v>1159</v>
      </c>
      <c r="D275" s="281" t="s">
        <v>152</v>
      </c>
      <c r="E275" s="240" t="s">
        <v>858</v>
      </c>
      <c r="F275" s="241" t="s">
        <v>859</v>
      </c>
      <c r="G275" s="242" t="s">
        <v>188</v>
      </c>
      <c r="H275" s="243">
        <v>67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0.46166000000000001</v>
      </c>
      <c r="R275" s="249">
        <f>Q275*H275</f>
        <v>30.93122</v>
      </c>
      <c r="S275" s="249">
        <v>0</v>
      </c>
      <c r="T275" s="25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166</v>
      </c>
      <c r="AT275" s="251" t="s">
        <v>152</v>
      </c>
      <c r="AU275" s="251" t="s">
        <v>92</v>
      </c>
      <c r="AY275" s="18" t="s">
        <v>149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166</v>
      </c>
      <c r="BM275" s="251" t="s">
        <v>1160</v>
      </c>
    </row>
    <row r="276" s="13" customFormat="1">
      <c r="A276" s="13"/>
      <c r="B276" s="258"/>
      <c r="C276" s="259"/>
      <c r="D276" s="260" t="s">
        <v>190</v>
      </c>
      <c r="E276" s="261" t="s">
        <v>1</v>
      </c>
      <c r="F276" s="262" t="s">
        <v>1161</v>
      </c>
      <c r="G276" s="259"/>
      <c r="H276" s="263">
        <v>67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190</v>
      </c>
      <c r="AU276" s="269" t="s">
        <v>92</v>
      </c>
      <c r="AV276" s="13" t="s">
        <v>92</v>
      </c>
      <c r="AW276" s="13" t="s">
        <v>32</v>
      </c>
      <c r="AX276" s="13" t="s">
        <v>84</v>
      </c>
      <c r="AY276" s="269" t="s">
        <v>149</v>
      </c>
    </row>
    <row r="277" s="2" customFormat="1" ht="31.92453" customHeight="1">
      <c r="A277" s="39"/>
      <c r="B277" s="40"/>
      <c r="C277" s="239" t="s">
        <v>1162</v>
      </c>
      <c r="D277" s="281" t="s">
        <v>152</v>
      </c>
      <c r="E277" s="240" t="s">
        <v>1163</v>
      </c>
      <c r="F277" s="241" t="s">
        <v>1164</v>
      </c>
      <c r="G277" s="242" t="s">
        <v>188</v>
      </c>
      <c r="H277" s="243">
        <v>67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0.15826000000000001</v>
      </c>
      <c r="R277" s="249">
        <f>Q277*H277</f>
        <v>10.603420000000002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166</v>
      </c>
      <c r="AT277" s="251" t="s">
        <v>152</v>
      </c>
      <c r="AU277" s="251" t="s">
        <v>92</v>
      </c>
      <c r="AY277" s="18" t="s">
        <v>149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166</v>
      </c>
      <c r="BM277" s="251" t="s">
        <v>1165</v>
      </c>
    </row>
    <row r="278" s="13" customFormat="1">
      <c r="A278" s="13"/>
      <c r="B278" s="258"/>
      <c r="C278" s="259"/>
      <c r="D278" s="260" t="s">
        <v>190</v>
      </c>
      <c r="E278" s="261" t="s">
        <v>1</v>
      </c>
      <c r="F278" s="262" t="s">
        <v>1166</v>
      </c>
      <c r="G278" s="259"/>
      <c r="H278" s="263">
        <v>67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190</v>
      </c>
      <c r="AU278" s="269" t="s">
        <v>92</v>
      </c>
      <c r="AV278" s="13" t="s">
        <v>92</v>
      </c>
      <c r="AW278" s="13" t="s">
        <v>32</v>
      </c>
      <c r="AX278" s="13" t="s">
        <v>84</v>
      </c>
      <c r="AY278" s="269" t="s">
        <v>149</v>
      </c>
    </row>
    <row r="279" s="2" customFormat="1" ht="36.72453" customHeight="1">
      <c r="A279" s="39"/>
      <c r="B279" s="40"/>
      <c r="C279" s="239" t="s">
        <v>1167</v>
      </c>
      <c r="D279" s="239" t="s">
        <v>152</v>
      </c>
      <c r="E279" s="240" t="s">
        <v>864</v>
      </c>
      <c r="F279" s="241" t="s">
        <v>865</v>
      </c>
      <c r="G279" s="242" t="s">
        <v>188</v>
      </c>
      <c r="H279" s="243">
        <v>67</v>
      </c>
      <c r="I279" s="244"/>
      <c r="J279" s="245">
        <f>ROUND(I279*H279,2)</f>
        <v>0</v>
      </c>
      <c r="K279" s="246"/>
      <c r="L279" s="45"/>
      <c r="M279" s="247" t="s">
        <v>1</v>
      </c>
      <c r="N279" s="248" t="s">
        <v>42</v>
      </c>
      <c r="O279" s="98"/>
      <c r="P279" s="249">
        <f>O279*H279</f>
        <v>0</v>
      </c>
      <c r="Q279" s="249">
        <v>0.47117510000000001</v>
      </c>
      <c r="R279" s="249">
        <f>Q279*H279</f>
        <v>31.568731700000001</v>
      </c>
      <c r="S279" s="249">
        <v>0</v>
      </c>
      <c r="T279" s="25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1" t="s">
        <v>166</v>
      </c>
      <c r="AT279" s="251" t="s">
        <v>152</v>
      </c>
      <c r="AU279" s="251" t="s">
        <v>92</v>
      </c>
      <c r="AY279" s="18" t="s">
        <v>149</v>
      </c>
      <c r="BE279" s="252">
        <f>IF(N279="základná",J279,0)</f>
        <v>0</v>
      </c>
      <c r="BF279" s="252">
        <f>IF(N279="znížená",J279,0)</f>
        <v>0</v>
      </c>
      <c r="BG279" s="252">
        <f>IF(N279="zákl. prenesená",J279,0)</f>
        <v>0</v>
      </c>
      <c r="BH279" s="252">
        <f>IF(N279="zníž. prenesená",J279,0)</f>
        <v>0</v>
      </c>
      <c r="BI279" s="252">
        <f>IF(N279="nulová",J279,0)</f>
        <v>0</v>
      </c>
      <c r="BJ279" s="18" t="s">
        <v>92</v>
      </c>
      <c r="BK279" s="252">
        <f>ROUND(I279*H279,2)</f>
        <v>0</v>
      </c>
      <c r="BL279" s="18" t="s">
        <v>166</v>
      </c>
      <c r="BM279" s="251" t="s">
        <v>1168</v>
      </c>
    </row>
    <row r="280" s="13" customFormat="1">
      <c r="A280" s="13"/>
      <c r="B280" s="258"/>
      <c r="C280" s="259"/>
      <c r="D280" s="260" t="s">
        <v>190</v>
      </c>
      <c r="E280" s="261" t="s">
        <v>1</v>
      </c>
      <c r="F280" s="262" t="s">
        <v>1166</v>
      </c>
      <c r="G280" s="259"/>
      <c r="H280" s="263">
        <v>67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190</v>
      </c>
      <c r="AU280" s="269" t="s">
        <v>92</v>
      </c>
      <c r="AV280" s="13" t="s">
        <v>92</v>
      </c>
      <c r="AW280" s="13" t="s">
        <v>32</v>
      </c>
      <c r="AX280" s="13" t="s">
        <v>84</v>
      </c>
      <c r="AY280" s="269" t="s">
        <v>149</v>
      </c>
    </row>
    <row r="281" s="2" customFormat="1" ht="31.92453" customHeight="1">
      <c r="A281" s="39"/>
      <c r="B281" s="40"/>
      <c r="C281" s="239" t="s">
        <v>1169</v>
      </c>
      <c r="D281" s="239" t="s">
        <v>152</v>
      </c>
      <c r="E281" s="240" t="s">
        <v>1170</v>
      </c>
      <c r="F281" s="241" t="s">
        <v>1171</v>
      </c>
      <c r="G281" s="242" t="s">
        <v>188</v>
      </c>
      <c r="H281" s="243">
        <v>67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0.0056100000000000004</v>
      </c>
      <c r="R281" s="249">
        <f>Q281*H281</f>
        <v>0.37587000000000004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166</v>
      </c>
      <c r="AT281" s="251" t="s">
        <v>152</v>
      </c>
      <c r="AU281" s="251" t="s">
        <v>92</v>
      </c>
      <c r="AY281" s="18" t="s">
        <v>149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166</v>
      </c>
      <c r="BM281" s="251" t="s">
        <v>1172</v>
      </c>
    </row>
    <row r="282" s="13" customFormat="1">
      <c r="A282" s="13"/>
      <c r="B282" s="258"/>
      <c r="C282" s="259"/>
      <c r="D282" s="260" t="s">
        <v>190</v>
      </c>
      <c r="E282" s="261" t="s">
        <v>1</v>
      </c>
      <c r="F282" s="262" t="s">
        <v>1166</v>
      </c>
      <c r="G282" s="259"/>
      <c r="H282" s="263">
        <v>67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190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149</v>
      </c>
    </row>
    <row r="283" s="14" customFormat="1">
      <c r="A283" s="14"/>
      <c r="B283" s="270"/>
      <c r="C283" s="271"/>
      <c r="D283" s="260" t="s">
        <v>190</v>
      </c>
      <c r="E283" s="272" t="s">
        <v>1</v>
      </c>
      <c r="F283" s="273" t="s">
        <v>203</v>
      </c>
      <c r="G283" s="271"/>
      <c r="H283" s="274">
        <v>67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190</v>
      </c>
      <c r="AU283" s="280" t="s">
        <v>92</v>
      </c>
      <c r="AV283" s="14" t="s">
        <v>166</v>
      </c>
      <c r="AW283" s="14" t="s">
        <v>32</v>
      </c>
      <c r="AX283" s="14" t="s">
        <v>84</v>
      </c>
      <c r="AY283" s="280" t="s">
        <v>149</v>
      </c>
    </row>
    <row r="284" s="2" customFormat="1" ht="31.92453" customHeight="1">
      <c r="A284" s="39"/>
      <c r="B284" s="40"/>
      <c r="C284" s="239" t="s">
        <v>1173</v>
      </c>
      <c r="D284" s="239" t="s">
        <v>152</v>
      </c>
      <c r="E284" s="240" t="s">
        <v>209</v>
      </c>
      <c r="F284" s="241" t="s">
        <v>210</v>
      </c>
      <c r="G284" s="242" t="s">
        <v>188</v>
      </c>
      <c r="H284" s="243">
        <v>130.78399999999999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0.00051000000000000004</v>
      </c>
      <c r="R284" s="249">
        <f>Q284*H284</f>
        <v>0.066699839999999996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166</v>
      </c>
      <c r="AT284" s="251" t="s">
        <v>152</v>
      </c>
      <c r="AU284" s="251" t="s">
        <v>92</v>
      </c>
      <c r="AY284" s="18" t="s">
        <v>149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166</v>
      </c>
      <c r="BM284" s="251" t="s">
        <v>1174</v>
      </c>
    </row>
    <row r="285" s="13" customFormat="1">
      <c r="A285" s="13"/>
      <c r="B285" s="258"/>
      <c r="C285" s="259"/>
      <c r="D285" s="260" t="s">
        <v>190</v>
      </c>
      <c r="E285" s="261" t="s">
        <v>1</v>
      </c>
      <c r="F285" s="262" t="s">
        <v>1166</v>
      </c>
      <c r="G285" s="259"/>
      <c r="H285" s="263">
        <v>67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190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149</v>
      </c>
    </row>
    <row r="286" s="13" customFormat="1">
      <c r="A286" s="13"/>
      <c r="B286" s="258"/>
      <c r="C286" s="259"/>
      <c r="D286" s="260" t="s">
        <v>190</v>
      </c>
      <c r="E286" s="261" t="s">
        <v>1</v>
      </c>
      <c r="F286" s="262" t="s">
        <v>1175</v>
      </c>
      <c r="G286" s="259"/>
      <c r="H286" s="263">
        <v>63.783999999999999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190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149</v>
      </c>
    </row>
    <row r="287" s="14" customFormat="1">
      <c r="A287" s="14"/>
      <c r="B287" s="270"/>
      <c r="C287" s="271"/>
      <c r="D287" s="260" t="s">
        <v>190</v>
      </c>
      <c r="E287" s="272" t="s">
        <v>1</v>
      </c>
      <c r="F287" s="273" t="s">
        <v>203</v>
      </c>
      <c r="G287" s="271"/>
      <c r="H287" s="274">
        <v>130.78399999999999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190</v>
      </c>
      <c r="AU287" s="280" t="s">
        <v>92</v>
      </c>
      <c r="AV287" s="14" t="s">
        <v>166</v>
      </c>
      <c r="AW287" s="14" t="s">
        <v>32</v>
      </c>
      <c r="AX287" s="14" t="s">
        <v>84</v>
      </c>
      <c r="AY287" s="280" t="s">
        <v>149</v>
      </c>
    </row>
    <row r="288" s="2" customFormat="1" ht="31.92453" customHeight="1">
      <c r="A288" s="39"/>
      <c r="B288" s="40"/>
      <c r="C288" s="239" t="s">
        <v>1176</v>
      </c>
      <c r="D288" s="281" t="s">
        <v>152</v>
      </c>
      <c r="E288" s="240" t="s">
        <v>219</v>
      </c>
      <c r="F288" s="241" t="s">
        <v>220</v>
      </c>
      <c r="G288" s="242" t="s">
        <v>188</v>
      </c>
      <c r="H288" s="243">
        <v>98.891999999999996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0.10373</v>
      </c>
      <c r="R288" s="249">
        <f>Q288*H288</f>
        <v>10.25806716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166</v>
      </c>
      <c r="AT288" s="251" t="s">
        <v>152</v>
      </c>
      <c r="AU288" s="251" t="s">
        <v>92</v>
      </c>
      <c r="AY288" s="18" t="s">
        <v>149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166</v>
      </c>
      <c r="BM288" s="251" t="s">
        <v>1177</v>
      </c>
    </row>
    <row r="289" s="13" customFormat="1">
      <c r="A289" s="13"/>
      <c r="B289" s="258"/>
      <c r="C289" s="259"/>
      <c r="D289" s="260" t="s">
        <v>190</v>
      </c>
      <c r="E289" s="261" t="s">
        <v>1</v>
      </c>
      <c r="F289" s="262" t="s">
        <v>1178</v>
      </c>
      <c r="G289" s="259"/>
      <c r="H289" s="263">
        <v>31.891999999999999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190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149</v>
      </c>
    </row>
    <row r="290" s="13" customFormat="1">
      <c r="A290" s="13"/>
      <c r="B290" s="258"/>
      <c r="C290" s="259"/>
      <c r="D290" s="260" t="s">
        <v>190</v>
      </c>
      <c r="E290" s="261" t="s">
        <v>1</v>
      </c>
      <c r="F290" s="262" t="s">
        <v>1166</v>
      </c>
      <c r="G290" s="259"/>
      <c r="H290" s="263">
        <v>67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190</v>
      </c>
      <c r="AU290" s="269" t="s">
        <v>92</v>
      </c>
      <c r="AV290" s="13" t="s">
        <v>92</v>
      </c>
      <c r="AW290" s="13" t="s">
        <v>32</v>
      </c>
      <c r="AX290" s="13" t="s">
        <v>76</v>
      </c>
      <c r="AY290" s="269" t="s">
        <v>149</v>
      </c>
    </row>
    <row r="291" s="14" customFormat="1">
      <c r="A291" s="14"/>
      <c r="B291" s="270"/>
      <c r="C291" s="271"/>
      <c r="D291" s="260" t="s">
        <v>190</v>
      </c>
      <c r="E291" s="272" t="s">
        <v>1</v>
      </c>
      <c r="F291" s="273" t="s">
        <v>203</v>
      </c>
      <c r="G291" s="271"/>
      <c r="H291" s="274">
        <v>98.891999999999996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190</v>
      </c>
      <c r="AU291" s="280" t="s">
        <v>92</v>
      </c>
      <c r="AV291" s="14" t="s">
        <v>166</v>
      </c>
      <c r="AW291" s="14" t="s">
        <v>32</v>
      </c>
      <c r="AX291" s="14" t="s">
        <v>84</v>
      </c>
      <c r="AY291" s="280" t="s">
        <v>149</v>
      </c>
    </row>
    <row r="292" s="2" customFormat="1" ht="31.92453" customHeight="1">
      <c r="A292" s="39"/>
      <c r="B292" s="40"/>
      <c r="C292" s="239" t="s">
        <v>1179</v>
      </c>
      <c r="D292" s="239" t="s">
        <v>152</v>
      </c>
      <c r="E292" s="240" t="s">
        <v>1180</v>
      </c>
      <c r="F292" s="241" t="s">
        <v>1181</v>
      </c>
      <c r="G292" s="242" t="s">
        <v>188</v>
      </c>
      <c r="H292" s="243">
        <v>31.891999999999999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0.10373</v>
      </c>
      <c r="R292" s="249">
        <f>Q292*H292</f>
        <v>3.3081571599999999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166</v>
      </c>
      <c r="AT292" s="251" t="s">
        <v>152</v>
      </c>
      <c r="AU292" s="251" t="s">
        <v>92</v>
      </c>
      <c r="AY292" s="18" t="s">
        <v>149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166</v>
      </c>
      <c r="BM292" s="251" t="s">
        <v>1182</v>
      </c>
    </row>
    <row r="293" s="13" customFormat="1">
      <c r="A293" s="13"/>
      <c r="B293" s="258"/>
      <c r="C293" s="259"/>
      <c r="D293" s="260" t="s">
        <v>190</v>
      </c>
      <c r="E293" s="261" t="s">
        <v>1</v>
      </c>
      <c r="F293" s="262" t="s">
        <v>1178</v>
      </c>
      <c r="G293" s="259"/>
      <c r="H293" s="263">
        <v>31.891999999999999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190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149</v>
      </c>
    </row>
    <row r="294" s="14" customFormat="1">
      <c r="A294" s="14"/>
      <c r="B294" s="270"/>
      <c r="C294" s="271"/>
      <c r="D294" s="260" t="s">
        <v>190</v>
      </c>
      <c r="E294" s="272" t="s">
        <v>1</v>
      </c>
      <c r="F294" s="273" t="s">
        <v>203</v>
      </c>
      <c r="G294" s="271"/>
      <c r="H294" s="274">
        <v>31.891999999999999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190</v>
      </c>
      <c r="AU294" s="280" t="s">
        <v>92</v>
      </c>
      <c r="AV294" s="14" t="s">
        <v>166</v>
      </c>
      <c r="AW294" s="14" t="s">
        <v>32</v>
      </c>
      <c r="AX294" s="14" t="s">
        <v>84</v>
      </c>
      <c r="AY294" s="280" t="s">
        <v>149</v>
      </c>
    </row>
    <row r="295" s="2" customFormat="1" ht="36.72453" customHeight="1">
      <c r="A295" s="39"/>
      <c r="B295" s="40"/>
      <c r="C295" s="239" t="s">
        <v>1183</v>
      </c>
      <c r="D295" s="239" t="s">
        <v>152</v>
      </c>
      <c r="E295" s="240" t="s">
        <v>224</v>
      </c>
      <c r="F295" s="241" t="s">
        <v>225</v>
      </c>
      <c r="G295" s="242" t="s">
        <v>188</v>
      </c>
      <c r="H295" s="243">
        <v>67</v>
      </c>
      <c r="I295" s="244"/>
      <c r="J295" s="245">
        <f>ROUND(I295*H295,2)</f>
        <v>0</v>
      </c>
      <c r="K295" s="246"/>
      <c r="L295" s="45"/>
      <c r="M295" s="247" t="s">
        <v>1</v>
      </c>
      <c r="N295" s="248" t="s">
        <v>42</v>
      </c>
      <c r="O295" s="98"/>
      <c r="P295" s="249">
        <f>O295*H295</f>
        <v>0</v>
      </c>
      <c r="Q295" s="249">
        <v>0.15559000000000001</v>
      </c>
      <c r="R295" s="249">
        <f>Q295*H295</f>
        <v>10.424530000000001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166</v>
      </c>
      <c r="AT295" s="251" t="s">
        <v>152</v>
      </c>
      <c r="AU295" s="251" t="s">
        <v>92</v>
      </c>
      <c r="AY295" s="18" t="s">
        <v>149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166</v>
      </c>
      <c r="BM295" s="251" t="s">
        <v>1184</v>
      </c>
    </row>
    <row r="296" s="13" customFormat="1">
      <c r="A296" s="13"/>
      <c r="B296" s="258"/>
      <c r="C296" s="259"/>
      <c r="D296" s="260" t="s">
        <v>190</v>
      </c>
      <c r="E296" s="261" t="s">
        <v>1</v>
      </c>
      <c r="F296" s="262" t="s">
        <v>1166</v>
      </c>
      <c r="G296" s="259"/>
      <c r="H296" s="263">
        <v>67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190</v>
      </c>
      <c r="AU296" s="269" t="s">
        <v>92</v>
      </c>
      <c r="AV296" s="13" t="s">
        <v>92</v>
      </c>
      <c r="AW296" s="13" t="s">
        <v>32</v>
      </c>
      <c r="AX296" s="13" t="s">
        <v>76</v>
      </c>
      <c r="AY296" s="269" t="s">
        <v>149</v>
      </c>
    </row>
    <row r="297" s="14" customFormat="1">
      <c r="A297" s="14"/>
      <c r="B297" s="270"/>
      <c r="C297" s="271"/>
      <c r="D297" s="260" t="s">
        <v>190</v>
      </c>
      <c r="E297" s="272" t="s">
        <v>1</v>
      </c>
      <c r="F297" s="273" t="s">
        <v>203</v>
      </c>
      <c r="G297" s="271"/>
      <c r="H297" s="274">
        <v>67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190</v>
      </c>
      <c r="AU297" s="280" t="s">
        <v>92</v>
      </c>
      <c r="AV297" s="14" t="s">
        <v>166</v>
      </c>
      <c r="AW297" s="14" t="s">
        <v>32</v>
      </c>
      <c r="AX297" s="14" t="s">
        <v>84</v>
      </c>
      <c r="AY297" s="280" t="s">
        <v>149</v>
      </c>
    </row>
    <row r="298" s="2" customFormat="1" ht="23.4566" customHeight="1">
      <c r="A298" s="39"/>
      <c r="B298" s="40"/>
      <c r="C298" s="239" t="s">
        <v>1185</v>
      </c>
      <c r="D298" s="239" t="s">
        <v>152</v>
      </c>
      <c r="E298" s="240" t="s">
        <v>1186</v>
      </c>
      <c r="F298" s="241" t="s">
        <v>1187</v>
      </c>
      <c r="G298" s="242" t="s">
        <v>188</v>
      </c>
      <c r="H298" s="243">
        <v>5.5800000000000001</v>
      </c>
      <c r="I298" s="244"/>
      <c r="J298" s="245">
        <f>ROUND(I298*H298,2)</f>
        <v>0</v>
      </c>
      <c r="K298" s="246"/>
      <c r="L298" s="45"/>
      <c r="M298" s="247" t="s">
        <v>1</v>
      </c>
      <c r="N298" s="248" t="s">
        <v>42</v>
      </c>
      <c r="O298" s="98"/>
      <c r="P298" s="249">
        <f>O298*H298</f>
        <v>0</v>
      </c>
      <c r="Q298" s="249">
        <v>0.46172819999999998</v>
      </c>
      <c r="R298" s="249">
        <f>Q298*H298</f>
        <v>2.576443356</v>
      </c>
      <c r="S298" s="249">
        <v>0</v>
      </c>
      <c r="T298" s="25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1" t="s">
        <v>166</v>
      </c>
      <c r="AT298" s="251" t="s">
        <v>152</v>
      </c>
      <c r="AU298" s="251" t="s">
        <v>92</v>
      </c>
      <c r="AY298" s="18" t="s">
        <v>149</v>
      </c>
      <c r="BE298" s="252">
        <f>IF(N298="základná",J298,0)</f>
        <v>0</v>
      </c>
      <c r="BF298" s="252">
        <f>IF(N298="znížená",J298,0)</f>
        <v>0</v>
      </c>
      <c r="BG298" s="252">
        <f>IF(N298="zákl. prenesená",J298,0)</f>
        <v>0</v>
      </c>
      <c r="BH298" s="252">
        <f>IF(N298="zníž. prenesená",J298,0)</f>
        <v>0</v>
      </c>
      <c r="BI298" s="252">
        <f>IF(N298="nulová",J298,0)</f>
        <v>0</v>
      </c>
      <c r="BJ298" s="18" t="s">
        <v>92</v>
      </c>
      <c r="BK298" s="252">
        <f>ROUND(I298*H298,2)</f>
        <v>0</v>
      </c>
      <c r="BL298" s="18" t="s">
        <v>166</v>
      </c>
      <c r="BM298" s="251" t="s">
        <v>1188</v>
      </c>
    </row>
    <row r="299" s="13" customFormat="1">
      <c r="A299" s="13"/>
      <c r="B299" s="258"/>
      <c r="C299" s="259"/>
      <c r="D299" s="260" t="s">
        <v>190</v>
      </c>
      <c r="E299" s="261" t="s">
        <v>1</v>
      </c>
      <c r="F299" s="262" t="s">
        <v>1189</v>
      </c>
      <c r="G299" s="259"/>
      <c r="H299" s="263">
        <v>5.5800000000000001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190</v>
      </c>
      <c r="AU299" s="269" t="s">
        <v>92</v>
      </c>
      <c r="AV299" s="13" t="s">
        <v>92</v>
      </c>
      <c r="AW299" s="13" t="s">
        <v>32</v>
      </c>
      <c r="AX299" s="13" t="s">
        <v>84</v>
      </c>
      <c r="AY299" s="269" t="s">
        <v>149</v>
      </c>
    </row>
    <row r="300" s="2" customFormat="1" ht="16.30189" customHeight="1">
      <c r="A300" s="39"/>
      <c r="B300" s="40"/>
      <c r="C300" s="239" t="s">
        <v>1190</v>
      </c>
      <c r="D300" s="239" t="s">
        <v>152</v>
      </c>
      <c r="E300" s="240" t="s">
        <v>1191</v>
      </c>
      <c r="F300" s="241" t="s">
        <v>1192</v>
      </c>
      <c r="G300" s="242" t="s">
        <v>239</v>
      </c>
      <c r="H300" s="243">
        <v>28.16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0.0035999999999999999</v>
      </c>
      <c r="R300" s="249">
        <f>Q300*H300</f>
        <v>0.10137599999999999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166</v>
      </c>
      <c r="AT300" s="251" t="s">
        <v>152</v>
      </c>
      <c r="AU300" s="251" t="s">
        <v>92</v>
      </c>
      <c r="AY300" s="18" t="s">
        <v>149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166</v>
      </c>
      <c r="BM300" s="251" t="s">
        <v>1193</v>
      </c>
    </row>
    <row r="301" s="13" customFormat="1">
      <c r="A301" s="13"/>
      <c r="B301" s="258"/>
      <c r="C301" s="259"/>
      <c r="D301" s="260" t="s">
        <v>190</v>
      </c>
      <c r="E301" s="261" t="s">
        <v>1</v>
      </c>
      <c r="F301" s="262" t="s">
        <v>1194</v>
      </c>
      <c r="G301" s="259"/>
      <c r="H301" s="263">
        <v>28.16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190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149</v>
      </c>
    </row>
    <row r="302" s="14" customFormat="1">
      <c r="A302" s="14"/>
      <c r="B302" s="270"/>
      <c r="C302" s="271"/>
      <c r="D302" s="260" t="s">
        <v>190</v>
      </c>
      <c r="E302" s="272" t="s">
        <v>1</v>
      </c>
      <c r="F302" s="273" t="s">
        <v>203</v>
      </c>
      <c r="G302" s="271"/>
      <c r="H302" s="274">
        <v>28.16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190</v>
      </c>
      <c r="AU302" s="280" t="s">
        <v>92</v>
      </c>
      <c r="AV302" s="14" t="s">
        <v>166</v>
      </c>
      <c r="AW302" s="14" t="s">
        <v>32</v>
      </c>
      <c r="AX302" s="14" t="s">
        <v>84</v>
      </c>
      <c r="AY302" s="280" t="s">
        <v>149</v>
      </c>
    </row>
    <row r="303" s="12" customFormat="1" ht="22.8" customHeight="1">
      <c r="A303" s="12"/>
      <c r="B303" s="223"/>
      <c r="C303" s="224"/>
      <c r="D303" s="225" t="s">
        <v>75</v>
      </c>
      <c r="E303" s="237" t="s">
        <v>213</v>
      </c>
      <c r="F303" s="237" t="s">
        <v>228</v>
      </c>
      <c r="G303" s="224"/>
      <c r="H303" s="224"/>
      <c r="I303" s="227"/>
      <c r="J303" s="238">
        <f>BK303</f>
        <v>0</v>
      </c>
      <c r="K303" s="224"/>
      <c r="L303" s="229"/>
      <c r="M303" s="230"/>
      <c r="N303" s="231"/>
      <c r="O303" s="231"/>
      <c r="P303" s="232">
        <f>SUM(P304:P364)</f>
        <v>0</v>
      </c>
      <c r="Q303" s="231"/>
      <c r="R303" s="232">
        <f>SUM(R304:R364)</f>
        <v>3.2220058149999997</v>
      </c>
      <c r="S303" s="231"/>
      <c r="T303" s="233">
        <f>SUM(T304:T364)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4" t="s">
        <v>84</v>
      </c>
      <c r="AT303" s="235" t="s">
        <v>75</v>
      </c>
      <c r="AU303" s="235" t="s">
        <v>84</v>
      </c>
      <c r="AY303" s="234" t="s">
        <v>149</v>
      </c>
      <c r="BK303" s="236">
        <f>SUM(BK304:BK364)</f>
        <v>0</v>
      </c>
    </row>
    <row r="304" s="2" customFormat="1" ht="23.4566" customHeight="1">
      <c r="A304" s="39"/>
      <c r="B304" s="40"/>
      <c r="C304" s="239" t="s">
        <v>1195</v>
      </c>
      <c r="D304" s="239" t="s">
        <v>152</v>
      </c>
      <c r="E304" s="240" t="s">
        <v>1196</v>
      </c>
      <c r="F304" s="241" t="s">
        <v>1197</v>
      </c>
      <c r="G304" s="242" t="s">
        <v>188</v>
      </c>
      <c r="H304" s="243">
        <v>19.920000000000002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0.00042000000000000002</v>
      </c>
      <c r="R304" s="249">
        <f>Q304*H304</f>
        <v>0.0083664000000000013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166</v>
      </c>
      <c r="AT304" s="251" t="s">
        <v>152</v>
      </c>
      <c r="AU304" s="251" t="s">
        <v>92</v>
      </c>
      <c r="AY304" s="18" t="s">
        <v>149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166</v>
      </c>
      <c r="BM304" s="251" t="s">
        <v>1198</v>
      </c>
    </row>
    <row r="305" s="15" customFormat="1">
      <c r="A305" s="15"/>
      <c r="B305" s="294"/>
      <c r="C305" s="295"/>
      <c r="D305" s="260" t="s">
        <v>190</v>
      </c>
      <c r="E305" s="296" t="s">
        <v>1</v>
      </c>
      <c r="F305" s="297" t="s">
        <v>1199</v>
      </c>
      <c r="G305" s="295"/>
      <c r="H305" s="296" t="s">
        <v>1</v>
      </c>
      <c r="I305" s="298"/>
      <c r="J305" s="295"/>
      <c r="K305" s="295"/>
      <c r="L305" s="299"/>
      <c r="M305" s="300"/>
      <c r="N305" s="301"/>
      <c r="O305" s="301"/>
      <c r="P305" s="301"/>
      <c r="Q305" s="301"/>
      <c r="R305" s="301"/>
      <c r="S305" s="301"/>
      <c r="T305" s="30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303" t="s">
        <v>190</v>
      </c>
      <c r="AU305" s="303" t="s">
        <v>92</v>
      </c>
      <c r="AV305" s="15" t="s">
        <v>84</v>
      </c>
      <c r="AW305" s="15" t="s">
        <v>32</v>
      </c>
      <c r="AX305" s="15" t="s">
        <v>76</v>
      </c>
      <c r="AY305" s="303" t="s">
        <v>149</v>
      </c>
    </row>
    <row r="306" s="13" customFormat="1">
      <c r="A306" s="13"/>
      <c r="B306" s="258"/>
      <c r="C306" s="259"/>
      <c r="D306" s="260" t="s">
        <v>190</v>
      </c>
      <c r="E306" s="261" t="s">
        <v>1</v>
      </c>
      <c r="F306" s="262" t="s">
        <v>1200</v>
      </c>
      <c r="G306" s="259"/>
      <c r="H306" s="263">
        <v>19.920000000000002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190</v>
      </c>
      <c r="AU306" s="269" t="s">
        <v>92</v>
      </c>
      <c r="AV306" s="13" t="s">
        <v>92</v>
      </c>
      <c r="AW306" s="13" t="s">
        <v>32</v>
      </c>
      <c r="AX306" s="13" t="s">
        <v>76</v>
      </c>
      <c r="AY306" s="269" t="s">
        <v>149</v>
      </c>
    </row>
    <row r="307" s="14" customFormat="1">
      <c r="A307" s="14"/>
      <c r="B307" s="270"/>
      <c r="C307" s="271"/>
      <c r="D307" s="260" t="s">
        <v>190</v>
      </c>
      <c r="E307" s="272" t="s">
        <v>1</v>
      </c>
      <c r="F307" s="273" t="s">
        <v>203</v>
      </c>
      <c r="G307" s="271"/>
      <c r="H307" s="274">
        <v>19.920000000000002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190</v>
      </c>
      <c r="AU307" s="280" t="s">
        <v>92</v>
      </c>
      <c r="AV307" s="14" t="s">
        <v>166</v>
      </c>
      <c r="AW307" s="14" t="s">
        <v>32</v>
      </c>
      <c r="AX307" s="14" t="s">
        <v>84</v>
      </c>
      <c r="AY307" s="280" t="s">
        <v>149</v>
      </c>
    </row>
    <row r="308" s="2" customFormat="1" ht="16.30189" customHeight="1">
      <c r="A308" s="39"/>
      <c r="B308" s="40"/>
      <c r="C308" s="239" t="s">
        <v>1201</v>
      </c>
      <c r="D308" s="239" t="s">
        <v>152</v>
      </c>
      <c r="E308" s="240" t="s">
        <v>1202</v>
      </c>
      <c r="F308" s="241" t="s">
        <v>1203</v>
      </c>
      <c r="G308" s="242" t="s">
        <v>188</v>
      </c>
      <c r="H308" s="243">
        <v>85.090000000000003</v>
      </c>
      <c r="I308" s="244"/>
      <c r="J308" s="245">
        <f>ROUND(I308*H308,2)</f>
        <v>0</v>
      </c>
      <c r="K308" s="246"/>
      <c r="L308" s="45"/>
      <c r="M308" s="247" t="s">
        <v>1</v>
      </c>
      <c r="N308" s="248" t="s">
        <v>42</v>
      </c>
      <c r="O308" s="98"/>
      <c r="P308" s="249">
        <f>O308*H308</f>
        <v>0</v>
      </c>
      <c r="Q308" s="249">
        <v>0.00042000000000000002</v>
      </c>
      <c r="R308" s="249">
        <f>Q308*H308</f>
        <v>0.0357378</v>
      </c>
      <c r="S308" s="249">
        <v>0</v>
      </c>
      <c r="T308" s="25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1" t="s">
        <v>166</v>
      </c>
      <c r="AT308" s="251" t="s">
        <v>152</v>
      </c>
      <c r="AU308" s="251" t="s">
        <v>92</v>
      </c>
      <c r="AY308" s="18" t="s">
        <v>149</v>
      </c>
      <c r="BE308" s="252">
        <f>IF(N308="základná",J308,0)</f>
        <v>0</v>
      </c>
      <c r="BF308" s="252">
        <f>IF(N308="znížená",J308,0)</f>
        <v>0</v>
      </c>
      <c r="BG308" s="252">
        <f>IF(N308="zákl. prenesená",J308,0)</f>
        <v>0</v>
      </c>
      <c r="BH308" s="252">
        <f>IF(N308="zníž. prenesená",J308,0)</f>
        <v>0</v>
      </c>
      <c r="BI308" s="252">
        <f>IF(N308="nulová",J308,0)</f>
        <v>0</v>
      </c>
      <c r="BJ308" s="18" t="s">
        <v>92</v>
      </c>
      <c r="BK308" s="252">
        <f>ROUND(I308*H308,2)</f>
        <v>0</v>
      </c>
      <c r="BL308" s="18" t="s">
        <v>166</v>
      </c>
      <c r="BM308" s="251" t="s">
        <v>1204</v>
      </c>
    </row>
    <row r="309" s="15" customFormat="1">
      <c r="A309" s="15"/>
      <c r="B309" s="294"/>
      <c r="C309" s="295"/>
      <c r="D309" s="260" t="s">
        <v>190</v>
      </c>
      <c r="E309" s="296" t="s">
        <v>1</v>
      </c>
      <c r="F309" s="297" t="s">
        <v>1205</v>
      </c>
      <c r="G309" s="295"/>
      <c r="H309" s="296" t="s">
        <v>1</v>
      </c>
      <c r="I309" s="298"/>
      <c r="J309" s="295"/>
      <c r="K309" s="295"/>
      <c r="L309" s="299"/>
      <c r="M309" s="300"/>
      <c r="N309" s="301"/>
      <c r="O309" s="301"/>
      <c r="P309" s="301"/>
      <c r="Q309" s="301"/>
      <c r="R309" s="301"/>
      <c r="S309" s="301"/>
      <c r="T309" s="30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3" t="s">
        <v>190</v>
      </c>
      <c r="AU309" s="303" t="s">
        <v>92</v>
      </c>
      <c r="AV309" s="15" t="s">
        <v>84</v>
      </c>
      <c r="AW309" s="15" t="s">
        <v>32</v>
      </c>
      <c r="AX309" s="15" t="s">
        <v>76</v>
      </c>
      <c r="AY309" s="303" t="s">
        <v>149</v>
      </c>
    </row>
    <row r="310" s="15" customFormat="1">
      <c r="A310" s="15"/>
      <c r="B310" s="294"/>
      <c r="C310" s="295"/>
      <c r="D310" s="260" t="s">
        <v>190</v>
      </c>
      <c r="E310" s="296" t="s">
        <v>1</v>
      </c>
      <c r="F310" s="297" t="s">
        <v>1090</v>
      </c>
      <c r="G310" s="295"/>
      <c r="H310" s="296" t="s">
        <v>1</v>
      </c>
      <c r="I310" s="298"/>
      <c r="J310" s="295"/>
      <c r="K310" s="295"/>
      <c r="L310" s="299"/>
      <c r="M310" s="300"/>
      <c r="N310" s="301"/>
      <c r="O310" s="301"/>
      <c r="P310" s="301"/>
      <c r="Q310" s="301"/>
      <c r="R310" s="301"/>
      <c r="S310" s="301"/>
      <c r="T310" s="30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303" t="s">
        <v>190</v>
      </c>
      <c r="AU310" s="303" t="s">
        <v>92</v>
      </c>
      <c r="AV310" s="15" t="s">
        <v>84</v>
      </c>
      <c r="AW310" s="15" t="s">
        <v>32</v>
      </c>
      <c r="AX310" s="15" t="s">
        <v>76</v>
      </c>
      <c r="AY310" s="303" t="s">
        <v>149</v>
      </c>
    </row>
    <row r="311" s="13" customFormat="1">
      <c r="A311" s="13"/>
      <c r="B311" s="258"/>
      <c r="C311" s="259"/>
      <c r="D311" s="260" t="s">
        <v>190</v>
      </c>
      <c r="E311" s="261" t="s">
        <v>1</v>
      </c>
      <c r="F311" s="262" t="s">
        <v>1206</v>
      </c>
      <c r="G311" s="259"/>
      <c r="H311" s="263">
        <v>4.5999999999999996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190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149</v>
      </c>
    </row>
    <row r="312" s="13" customFormat="1">
      <c r="A312" s="13"/>
      <c r="B312" s="258"/>
      <c r="C312" s="259"/>
      <c r="D312" s="260" t="s">
        <v>190</v>
      </c>
      <c r="E312" s="261" t="s">
        <v>1</v>
      </c>
      <c r="F312" s="262" t="s">
        <v>1207</v>
      </c>
      <c r="G312" s="259"/>
      <c r="H312" s="263">
        <v>35.490000000000002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190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149</v>
      </c>
    </row>
    <row r="313" s="15" customFormat="1">
      <c r="A313" s="15"/>
      <c r="B313" s="294"/>
      <c r="C313" s="295"/>
      <c r="D313" s="260" t="s">
        <v>190</v>
      </c>
      <c r="E313" s="296" t="s">
        <v>1</v>
      </c>
      <c r="F313" s="297" t="s">
        <v>1208</v>
      </c>
      <c r="G313" s="295"/>
      <c r="H313" s="296" t="s">
        <v>1</v>
      </c>
      <c r="I313" s="298"/>
      <c r="J313" s="295"/>
      <c r="K313" s="295"/>
      <c r="L313" s="299"/>
      <c r="M313" s="300"/>
      <c r="N313" s="301"/>
      <c r="O313" s="301"/>
      <c r="P313" s="301"/>
      <c r="Q313" s="301"/>
      <c r="R313" s="301"/>
      <c r="S313" s="301"/>
      <c r="T313" s="30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303" t="s">
        <v>190</v>
      </c>
      <c r="AU313" s="303" t="s">
        <v>92</v>
      </c>
      <c r="AV313" s="15" t="s">
        <v>84</v>
      </c>
      <c r="AW313" s="15" t="s">
        <v>32</v>
      </c>
      <c r="AX313" s="15" t="s">
        <v>76</v>
      </c>
      <c r="AY313" s="303" t="s">
        <v>149</v>
      </c>
    </row>
    <row r="314" s="15" customFormat="1">
      <c r="A314" s="15"/>
      <c r="B314" s="294"/>
      <c r="C314" s="295"/>
      <c r="D314" s="260" t="s">
        <v>190</v>
      </c>
      <c r="E314" s="296" t="s">
        <v>1</v>
      </c>
      <c r="F314" s="297" t="s">
        <v>1209</v>
      </c>
      <c r="G314" s="295"/>
      <c r="H314" s="296" t="s">
        <v>1</v>
      </c>
      <c r="I314" s="298"/>
      <c r="J314" s="295"/>
      <c r="K314" s="295"/>
      <c r="L314" s="299"/>
      <c r="M314" s="300"/>
      <c r="N314" s="301"/>
      <c r="O314" s="301"/>
      <c r="P314" s="301"/>
      <c r="Q314" s="301"/>
      <c r="R314" s="301"/>
      <c r="S314" s="301"/>
      <c r="T314" s="30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303" t="s">
        <v>190</v>
      </c>
      <c r="AU314" s="303" t="s">
        <v>92</v>
      </c>
      <c r="AV314" s="15" t="s">
        <v>84</v>
      </c>
      <c r="AW314" s="15" t="s">
        <v>32</v>
      </c>
      <c r="AX314" s="15" t="s">
        <v>76</v>
      </c>
      <c r="AY314" s="303" t="s">
        <v>149</v>
      </c>
    </row>
    <row r="315" s="15" customFormat="1">
      <c r="A315" s="15"/>
      <c r="B315" s="294"/>
      <c r="C315" s="295"/>
      <c r="D315" s="260" t="s">
        <v>190</v>
      </c>
      <c r="E315" s="296" t="s">
        <v>1</v>
      </c>
      <c r="F315" s="297" t="s">
        <v>1210</v>
      </c>
      <c r="G315" s="295"/>
      <c r="H315" s="296" t="s">
        <v>1</v>
      </c>
      <c r="I315" s="298"/>
      <c r="J315" s="295"/>
      <c r="K315" s="295"/>
      <c r="L315" s="299"/>
      <c r="M315" s="300"/>
      <c r="N315" s="301"/>
      <c r="O315" s="301"/>
      <c r="P315" s="301"/>
      <c r="Q315" s="301"/>
      <c r="R315" s="301"/>
      <c r="S315" s="301"/>
      <c r="T315" s="30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3" t="s">
        <v>190</v>
      </c>
      <c r="AU315" s="303" t="s">
        <v>92</v>
      </c>
      <c r="AV315" s="15" t="s">
        <v>84</v>
      </c>
      <c r="AW315" s="15" t="s">
        <v>32</v>
      </c>
      <c r="AX315" s="15" t="s">
        <v>76</v>
      </c>
      <c r="AY315" s="303" t="s">
        <v>149</v>
      </c>
    </row>
    <row r="316" s="13" customFormat="1">
      <c r="A316" s="13"/>
      <c r="B316" s="258"/>
      <c r="C316" s="259"/>
      <c r="D316" s="260" t="s">
        <v>190</v>
      </c>
      <c r="E316" s="261" t="s">
        <v>1</v>
      </c>
      <c r="F316" s="262" t="s">
        <v>1211</v>
      </c>
      <c r="G316" s="259"/>
      <c r="H316" s="263">
        <v>15.6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190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149</v>
      </c>
    </row>
    <row r="317" s="15" customFormat="1">
      <c r="A317" s="15"/>
      <c r="B317" s="294"/>
      <c r="C317" s="295"/>
      <c r="D317" s="260" t="s">
        <v>190</v>
      </c>
      <c r="E317" s="296" t="s">
        <v>1</v>
      </c>
      <c r="F317" s="297" t="s">
        <v>1212</v>
      </c>
      <c r="G317" s="295"/>
      <c r="H317" s="296" t="s">
        <v>1</v>
      </c>
      <c r="I317" s="298"/>
      <c r="J317" s="295"/>
      <c r="K317" s="295"/>
      <c r="L317" s="299"/>
      <c r="M317" s="300"/>
      <c r="N317" s="301"/>
      <c r="O317" s="301"/>
      <c r="P317" s="301"/>
      <c r="Q317" s="301"/>
      <c r="R317" s="301"/>
      <c r="S317" s="301"/>
      <c r="T317" s="30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303" t="s">
        <v>190</v>
      </c>
      <c r="AU317" s="303" t="s">
        <v>92</v>
      </c>
      <c r="AV317" s="15" t="s">
        <v>84</v>
      </c>
      <c r="AW317" s="15" t="s">
        <v>32</v>
      </c>
      <c r="AX317" s="15" t="s">
        <v>76</v>
      </c>
      <c r="AY317" s="303" t="s">
        <v>149</v>
      </c>
    </row>
    <row r="318" s="13" customFormat="1">
      <c r="A318" s="13"/>
      <c r="B318" s="258"/>
      <c r="C318" s="259"/>
      <c r="D318" s="260" t="s">
        <v>190</v>
      </c>
      <c r="E318" s="261" t="s">
        <v>1</v>
      </c>
      <c r="F318" s="262" t="s">
        <v>1213</v>
      </c>
      <c r="G318" s="259"/>
      <c r="H318" s="263">
        <v>6</v>
      </c>
      <c r="I318" s="264"/>
      <c r="J318" s="259"/>
      <c r="K318" s="259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190</v>
      </c>
      <c r="AU318" s="269" t="s">
        <v>92</v>
      </c>
      <c r="AV318" s="13" t="s">
        <v>92</v>
      </c>
      <c r="AW318" s="13" t="s">
        <v>32</v>
      </c>
      <c r="AX318" s="13" t="s">
        <v>76</v>
      </c>
      <c r="AY318" s="269" t="s">
        <v>149</v>
      </c>
    </row>
    <row r="319" s="13" customFormat="1">
      <c r="A319" s="13"/>
      <c r="B319" s="258"/>
      <c r="C319" s="259"/>
      <c r="D319" s="260" t="s">
        <v>190</v>
      </c>
      <c r="E319" s="261" t="s">
        <v>1</v>
      </c>
      <c r="F319" s="262" t="s">
        <v>1214</v>
      </c>
      <c r="G319" s="259"/>
      <c r="H319" s="263">
        <v>23.399999999999999</v>
      </c>
      <c r="I319" s="264"/>
      <c r="J319" s="259"/>
      <c r="K319" s="259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190</v>
      </c>
      <c r="AU319" s="269" t="s">
        <v>92</v>
      </c>
      <c r="AV319" s="13" t="s">
        <v>92</v>
      </c>
      <c r="AW319" s="13" t="s">
        <v>32</v>
      </c>
      <c r="AX319" s="13" t="s">
        <v>76</v>
      </c>
      <c r="AY319" s="269" t="s">
        <v>149</v>
      </c>
    </row>
    <row r="320" s="14" customFormat="1">
      <c r="A320" s="14"/>
      <c r="B320" s="270"/>
      <c r="C320" s="271"/>
      <c r="D320" s="260" t="s">
        <v>190</v>
      </c>
      <c r="E320" s="272" t="s">
        <v>1</v>
      </c>
      <c r="F320" s="273" t="s">
        <v>203</v>
      </c>
      <c r="G320" s="271"/>
      <c r="H320" s="274">
        <v>85.090000000000003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190</v>
      </c>
      <c r="AU320" s="280" t="s">
        <v>92</v>
      </c>
      <c r="AV320" s="14" t="s">
        <v>166</v>
      </c>
      <c r="AW320" s="14" t="s">
        <v>32</v>
      </c>
      <c r="AX320" s="14" t="s">
        <v>84</v>
      </c>
      <c r="AY320" s="280" t="s">
        <v>149</v>
      </c>
    </row>
    <row r="321" s="2" customFormat="1" ht="23.4566" customHeight="1">
      <c r="A321" s="39"/>
      <c r="B321" s="40"/>
      <c r="C321" s="239" t="s">
        <v>1215</v>
      </c>
      <c r="D321" s="239" t="s">
        <v>152</v>
      </c>
      <c r="E321" s="240" t="s">
        <v>531</v>
      </c>
      <c r="F321" s="241" t="s">
        <v>532</v>
      </c>
      <c r="G321" s="242" t="s">
        <v>188</v>
      </c>
      <c r="H321" s="243">
        <v>19.920000000000002</v>
      </c>
      <c r="I321" s="244"/>
      <c r="J321" s="245">
        <f>ROUND(I321*H321,2)</f>
        <v>0</v>
      </c>
      <c r="K321" s="246"/>
      <c r="L321" s="45"/>
      <c r="M321" s="247" t="s">
        <v>1</v>
      </c>
      <c r="N321" s="248" t="s">
        <v>42</v>
      </c>
      <c r="O321" s="98"/>
      <c r="P321" s="249">
        <f>O321*H321</f>
        <v>0</v>
      </c>
      <c r="Q321" s="249">
        <v>0.00081999999999999998</v>
      </c>
      <c r="R321" s="249">
        <f>Q321*H321</f>
        <v>0.016334400000000002</v>
      </c>
      <c r="S321" s="249">
        <v>0</v>
      </c>
      <c r="T321" s="25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1" t="s">
        <v>166</v>
      </c>
      <c r="AT321" s="251" t="s">
        <v>152</v>
      </c>
      <c r="AU321" s="251" t="s">
        <v>92</v>
      </c>
      <c r="AY321" s="18" t="s">
        <v>149</v>
      </c>
      <c r="BE321" s="252">
        <f>IF(N321="základná",J321,0)</f>
        <v>0</v>
      </c>
      <c r="BF321" s="252">
        <f>IF(N321="znížená",J321,0)</f>
        <v>0</v>
      </c>
      <c r="BG321" s="252">
        <f>IF(N321="zákl. prenesená",J321,0)</f>
        <v>0</v>
      </c>
      <c r="BH321" s="252">
        <f>IF(N321="zníž. prenesená",J321,0)</f>
        <v>0</v>
      </c>
      <c r="BI321" s="252">
        <f>IF(N321="nulová",J321,0)</f>
        <v>0</v>
      </c>
      <c r="BJ321" s="18" t="s">
        <v>92</v>
      </c>
      <c r="BK321" s="252">
        <f>ROUND(I321*H321,2)</f>
        <v>0</v>
      </c>
      <c r="BL321" s="18" t="s">
        <v>166</v>
      </c>
      <c r="BM321" s="251" t="s">
        <v>1216</v>
      </c>
    </row>
    <row r="322" s="15" customFormat="1">
      <c r="A322" s="15"/>
      <c r="B322" s="294"/>
      <c r="C322" s="295"/>
      <c r="D322" s="260" t="s">
        <v>190</v>
      </c>
      <c r="E322" s="296" t="s">
        <v>1</v>
      </c>
      <c r="F322" s="297" t="s">
        <v>1199</v>
      </c>
      <c r="G322" s="295"/>
      <c r="H322" s="296" t="s">
        <v>1</v>
      </c>
      <c r="I322" s="298"/>
      <c r="J322" s="295"/>
      <c r="K322" s="295"/>
      <c r="L322" s="299"/>
      <c r="M322" s="300"/>
      <c r="N322" s="301"/>
      <c r="O322" s="301"/>
      <c r="P322" s="301"/>
      <c r="Q322" s="301"/>
      <c r="R322" s="301"/>
      <c r="S322" s="301"/>
      <c r="T322" s="30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303" t="s">
        <v>190</v>
      </c>
      <c r="AU322" s="303" t="s">
        <v>92</v>
      </c>
      <c r="AV322" s="15" t="s">
        <v>84</v>
      </c>
      <c r="AW322" s="15" t="s">
        <v>32</v>
      </c>
      <c r="AX322" s="15" t="s">
        <v>76</v>
      </c>
      <c r="AY322" s="303" t="s">
        <v>149</v>
      </c>
    </row>
    <row r="323" s="13" customFormat="1">
      <c r="A323" s="13"/>
      <c r="B323" s="258"/>
      <c r="C323" s="259"/>
      <c r="D323" s="260" t="s">
        <v>190</v>
      </c>
      <c r="E323" s="261" t="s">
        <v>1</v>
      </c>
      <c r="F323" s="262" t="s">
        <v>1200</v>
      </c>
      <c r="G323" s="259"/>
      <c r="H323" s="263">
        <v>19.920000000000002</v>
      </c>
      <c r="I323" s="264"/>
      <c r="J323" s="259"/>
      <c r="K323" s="259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190</v>
      </c>
      <c r="AU323" s="269" t="s">
        <v>92</v>
      </c>
      <c r="AV323" s="13" t="s">
        <v>92</v>
      </c>
      <c r="AW323" s="13" t="s">
        <v>32</v>
      </c>
      <c r="AX323" s="13" t="s">
        <v>76</v>
      </c>
      <c r="AY323" s="269" t="s">
        <v>149</v>
      </c>
    </row>
    <row r="324" s="14" customFormat="1">
      <c r="A324" s="14"/>
      <c r="B324" s="270"/>
      <c r="C324" s="271"/>
      <c r="D324" s="260" t="s">
        <v>190</v>
      </c>
      <c r="E324" s="272" t="s">
        <v>1</v>
      </c>
      <c r="F324" s="273" t="s">
        <v>203</v>
      </c>
      <c r="G324" s="271"/>
      <c r="H324" s="274">
        <v>19.920000000000002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190</v>
      </c>
      <c r="AU324" s="280" t="s">
        <v>92</v>
      </c>
      <c r="AV324" s="14" t="s">
        <v>166</v>
      </c>
      <c r="AW324" s="14" t="s">
        <v>32</v>
      </c>
      <c r="AX324" s="14" t="s">
        <v>84</v>
      </c>
      <c r="AY324" s="280" t="s">
        <v>149</v>
      </c>
    </row>
    <row r="325" s="2" customFormat="1" ht="23.4566" customHeight="1">
      <c r="A325" s="39"/>
      <c r="B325" s="40"/>
      <c r="C325" s="239" t="s">
        <v>1217</v>
      </c>
      <c r="D325" s="239" t="s">
        <v>152</v>
      </c>
      <c r="E325" s="240" t="s">
        <v>1218</v>
      </c>
      <c r="F325" s="241" t="s">
        <v>1219</v>
      </c>
      <c r="G325" s="242" t="s">
        <v>188</v>
      </c>
      <c r="H325" s="243">
        <v>49.625</v>
      </c>
      <c r="I325" s="244"/>
      <c r="J325" s="245">
        <f>ROUND(I325*H325,2)</f>
        <v>0</v>
      </c>
      <c r="K325" s="246"/>
      <c r="L325" s="45"/>
      <c r="M325" s="247" t="s">
        <v>1</v>
      </c>
      <c r="N325" s="248" t="s">
        <v>42</v>
      </c>
      <c r="O325" s="98"/>
      <c r="P325" s="249">
        <f>O325*H325</f>
        <v>0</v>
      </c>
      <c r="Q325" s="249">
        <v>0.000215</v>
      </c>
      <c r="R325" s="249">
        <f>Q325*H325</f>
        <v>0.010669375</v>
      </c>
      <c r="S325" s="249">
        <v>0</v>
      </c>
      <c r="T325" s="25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1" t="s">
        <v>166</v>
      </c>
      <c r="AT325" s="251" t="s">
        <v>152</v>
      </c>
      <c r="AU325" s="251" t="s">
        <v>92</v>
      </c>
      <c r="AY325" s="18" t="s">
        <v>149</v>
      </c>
      <c r="BE325" s="252">
        <f>IF(N325="základná",J325,0)</f>
        <v>0</v>
      </c>
      <c r="BF325" s="252">
        <f>IF(N325="znížená",J325,0)</f>
        <v>0</v>
      </c>
      <c r="BG325" s="252">
        <f>IF(N325="zákl. prenesená",J325,0)</f>
        <v>0</v>
      </c>
      <c r="BH325" s="252">
        <f>IF(N325="zníž. prenesená",J325,0)</f>
        <v>0</v>
      </c>
      <c r="BI325" s="252">
        <f>IF(N325="nulová",J325,0)</f>
        <v>0</v>
      </c>
      <c r="BJ325" s="18" t="s">
        <v>92</v>
      </c>
      <c r="BK325" s="252">
        <f>ROUND(I325*H325,2)</f>
        <v>0</v>
      </c>
      <c r="BL325" s="18" t="s">
        <v>166</v>
      </c>
      <c r="BM325" s="251" t="s">
        <v>1220</v>
      </c>
    </row>
    <row r="326" s="15" customFormat="1">
      <c r="A326" s="15"/>
      <c r="B326" s="294"/>
      <c r="C326" s="295"/>
      <c r="D326" s="260" t="s">
        <v>190</v>
      </c>
      <c r="E326" s="296" t="s">
        <v>1</v>
      </c>
      <c r="F326" s="297" t="s">
        <v>1221</v>
      </c>
      <c r="G326" s="295"/>
      <c r="H326" s="296" t="s">
        <v>1</v>
      </c>
      <c r="I326" s="298"/>
      <c r="J326" s="295"/>
      <c r="K326" s="295"/>
      <c r="L326" s="299"/>
      <c r="M326" s="300"/>
      <c r="N326" s="301"/>
      <c r="O326" s="301"/>
      <c r="P326" s="301"/>
      <c r="Q326" s="301"/>
      <c r="R326" s="301"/>
      <c r="S326" s="301"/>
      <c r="T326" s="30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303" t="s">
        <v>190</v>
      </c>
      <c r="AU326" s="303" t="s">
        <v>92</v>
      </c>
      <c r="AV326" s="15" t="s">
        <v>84</v>
      </c>
      <c r="AW326" s="15" t="s">
        <v>32</v>
      </c>
      <c r="AX326" s="15" t="s">
        <v>76</v>
      </c>
      <c r="AY326" s="303" t="s">
        <v>149</v>
      </c>
    </row>
    <row r="327" s="15" customFormat="1">
      <c r="A327" s="15"/>
      <c r="B327" s="294"/>
      <c r="C327" s="295"/>
      <c r="D327" s="260" t="s">
        <v>190</v>
      </c>
      <c r="E327" s="296" t="s">
        <v>1</v>
      </c>
      <c r="F327" s="297" t="s">
        <v>1222</v>
      </c>
      <c r="G327" s="295"/>
      <c r="H327" s="296" t="s">
        <v>1</v>
      </c>
      <c r="I327" s="298"/>
      <c r="J327" s="295"/>
      <c r="K327" s="295"/>
      <c r="L327" s="299"/>
      <c r="M327" s="300"/>
      <c r="N327" s="301"/>
      <c r="O327" s="301"/>
      <c r="P327" s="301"/>
      <c r="Q327" s="301"/>
      <c r="R327" s="301"/>
      <c r="S327" s="301"/>
      <c r="T327" s="30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3" t="s">
        <v>190</v>
      </c>
      <c r="AU327" s="303" t="s">
        <v>92</v>
      </c>
      <c r="AV327" s="15" t="s">
        <v>84</v>
      </c>
      <c r="AW327" s="15" t="s">
        <v>32</v>
      </c>
      <c r="AX327" s="15" t="s">
        <v>76</v>
      </c>
      <c r="AY327" s="303" t="s">
        <v>149</v>
      </c>
    </row>
    <row r="328" s="13" customFormat="1">
      <c r="A328" s="13"/>
      <c r="B328" s="258"/>
      <c r="C328" s="259"/>
      <c r="D328" s="260" t="s">
        <v>190</v>
      </c>
      <c r="E328" s="261" t="s">
        <v>1</v>
      </c>
      <c r="F328" s="262" t="s">
        <v>1223</v>
      </c>
      <c r="G328" s="259"/>
      <c r="H328" s="263">
        <v>23.399999999999999</v>
      </c>
      <c r="I328" s="264"/>
      <c r="J328" s="259"/>
      <c r="K328" s="259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190</v>
      </c>
      <c r="AU328" s="269" t="s">
        <v>92</v>
      </c>
      <c r="AV328" s="13" t="s">
        <v>92</v>
      </c>
      <c r="AW328" s="13" t="s">
        <v>32</v>
      </c>
      <c r="AX328" s="13" t="s">
        <v>76</v>
      </c>
      <c r="AY328" s="269" t="s">
        <v>149</v>
      </c>
    </row>
    <row r="329" s="15" customFormat="1">
      <c r="A329" s="15"/>
      <c r="B329" s="294"/>
      <c r="C329" s="295"/>
      <c r="D329" s="260" t="s">
        <v>190</v>
      </c>
      <c r="E329" s="296" t="s">
        <v>1</v>
      </c>
      <c r="F329" s="297" t="s">
        <v>1224</v>
      </c>
      <c r="G329" s="295"/>
      <c r="H329" s="296" t="s">
        <v>1</v>
      </c>
      <c r="I329" s="298"/>
      <c r="J329" s="295"/>
      <c r="K329" s="295"/>
      <c r="L329" s="299"/>
      <c r="M329" s="300"/>
      <c r="N329" s="301"/>
      <c r="O329" s="301"/>
      <c r="P329" s="301"/>
      <c r="Q329" s="301"/>
      <c r="R329" s="301"/>
      <c r="S329" s="301"/>
      <c r="T329" s="30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3" t="s">
        <v>190</v>
      </c>
      <c r="AU329" s="303" t="s">
        <v>92</v>
      </c>
      <c r="AV329" s="15" t="s">
        <v>84</v>
      </c>
      <c r="AW329" s="15" t="s">
        <v>32</v>
      </c>
      <c r="AX329" s="15" t="s">
        <v>76</v>
      </c>
      <c r="AY329" s="303" t="s">
        <v>149</v>
      </c>
    </row>
    <row r="330" s="13" customFormat="1">
      <c r="A330" s="13"/>
      <c r="B330" s="258"/>
      <c r="C330" s="259"/>
      <c r="D330" s="260" t="s">
        <v>190</v>
      </c>
      <c r="E330" s="261" t="s">
        <v>1</v>
      </c>
      <c r="F330" s="262" t="s">
        <v>1225</v>
      </c>
      <c r="G330" s="259"/>
      <c r="H330" s="263">
        <v>5.625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190</v>
      </c>
      <c r="AU330" s="269" t="s">
        <v>92</v>
      </c>
      <c r="AV330" s="13" t="s">
        <v>92</v>
      </c>
      <c r="AW330" s="13" t="s">
        <v>32</v>
      </c>
      <c r="AX330" s="13" t="s">
        <v>76</v>
      </c>
      <c r="AY330" s="269" t="s">
        <v>149</v>
      </c>
    </row>
    <row r="331" s="15" customFormat="1">
      <c r="A331" s="15"/>
      <c r="B331" s="294"/>
      <c r="C331" s="295"/>
      <c r="D331" s="260" t="s">
        <v>190</v>
      </c>
      <c r="E331" s="296" t="s">
        <v>1</v>
      </c>
      <c r="F331" s="297" t="s">
        <v>1210</v>
      </c>
      <c r="G331" s="295"/>
      <c r="H331" s="296" t="s">
        <v>1</v>
      </c>
      <c r="I331" s="298"/>
      <c r="J331" s="295"/>
      <c r="K331" s="295"/>
      <c r="L331" s="299"/>
      <c r="M331" s="300"/>
      <c r="N331" s="301"/>
      <c r="O331" s="301"/>
      <c r="P331" s="301"/>
      <c r="Q331" s="301"/>
      <c r="R331" s="301"/>
      <c r="S331" s="301"/>
      <c r="T331" s="30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303" t="s">
        <v>190</v>
      </c>
      <c r="AU331" s="303" t="s">
        <v>92</v>
      </c>
      <c r="AV331" s="15" t="s">
        <v>84</v>
      </c>
      <c r="AW331" s="15" t="s">
        <v>32</v>
      </c>
      <c r="AX331" s="15" t="s">
        <v>76</v>
      </c>
      <c r="AY331" s="303" t="s">
        <v>149</v>
      </c>
    </row>
    <row r="332" s="13" customFormat="1">
      <c r="A332" s="13"/>
      <c r="B332" s="258"/>
      <c r="C332" s="259"/>
      <c r="D332" s="260" t="s">
        <v>190</v>
      </c>
      <c r="E332" s="261" t="s">
        <v>1</v>
      </c>
      <c r="F332" s="262" t="s">
        <v>1226</v>
      </c>
      <c r="G332" s="259"/>
      <c r="H332" s="263">
        <v>15.6</v>
      </c>
      <c r="I332" s="264"/>
      <c r="J332" s="259"/>
      <c r="K332" s="259"/>
      <c r="L332" s="265"/>
      <c r="M332" s="266"/>
      <c r="N332" s="267"/>
      <c r="O332" s="267"/>
      <c r="P332" s="267"/>
      <c r="Q332" s="267"/>
      <c r="R332" s="267"/>
      <c r="S332" s="267"/>
      <c r="T332" s="26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9" t="s">
        <v>190</v>
      </c>
      <c r="AU332" s="269" t="s">
        <v>92</v>
      </c>
      <c r="AV332" s="13" t="s">
        <v>92</v>
      </c>
      <c r="AW332" s="13" t="s">
        <v>32</v>
      </c>
      <c r="AX332" s="13" t="s">
        <v>76</v>
      </c>
      <c r="AY332" s="269" t="s">
        <v>149</v>
      </c>
    </row>
    <row r="333" s="15" customFormat="1">
      <c r="A333" s="15"/>
      <c r="B333" s="294"/>
      <c r="C333" s="295"/>
      <c r="D333" s="260" t="s">
        <v>190</v>
      </c>
      <c r="E333" s="296" t="s">
        <v>1</v>
      </c>
      <c r="F333" s="297" t="s">
        <v>1212</v>
      </c>
      <c r="G333" s="295"/>
      <c r="H333" s="296" t="s">
        <v>1</v>
      </c>
      <c r="I333" s="298"/>
      <c r="J333" s="295"/>
      <c r="K333" s="295"/>
      <c r="L333" s="299"/>
      <c r="M333" s="300"/>
      <c r="N333" s="301"/>
      <c r="O333" s="301"/>
      <c r="P333" s="301"/>
      <c r="Q333" s="301"/>
      <c r="R333" s="301"/>
      <c r="S333" s="301"/>
      <c r="T333" s="30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3" t="s">
        <v>190</v>
      </c>
      <c r="AU333" s="303" t="s">
        <v>92</v>
      </c>
      <c r="AV333" s="15" t="s">
        <v>84</v>
      </c>
      <c r="AW333" s="15" t="s">
        <v>32</v>
      </c>
      <c r="AX333" s="15" t="s">
        <v>76</v>
      </c>
      <c r="AY333" s="303" t="s">
        <v>149</v>
      </c>
    </row>
    <row r="334" s="13" customFormat="1">
      <c r="A334" s="13"/>
      <c r="B334" s="258"/>
      <c r="C334" s="259"/>
      <c r="D334" s="260" t="s">
        <v>190</v>
      </c>
      <c r="E334" s="261" t="s">
        <v>1</v>
      </c>
      <c r="F334" s="262" t="s">
        <v>1227</v>
      </c>
      <c r="G334" s="259"/>
      <c r="H334" s="263">
        <v>5</v>
      </c>
      <c r="I334" s="264"/>
      <c r="J334" s="259"/>
      <c r="K334" s="259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190</v>
      </c>
      <c r="AU334" s="269" t="s">
        <v>92</v>
      </c>
      <c r="AV334" s="13" t="s">
        <v>92</v>
      </c>
      <c r="AW334" s="13" t="s">
        <v>32</v>
      </c>
      <c r="AX334" s="13" t="s">
        <v>76</v>
      </c>
      <c r="AY334" s="269" t="s">
        <v>149</v>
      </c>
    </row>
    <row r="335" s="14" customFormat="1">
      <c r="A335" s="14"/>
      <c r="B335" s="270"/>
      <c r="C335" s="271"/>
      <c r="D335" s="260" t="s">
        <v>190</v>
      </c>
      <c r="E335" s="272" t="s">
        <v>1</v>
      </c>
      <c r="F335" s="273" t="s">
        <v>203</v>
      </c>
      <c r="G335" s="271"/>
      <c r="H335" s="274">
        <v>49.625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190</v>
      </c>
      <c r="AU335" s="280" t="s">
        <v>92</v>
      </c>
      <c r="AV335" s="14" t="s">
        <v>166</v>
      </c>
      <c r="AW335" s="14" t="s">
        <v>32</v>
      </c>
      <c r="AX335" s="14" t="s">
        <v>84</v>
      </c>
      <c r="AY335" s="280" t="s">
        <v>149</v>
      </c>
    </row>
    <row r="336" s="2" customFormat="1" ht="31.92453" customHeight="1">
      <c r="A336" s="39"/>
      <c r="B336" s="40"/>
      <c r="C336" s="239" t="s">
        <v>1228</v>
      </c>
      <c r="D336" s="239" t="s">
        <v>152</v>
      </c>
      <c r="E336" s="240" t="s">
        <v>1229</v>
      </c>
      <c r="F336" s="241" t="s">
        <v>1230</v>
      </c>
      <c r="G336" s="242" t="s">
        <v>188</v>
      </c>
      <c r="H336" s="243">
        <v>26.760000000000002</v>
      </c>
      <c r="I336" s="244"/>
      <c r="J336" s="245">
        <f>ROUND(I336*H336,2)</f>
        <v>0</v>
      </c>
      <c r="K336" s="246"/>
      <c r="L336" s="45"/>
      <c r="M336" s="247" t="s">
        <v>1</v>
      </c>
      <c r="N336" s="248" t="s">
        <v>42</v>
      </c>
      <c r="O336" s="98"/>
      <c r="P336" s="249">
        <f>O336*H336</f>
        <v>0</v>
      </c>
      <c r="Q336" s="249">
        <v>0.019529999999999999</v>
      </c>
      <c r="R336" s="249">
        <f>Q336*H336</f>
        <v>0.52262279999999994</v>
      </c>
      <c r="S336" s="249">
        <v>0</v>
      </c>
      <c r="T336" s="25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1" t="s">
        <v>166</v>
      </c>
      <c r="AT336" s="251" t="s">
        <v>152</v>
      </c>
      <c r="AU336" s="251" t="s">
        <v>92</v>
      </c>
      <c r="AY336" s="18" t="s">
        <v>149</v>
      </c>
      <c r="BE336" s="252">
        <f>IF(N336="základná",J336,0)</f>
        <v>0</v>
      </c>
      <c r="BF336" s="252">
        <f>IF(N336="znížená",J336,0)</f>
        <v>0</v>
      </c>
      <c r="BG336" s="252">
        <f>IF(N336="zákl. prenesená",J336,0)</f>
        <v>0</v>
      </c>
      <c r="BH336" s="252">
        <f>IF(N336="zníž. prenesená",J336,0)</f>
        <v>0</v>
      </c>
      <c r="BI336" s="252">
        <f>IF(N336="nulová",J336,0)</f>
        <v>0</v>
      </c>
      <c r="BJ336" s="18" t="s">
        <v>92</v>
      </c>
      <c r="BK336" s="252">
        <f>ROUND(I336*H336,2)</f>
        <v>0</v>
      </c>
      <c r="BL336" s="18" t="s">
        <v>166</v>
      </c>
      <c r="BM336" s="251" t="s">
        <v>1231</v>
      </c>
    </row>
    <row r="337" s="13" customFormat="1">
      <c r="A337" s="13"/>
      <c r="B337" s="258"/>
      <c r="C337" s="259"/>
      <c r="D337" s="260" t="s">
        <v>190</v>
      </c>
      <c r="E337" s="261" t="s">
        <v>1</v>
      </c>
      <c r="F337" s="262" t="s">
        <v>1232</v>
      </c>
      <c r="G337" s="259"/>
      <c r="H337" s="263">
        <v>26.760000000000002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190</v>
      </c>
      <c r="AU337" s="269" t="s">
        <v>92</v>
      </c>
      <c r="AV337" s="13" t="s">
        <v>92</v>
      </c>
      <c r="AW337" s="13" t="s">
        <v>32</v>
      </c>
      <c r="AX337" s="13" t="s">
        <v>84</v>
      </c>
      <c r="AY337" s="269" t="s">
        <v>149</v>
      </c>
    </row>
    <row r="338" s="2" customFormat="1" ht="23.4566" customHeight="1">
      <c r="A338" s="39"/>
      <c r="B338" s="40"/>
      <c r="C338" s="239" t="s">
        <v>1233</v>
      </c>
      <c r="D338" s="239" t="s">
        <v>152</v>
      </c>
      <c r="E338" s="240" t="s">
        <v>1234</v>
      </c>
      <c r="F338" s="241" t="s">
        <v>1235</v>
      </c>
      <c r="G338" s="242" t="s">
        <v>188</v>
      </c>
      <c r="H338" s="243">
        <v>16.379999999999999</v>
      </c>
      <c r="I338" s="244"/>
      <c r="J338" s="245">
        <f>ROUND(I338*H338,2)</f>
        <v>0</v>
      </c>
      <c r="K338" s="246"/>
      <c r="L338" s="45"/>
      <c r="M338" s="247" t="s">
        <v>1</v>
      </c>
      <c r="N338" s="248" t="s">
        <v>42</v>
      </c>
      <c r="O338" s="98"/>
      <c r="P338" s="249">
        <f>O338*H338</f>
        <v>0</v>
      </c>
      <c r="Q338" s="249">
        <v>0.043650000000000001</v>
      </c>
      <c r="R338" s="249">
        <f>Q338*H338</f>
        <v>0.71498699999999993</v>
      </c>
      <c r="S338" s="249">
        <v>0</v>
      </c>
      <c r="T338" s="25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1" t="s">
        <v>166</v>
      </c>
      <c r="AT338" s="251" t="s">
        <v>152</v>
      </c>
      <c r="AU338" s="251" t="s">
        <v>92</v>
      </c>
      <c r="AY338" s="18" t="s">
        <v>149</v>
      </c>
      <c r="BE338" s="252">
        <f>IF(N338="základná",J338,0)</f>
        <v>0</v>
      </c>
      <c r="BF338" s="252">
        <f>IF(N338="znížená",J338,0)</f>
        <v>0</v>
      </c>
      <c r="BG338" s="252">
        <f>IF(N338="zákl. prenesená",J338,0)</f>
        <v>0</v>
      </c>
      <c r="BH338" s="252">
        <f>IF(N338="zníž. prenesená",J338,0)</f>
        <v>0</v>
      </c>
      <c r="BI338" s="252">
        <f>IF(N338="nulová",J338,0)</f>
        <v>0</v>
      </c>
      <c r="BJ338" s="18" t="s">
        <v>92</v>
      </c>
      <c r="BK338" s="252">
        <f>ROUND(I338*H338,2)</f>
        <v>0</v>
      </c>
      <c r="BL338" s="18" t="s">
        <v>166</v>
      </c>
      <c r="BM338" s="251" t="s">
        <v>1236</v>
      </c>
    </row>
    <row r="339" s="13" customFormat="1">
      <c r="A339" s="13"/>
      <c r="B339" s="258"/>
      <c r="C339" s="259"/>
      <c r="D339" s="260" t="s">
        <v>190</v>
      </c>
      <c r="E339" s="261" t="s">
        <v>1</v>
      </c>
      <c r="F339" s="262" t="s">
        <v>1237</v>
      </c>
      <c r="G339" s="259"/>
      <c r="H339" s="263">
        <v>16.379999999999999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190</v>
      </c>
      <c r="AU339" s="269" t="s">
        <v>92</v>
      </c>
      <c r="AV339" s="13" t="s">
        <v>92</v>
      </c>
      <c r="AW339" s="13" t="s">
        <v>32</v>
      </c>
      <c r="AX339" s="13" t="s">
        <v>84</v>
      </c>
      <c r="AY339" s="269" t="s">
        <v>149</v>
      </c>
    </row>
    <row r="340" s="2" customFormat="1" ht="23.4566" customHeight="1">
      <c r="A340" s="39"/>
      <c r="B340" s="40"/>
      <c r="C340" s="239" t="s">
        <v>1238</v>
      </c>
      <c r="D340" s="239" t="s">
        <v>152</v>
      </c>
      <c r="E340" s="240" t="s">
        <v>1239</v>
      </c>
      <c r="F340" s="241" t="s">
        <v>1240</v>
      </c>
      <c r="G340" s="242" t="s">
        <v>188</v>
      </c>
      <c r="H340" s="243">
        <v>7.0199999999999996</v>
      </c>
      <c r="I340" s="244"/>
      <c r="J340" s="245">
        <f>ROUND(I340*H340,2)</f>
        <v>0</v>
      </c>
      <c r="K340" s="246"/>
      <c r="L340" s="45"/>
      <c r="M340" s="247" t="s">
        <v>1</v>
      </c>
      <c r="N340" s="248" t="s">
        <v>42</v>
      </c>
      <c r="O340" s="98"/>
      <c r="P340" s="249">
        <f>O340*H340</f>
        <v>0</v>
      </c>
      <c r="Q340" s="249">
        <v>0.094350000000000003</v>
      </c>
      <c r="R340" s="249">
        <f>Q340*H340</f>
        <v>0.66233699999999995</v>
      </c>
      <c r="S340" s="249">
        <v>0</v>
      </c>
      <c r="T340" s="25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1" t="s">
        <v>166</v>
      </c>
      <c r="AT340" s="251" t="s">
        <v>152</v>
      </c>
      <c r="AU340" s="251" t="s">
        <v>92</v>
      </c>
      <c r="AY340" s="18" t="s">
        <v>149</v>
      </c>
      <c r="BE340" s="252">
        <f>IF(N340="základná",J340,0)</f>
        <v>0</v>
      </c>
      <c r="BF340" s="252">
        <f>IF(N340="znížená",J340,0)</f>
        <v>0</v>
      </c>
      <c r="BG340" s="252">
        <f>IF(N340="zákl. prenesená",J340,0)</f>
        <v>0</v>
      </c>
      <c r="BH340" s="252">
        <f>IF(N340="zníž. prenesená",J340,0)</f>
        <v>0</v>
      </c>
      <c r="BI340" s="252">
        <f>IF(N340="nulová",J340,0)</f>
        <v>0</v>
      </c>
      <c r="BJ340" s="18" t="s">
        <v>92</v>
      </c>
      <c r="BK340" s="252">
        <f>ROUND(I340*H340,2)</f>
        <v>0</v>
      </c>
      <c r="BL340" s="18" t="s">
        <v>166</v>
      </c>
      <c r="BM340" s="251" t="s">
        <v>1241</v>
      </c>
    </row>
    <row r="341" s="13" customFormat="1">
      <c r="A341" s="13"/>
      <c r="B341" s="258"/>
      <c r="C341" s="259"/>
      <c r="D341" s="260" t="s">
        <v>190</v>
      </c>
      <c r="E341" s="261" t="s">
        <v>1</v>
      </c>
      <c r="F341" s="262" t="s">
        <v>1242</v>
      </c>
      <c r="G341" s="259"/>
      <c r="H341" s="263">
        <v>7.0199999999999996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190</v>
      </c>
      <c r="AU341" s="269" t="s">
        <v>92</v>
      </c>
      <c r="AV341" s="13" t="s">
        <v>92</v>
      </c>
      <c r="AW341" s="13" t="s">
        <v>32</v>
      </c>
      <c r="AX341" s="13" t="s">
        <v>84</v>
      </c>
      <c r="AY341" s="269" t="s">
        <v>149</v>
      </c>
    </row>
    <row r="342" s="2" customFormat="1" ht="21.0566" customHeight="1">
      <c r="A342" s="39"/>
      <c r="B342" s="40"/>
      <c r="C342" s="239" t="s">
        <v>1243</v>
      </c>
      <c r="D342" s="239" t="s">
        <v>152</v>
      </c>
      <c r="E342" s="240" t="s">
        <v>540</v>
      </c>
      <c r="F342" s="241" t="s">
        <v>541</v>
      </c>
      <c r="G342" s="242" t="s">
        <v>188</v>
      </c>
      <c r="H342" s="243">
        <v>15.119999999999999</v>
      </c>
      <c r="I342" s="244"/>
      <c r="J342" s="245">
        <f>ROUND(I342*H342,2)</f>
        <v>0</v>
      </c>
      <c r="K342" s="246"/>
      <c r="L342" s="45"/>
      <c r="M342" s="247" t="s">
        <v>1</v>
      </c>
      <c r="N342" s="248" t="s">
        <v>42</v>
      </c>
      <c r="O342" s="98"/>
      <c r="P342" s="249">
        <f>O342*H342</f>
        <v>0</v>
      </c>
      <c r="Q342" s="249">
        <v>0.041350999999999999</v>
      </c>
      <c r="R342" s="249">
        <f>Q342*H342</f>
        <v>0.62522711999999991</v>
      </c>
      <c r="S342" s="249">
        <v>0</v>
      </c>
      <c r="T342" s="25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1" t="s">
        <v>166</v>
      </c>
      <c r="AT342" s="251" t="s">
        <v>152</v>
      </c>
      <c r="AU342" s="251" t="s">
        <v>92</v>
      </c>
      <c r="AY342" s="18" t="s">
        <v>149</v>
      </c>
      <c r="BE342" s="252">
        <f>IF(N342="základná",J342,0)</f>
        <v>0</v>
      </c>
      <c r="BF342" s="252">
        <f>IF(N342="znížená",J342,0)</f>
        <v>0</v>
      </c>
      <c r="BG342" s="252">
        <f>IF(N342="zákl. prenesená",J342,0)</f>
        <v>0</v>
      </c>
      <c r="BH342" s="252">
        <f>IF(N342="zníž. prenesená",J342,0)</f>
        <v>0</v>
      </c>
      <c r="BI342" s="252">
        <f>IF(N342="nulová",J342,0)</f>
        <v>0</v>
      </c>
      <c r="BJ342" s="18" t="s">
        <v>92</v>
      </c>
      <c r="BK342" s="252">
        <f>ROUND(I342*H342,2)</f>
        <v>0</v>
      </c>
      <c r="BL342" s="18" t="s">
        <v>166</v>
      </c>
      <c r="BM342" s="251" t="s">
        <v>1244</v>
      </c>
    </row>
    <row r="343" s="15" customFormat="1">
      <c r="A343" s="15"/>
      <c r="B343" s="294"/>
      <c r="C343" s="295"/>
      <c r="D343" s="260" t="s">
        <v>190</v>
      </c>
      <c r="E343" s="296" t="s">
        <v>1</v>
      </c>
      <c r="F343" s="297" t="s">
        <v>1209</v>
      </c>
      <c r="G343" s="295"/>
      <c r="H343" s="296" t="s">
        <v>1</v>
      </c>
      <c r="I343" s="298"/>
      <c r="J343" s="295"/>
      <c r="K343" s="295"/>
      <c r="L343" s="299"/>
      <c r="M343" s="300"/>
      <c r="N343" s="301"/>
      <c r="O343" s="301"/>
      <c r="P343" s="301"/>
      <c r="Q343" s="301"/>
      <c r="R343" s="301"/>
      <c r="S343" s="301"/>
      <c r="T343" s="30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3" t="s">
        <v>190</v>
      </c>
      <c r="AU343" s="303" t="s">
        <v>92</v>
      </c>
      <c r="AV343" s="15" t="s">
        <v>84</v>
      </c>
      <c r="AW343" s="15" t="s">
        <v>32</v>
      </c>
      <c r="AX343" s="15" t="s">
        <v>76</v>
      </c>
      <c r="AY343" s="303" t="s">
        <v>149</v>
      </c>
    </row>
    <row r="344" s="15" customFormat="1">
      <c r="A344" s="15"/>
      <c r="B344" s="294"/>
      <c r="C344" s="295"/>
      <c r="D344" s="260" t="s">
        <v>190</v>
      </c>
      <c r="E344" s="296" t="s">
        <v>1</v>
      </c>
      <c r="F344" s="297" t="s">
        <v>1210</v>
      </c>
      <c r="G344" s="295"/>
      <c r="H344" s="296" t="s">
        <v>1</v>
      </c>
      <c r="I344" s="298"/>
      <c r="J344" s="295"/>
      <c r="K344" s="295"/>
      <c r="L344" s="299"/>
      <c r="M344" s="300"/>
      <c r="N344" s="301"/>
      <c r="O344" s="301"/>
      <c r="P344" s="301"/>
      <c r="Q344" s="301"/>
      <c r="R344" s="301"/>
      <c r="S344" s="301"/>
      <c r="T344" s="30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3" t="s">
        <v>190</v>
      </c>
      <c r="AU344" s="303" t="s">
        <v>92</v>
      </c>
      <c r="AV344" s="15" t="s">
        <v>84</v>
      </c>
      <c r="AW344" s="15" t="s">
        <v>32</v>
      </c>
      <c r="AX344" s="15" t="s">
        <v>76</v>
      </c>
      <c r="AY344" s="303" t="s">
        <v>149</v>
      </c>
    </row>
    <row r="345" s="13" customFormat="1">
      <c r="A345" s="13"/>
      <c r="B345" s="258"/>
      <c r="C345" s="259"/>
      <c r="D345" s="260" t="s">
        <v>190</v>
      </c>
      <c r="E345" s="261" t="s">
        <v>1</v>
      </c>
      <c r="F345" s="262" t="s">
        <v>1245</v>
      </c>
      <c r="G345" s="259"/>
      <c r="H345" s="263">
        <v>10.92</v>
      </c>
      <c r="I345" s="264"/>
      <c r="J345" s="259"/>
      <c r="K345" s="259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190</v>
      </c>
      <c r="AU345" s="269" t="s">
        <v>92</v>
      </c>
      <c r="AV345" s="13" t="s">
        <v>92</v>
      </c>
      <c r="AW345" s="13" t="s">
        <v>32</v>
      </c>
      <c r="AX345" s="13" t="s">
        <v>76</v>
      </c>
      <c r="AY345" s="269" t="s">
        <v>149</v>
      </c>
    </row>
    <row r="346" s="15" customFormat="1">
      <c r="A346" s="15"/>
      <c r="B346" s="294"/>
      <c r="C346" s="295"/>
      <c r="D346" s="260" t="s">
        <v>190</v>
      </c>
      <c r="E346" s="296" t="s">
        <v>1</v>
      </c>
      <c r="F346" s="297" t="s">
        <v>1212</v>
      </c>
      <c r="G346" s="295"/>
      <c r="H346" s="296" t="s">
        <v>1</v>
      </c>
      <c r="I346" s="298"/>
      <c r="J346" s="295"/>
      <c r="K346" s="295"/>
      <c r="L346" s="299"/>
      <c r="M346" s="300"/>
      <c r="N346" s="301"/>
      <c r="O346" s="301"/>
      <c r="P346" s="301"/>
      <c r="Q346" s="301"/>
      <c r="R346" s="301"/>
      <c r="S346" s="301"/>
      <c r="T346" s="30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303" t="s">
        <v>190</v>
      </c>
      <c r="AU346" s="303" t="s">
        <v>92</v>
      </c>
      <c r="AV346" s="15" t="s">
        <v>84</v>
      </c>
      <c r="AW346" s="15" t="s">
        <v>32</v>
      </c>
      <c r="AX346" s="15" t="s">
        <v>76</v>
      </c>
      <c r="AY346" s="303" t="s">
        <v>149</v>
      </c>
    </row>
    <row r="347" s="13" customFormat="1">
      <c r="A347" s="13"/>
      <c r="B347" s="258"/>
      <c r="C347" s="259"/>
      <c r="D347" s="260" t="s">
        <v>190</v>
      </c>
      <c r="E347" s="261" t="s">
        <v>1</v>
      </c>
      <c r="F347" s="262" t="s">
        <v>1246</v>
      </c>
      <c r="G347" s="259"/>
      <c r="H347" s="263">
        <v>4.2000000000000002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190</v>
      </c>
      <c r="AU347" s="269" t="s">
        <v>92</v>
      </c>
      <c r="AV347" s="13" t="s">
        <v>92</v>
      </c>
      <c r="AW347" s="13" t="s">
        <v>32</v>
      </c>
      <c r="AX347" s="13" t="s">
        <v>76</v>
      </c>
      <c r="AY347" s="269" t="s">
        <v>149</v>
      </c>
    </row>
    <row r="348" s="14" customFormat="1">
      <c r="A348" s="14"/>
      <c r="B348" s="270"/>
      <c r="C348" s="271"/>
      <c r="D348" s="260" t="s">
        <v>190</v>
      </c>
      <c r="E348" s="272" t="s">
        <v>1</v>
      </c>
      <c r="F348" s="273" t="s">
        <v>203</v>
      </c>
      <c r="G348" s="271"/>
      <c r="H348" s="274">
        <v>15.119999999999999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190</v>
      </c>
      <c r="AU348" s="280" t="s">
        <v>92</v>
      </c>
      <c r="AV348" s="14" t="s">
        <v>166</v>
      </c>
      <c r="AW348" s="14" t="s">
        <v>32</v>
      </c>
      <c r="AX348" s="14" t="s">
        <v>84</v>
      </c>
      <c r="AY348" s="280" t="s">
        <v>149</v>
      </c>
    </row>
    <row r="349" s="2" customFormat="1" ht="21.0566" customHeight="1">
      <c r="A349" s="39"/>
      <c r="B349" s="40"/>
      <c r="C349" s="239" t="s">
        <v>1247</v>
      </c>
      <c r="D349" s="239" t="s">
        <v>152</v>
      </c>
      <c r="E349" s="240" t="s">
        <v>1248</v>
      </c>
      <c r="F349" s="241" t="s">
        <v>1249</v>
      </c>
      <c r="G349" s="242" t="s">
        <v>188</v>
      </c>
      <c r="H349" s="243">
        <v>6.4800000000000004</v>
      </c>
      <c r="I349" s="244"/>
      <c r="J349" s="245">
        <f>ROUND(I349*H349,2)</f>
        <v>0</v>
      </c>
      <c r="K349" s="246"/>
      <c r="L349" s="45"/>
      <c r="M349" s="247" t="s">
        <v>1</v>
      </c>
      <c r="N349" s="248" t="s">
        <v>42</v>
      </c>
      <c r="O349" s="98"/>
      <c r="P349" s="249">
        <f>O349*H349</f>
        <v>0</v>
      </c>
      <c r="Q349" s="249">
        <v>0.094350000000000003</v>
      </c>
      <c r="R349" s="249">
        <f>Q349*H349</f>
        <v>0.61138800000000004</v>
      </c>
      <c r="S349" s="249">
        <v>0</v>
      </c>
      <c r="T349" s="25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1" t="s">
        <v>166</v>
      </c>
      <c r="AT349" s="251" t="s">
        <v>152</v>
      </c>
      <c r="AU349" s="251" t="s">
        <v>92</v>
      </c>
      <c r="AY349" s="18" t="s">
        <v>149</v>
      </c>
      <c r="BE349" s="252">
        <f>IF(N349="základná",J349,0)</f>
        <v>0</v>
      </c>
      <c r="BF349" s="252">
        <f>IF(N349="znížená",J349,0)</f>
        <v>0</v>
      </c>
      <c r="BG349" s="252">
        <f>IF(N349="zákl. prenesená",J349,0)</f>
        <v>0</v>
      </c>
      <c r="BH349" s="252">
        <f>IF(N349="zníž. prenesená",J349,0)</f>
        <v>0</v>
      </c>
      <c r="BI349" s="252">
        <f>IF(N349="nulová",J349,0)</f>
        <v>0</v>
      </c>
      <c r="BJ349" s="18" t="s">
        <v>92</v>
      </c>
      <c r="BK349" s="252">
        <f>ROUND(I349*H349,2)</f>
        <v>0</v>
      </c>
      <c r="BL349" s="18" t="s">
        <v>166</v>
      </c>
      <c r="BM349" s="251" t="s">
        <v>1250</v>
      </c>
    </row>
    <row r="350" s="15" customFormat="1">
      <c r="A350" s="15"/>
      <c r="B350" s="294"/>
      <c r="C350" s="295"/>
      <c r="D350" s="260" t="s">
        <v>190</v>
      </c>
      <c r="E350" s="296" t="s">
        <v>1</v>
      </c>
      <c r="F350" s="297" t="s">
        <v>1209</v>
      </c>
      <c r="G350" s="295"/>
      <c r="H350" s="296" t="s">
        <v>1</v>
      </c>
      <c r="I350" s="298"/>
      <c r="J350" s="295"/>
      <c r="K350" s="295"/>
      <c r="L350" s="299"/>
      <c r="M350" s="300"/>
      <c r="N350" s="301"/>
      <c r="O350" s="301"/>
      <c r="P350" s="301"/>
      <c r="Q350" s="301"/>
      <c r="R350" s="301"/>
      <c r="S350" s="301"/>
      <c r="T350" s="30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3" t="s">
        <v>190</v>
      </c>
      <c r="AU350" s="303" t="s">
        <v>92</v>
      </c>
      <c r="AV350" s="15" t="s">
        <v>84</v>
      </c>
      <c r="AW350" s="15" t="s">
        <v>32</v>
      </c>
      <c r="AX350" s="15" t="s">
        <v>76</v>
      </c>
      <c r="AY350" s="303" t="s">
        <v>149</v>
      </c>
    </row>
    <row r="351" s="15" customFormat="1">
      <c r="A351" s="15"/>
      <c r="B351" s="294"/>
      <c r="C351" s="295"/>
      <c r="D351" s="260" t="s">
        <v>190</v>
      </c>
      <c r="E351" s="296" t="s">
        <v>1</v>
      </c>
      <c r="F351" s="297" t="s">
        <v>1210</v>
      </c>
      <c r="G351" s="295"/>
      <c r="H351" s="296" t="s">
        <v>1</v>
      </c>
      <c r="I351" s="298"/>
      <c r="J351" s="295"/>
      <c r="K351" s="295"/>
      <c r="L351" s="299"/>
      <c r="M351" s="300"/>
      <c r="N351" s="301"/>
      <c r="O351" s="301"/>
      <c r="P351" s="301"/>
      <c r="Q351" s="301"/>
      <c r="R351" s="301"/>
      <c r="S351" s="301"/>
      <c r="T351" s="30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3" t="s">
        <v>190</v>
      </c>
      <c r="AU351" s="303" t="s">
        <v>92</v>
      </c>
      <c r="AV351" s="15" t="s">
        <v>84</v>
      </c>
      <c r="AW351" s="15" t="s">
        <v>32</v>
      </c>
      <c r="AX351" s="15" t="s">
        <v>76</v>
      </c>
      <c r="AY351" s="303" t="s">
        <v>149</v>
      </c>
    </row>
    <row r="352" s="13" customFormat="1">
      <c r="A352" s="13"/>
      <c r="B352" s="258"/>
      <c r="C352" s="259"/>
      <c r="D352" s="260" t="s">
        <v>190</v>
      </c>
      <c r="E352" s="261" t="s">
        <v>1</v>
      </c>
      <c r="F352" s="262" t="s">
        <v>1251</v>
      </c>
      <c r="G352" s="259"/>
      <c r="H352" s="263">
        <v>4.6799999999999997</v>
      </c>
      <c r="I352" s="264"/>
      <c r="J352" s="259"/>
      <c r="K352" s="259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190</v>
      </c>
      <c r="AU352" s="269" t="s">
        <v>92</v>
      </c>
      <c r="AV352" s="13" t="s">
        <v>92</v>
      </c>
      <c r="AW352" s="13" t="s">
        <v>32</v>
      </c>
      <c r="AX352" s="13" t="s">
        <v>76</v>
      </c>
      <c r="AY352" s="269" t="s">
        <v>149</v>
      </c>
    </row>
    <row r="353" s="15" customFormat="1">
      <c r="A353" s="15"/>
      <c r="B353" s="294"/>
      <c r="C353" s="295"/>
      <c r="D353" s="260" t="s">
        <v>190</v>
      </c>
      <c r="E353" s="296" t="s">
        <v>1</v>
      </c>
      <c r="F353" s="297" t="s">
        <v>1212</v>
      </c>
      <c r="G353" s="295"/>
      <c r="H353" s="296" t="s">
        <v>1</v>
      </c>
      <c r="I353" s="298"/>
      <c r="J353" s="295"/>
      <c r="K353" s="295"/>
      <c r="L353" s="299"/>
      <c r="M353" s="300"/>
      <c r="N353" s="301"/>
      <c r="O353" s="301"/>
      <c r="P353" s="301"/>
      <c r="Q353" s="301"/>
      <c r="R353" s="301"/>
      <c r="S353" s="301"/>
      <c r="T353" s="30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303" t="s">
        <v>190</v>
      </c>
      <c r="AU353" s="303" t="s">
        <v>92</v>
      </c>
      <c r="AV353" s="15" t="s">
        <v>84</v>
      </c>
      <c r="AW353" s="15" t="s">
        <v>32</v>
      </c>
      <c r="AX353" s="15" t="s">
        <v>76</v>
      </c>
      <c r="AY353" s="303" t="s">
        <v>149</v>
      </c>
    </row>
    <row r="354" s="13" customFormat="1">
      <c r="A354" s="13"/>
      <c r="B354" s="258"/>
      <c r="C354" s="259"/>
      <c r="D354" s="260" t="s">
        <v>190</v>
      </c>
      <c r="E354" s="261" t="s">
        <v>1</v>
      </c>
      <c r="F354" s="262" t="s">
        <v>1252</v>
      </c>
      <c r="G354" s="259"/>
      <c r="H354" s="263">
        <v>1.8</v>
      </c>
      <c r="I354" s="264"/>
      <c r="J354" s="259"/>
      <c r="K354" s="259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190</v>
      </c>
      <c r="AU354" s="269" t="s">
        <v>92</v>
      </c>
      <c r="AV354" s="13" t="s">
        <v>92</v>
      </c>
      <c r="AW354" s="13" t="s">
        <v>32</v>
      </c>
      <c r="AX354" s="13" t="s">
        <v>76</v>
      </c>
      <c r="AY354" s="269" t="s">
        <v>149</v>
      </c>
    </row>
    <row r="355" s="14" customFormat="1">
      <c r="A355" s="14"/>
      <c r="B355" s="270"/>
      <c r="C355" s="271"/>
      <c r="D355" s="260" t="s">
        <v>190</v>
      </c>
      <c r="E355" s="272" t="s">
        <v>1</v>
      </c>
      <c r="F355" s="273" t="s">
        <v>203</v>
      </c>
      <c r="G355" s="271"/>
      <c r="H355" s="274">
        <v>6.4800000000000004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190</v>
      </c>
      <c r="AU355" s="280" t="s">
        <v>92</v>
      </c>
      <c r="AV355" s="14" t="s">
        <v>166</v>
      </c>
      <c r="AW355" s="14" t="s">
        <v>32</v>
      </c>
      <c r="AX355" s="14" t="s">
        <v>84</v>
      </c>
      <c r="AY355" s="280" t="s">
        <v>149</v>
      </c>
    </row>
    <row r="356" s="2" customFormat="1" ht="23.4566" customHeight="1">
      <c r="A356" s="39"/>
      <c r="B356" s="40"/>
      <c r="C356" s="239" t="s">
        <v>1253</v>
      </c>
      <c r="D356" s="239" t="s">
        <v>152</v>
      </c>
      <c r="E356" s="240" t="s">
        <v>1254</v>
      </c>
      <c r="F356" s="241" t="s">
        <v>1255</v>
      </c>
      <c r="G356" s="242" t="s">
        <v>188</v>
      </c>
      <c r="H356" s="243">
        <v>3.5099999999999998</v>
      </c>
      <c r="I356" s="244"/>
      <c r="J356" s="245">
        <f>ROUND(I356*H356,2)</f>
        <v>0</v>
      </c>
      <c r="K356" s="246"/>
      <c r="L356" s="45"/>
      <c r="M356" s="247" t="s">
        <v>1</v>
      </c>
      <c r="N356" s="248" t="s">
        <v>42</v>
      </c>
      <c r="O356" s="98"/>
      <c r="P356" s="249">
        <f>O356*H356</f>
        <v>0</v>
      </c>
      <c r="Q356" s="249">
        <v>0.0021800000000000001</v>
      </c>
      <c r="R356" s="249">
        <f>Q356*H356</f>
        <v>0.0076517999999999994</v>
      </c>
      <c r="S356" s="249">
        <v>0</v>
      </c>
      <c r="T356" s="25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1" t="s">
        <v>166</v>
      </c>
      <c r="AT356" s="251" t="s">
        <v>152</v>
      </c>
      <c r="AU356" s="251" t="s">
        <v>92</v>
      </c>
      <c r="AY356" s="18" t="s">
        <v>149</v>
      </c>
      <c r="BE356" s="252">
        <f>IF(N356="základná",J356,0)</f>
        <v>0</v>
      </c>
      <c r="BF356" s="252">
        <f>IF(N356="znížená",J356,0)</f>
        <v>0</v>
      </c>
      <c r="BG356" s="252">
        <f>IF(N356="zákl. prenesená",J356,0)</f>
        <v>0</v>
      </c>
      <c r="BH356" s="252">
        <f>IF(N356="zníž. prenesená",J356,0)</f>
        <v>0</v>
      </c>
      <c r="BI356" s="252">
        <f>IF(N356="nulová",J356,0)</f>
        <v>0</v>
      </c>
      <c r="BJ356" s="18" t="s">
        <v>92</v>
      </c>
      <c r="BK356" s="252">
        <f>ROUND(I356*H356,2)</f>
        <v>0</v>
      </c>
      <c r="BL356" s="18" t="s">
        <v>166</v>
      </c>
      <c r="BM356" s="251" t="s">
        <v>1256</v>
      </c>
    </row>
    <row r="357" s="13" customFormat="1">
      <c r="A357" s="13"/>
      <c r="B357" s="258"/>
      <c r="C357" s="259"/>
      <c r="D357" s="260" t="s">
        <v>190</v>
      </c>
      <c r="E357" s="261" t="s">
        <v>1</v>
      </c>
      <c r="F357" s="262" t="s">
        <v>1257</v>
      </c>
      <c r="G357" s="259"/>
      <c r="H357" s="263">
        <v>3.5099999999999998</v>
      </c>
      <c r="I357" s="264"/>
      <c r="J357" s="259"/>
      <c r="K357" s="259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190</v>
      </c>
      <c r="AU357" s="269" t="s">
        <v>92</v>
      </c>
      <c r="AV357" s="13" t="s">
        <v>92</v>
      </c>
      <c r="AW357" s="13" t="s">
        <v>32</v>
      </c>
      <c r="AX357" s="13" t="s">
        <v>84</v>
      </c>
      <c r="AY357" s="269" t="s">
        <v>149</v>
      </c>
    </row>
    <row r="358" s="2" customFormat="1" ht="23.4566" customHeight="1">
      <c r="A358" s="39"/>
      <c r="B358" s="40"/>
      <c r="C358" s="239" t="s">
        <v>1258</v>
      </c>
      <c r="D358" s="239" t="s">
        <v>152</v>
      </c>
      <c r="E358" s="240" t="s">
        <v>1259</v>
      </c>
      <c r="F358" s="241" t="s">
        <v>1260</v>
      </c>
      <c r="G358" s="242" t="s">
        <v>188</v>
      </c>
      <c r="H358" s="243">
        <v>3.2400000000000002</v>
      </c>
      <c r="I358" s="244"/>
      <c r="J358" s="245">
        <f>ROUND(I358*H358,2)</f>
        <v>0</v>
      </c>
      <c r="K358" s="246"/>
      <c r="L358" s="45"/>
      <c r="M358" s="247" t="s">
        <v>1</v>
      </c>
      <c r="N358" s="248" t="s">
        <v>42</v>
      </c>
      <c r="O358" s="98"/>
      <c r="P358" s="249">
        <f>O358*H358</f>
        <v>0</v>
      </c>
      <c r="Q358" s="249">
        <v>0.0020630000000000002</v>
      </c>
      <c r="R358" s="249">
        <f>Q358*H358</f>
        <v>0.0066841200000000009</v>
      </c>
      <c r="S358" s="249">
        <v>0</v>
      </c>
      <c r="T358" s="25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1" t="s">
        <v>166</v>
      </c>
      <c r="AT358" s="251" t="s">
        <v>152</v>
      </c>
      <c r="AU358" s="251" t="s">
        <v>92</v>
      </c>
      <c r="AY358" s="18" t="s">
        <v>149</v>
      </c>
      <c r="BE358" s="252">
        <f>IF(N358="základná",J358,0)</f>
        <v>0</v>
      </c>
      <c r="BF358" s="252">
        <f>IF(N358="znížená",J358,0)</f>
        <v>0</v>
      </c>
      <c r="BG358" s="252">
        <f>IF(N358="zákl. prenesená",J358,0)</f>
        <v>0</v>
      </c>
      <c r="BH358" s="252">
        <f>IF(N358="zníž. prenesená",J358,0)</f>
        <v>0</v>
      </c>
      <c r="BI358" s="252">
        <f>IF(N358="nulová",J358,0)</f>
        <v>0</v>
      </c>
      <c r="BJ358" s="18" t="s">
        <v>92</v>
      </c>
      <c r="BK358" s="252">
        <f>ROUND(I358*H358,2)</f>
        <v>0</v>
      </c>
      <c r="BL358" s="18" t="s">
        <v>166</v>
      </c>
      <c r="BM358" s="251" t="s">
        <v>1261</v>
      </c>
    </row>
    <row r="359" s="15" customFormat="1">
      <c r="A359" s="15"/>
      <c r="B359" s="294"/>
      <c r="C359" s="295"/>
      <c r="D359" s="260" t="s">
        <v>190</v>
      </c>
      <c r="E359" s="296" t="s">
        <v>1</v>
      </c>
      <c r="F359" s="297" t="s">
        <v>1209</v>
      </c>
      <c r="G359" s="295"/>
      <c r="H359" s="296" t="s">
        <v>1</v>
      </c>
      <c r="I359" s="298"/>
      <c r="J359" s="295"/>
      <c r="K359" s="295"/>
      <c r="L359" s="299"/>
      <c r="M359" s="300"/>
      <c r="N359" s="301"/>
      <c r="O359" s="301"/>
      <c r="P359" s="301"/>
      <c r="Q359" s="301"/>
      <c r="R359" s="301"/>
      <c r="S359" s="301"/>
      <c r="T359" s="30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3" t="s">
        <v>190</v>
      </c>
      <c r="AU359" s="303" t="s">
        <v>92</v>
      </c>
      <c r="AV359" s="15" t="s">
        <v>84</v>
      </c>
      <c r="AW359" s="15" t="s">
        <v>32</v>
      </c>
      <c r="AX359" s="15" t="s">
        <v>76</v>
      </c>
      <c r="AY359" s="303" t="s">
        <v>149</v>
      </c>
    </row>
    <row r="360" s="15" customFormat="1">
      <c r="A360" s="15"/>
      <c r="B360" s="294"/>
      <c r="C360" s="295"/>
      <c r="D360" s="260" t="s">
        <v>190</v>
      </c>
      <c r="E360" s="296" t="s">
        <v>1</v>
      </c>
      <c r="F360" s="297" t="s">
        <v>1210</v>
      </c>
      <c r="G360" s="295"/>
      <c r="H360" s="296" t="s">
        <v>1</v>
      </c>
      <c r="I360" s="298"/>
      <c r="J360" s="295"/>
      <c r="K360" s="295"/>
      <c r="L360" s="299"/>
      <c r="M360" s="300"/>
      <c r="N360" s="301"/>
      <c r="O360" s="301"/>
      <c r="P360" s="301"/>
      <c r="Q360" s="301"/>
      <c r="R360" s="301"/>
      <c r="S360" s="301"/>
      <c r="T360" s="30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3" t="s">
        <v>190</v>
      </c>
      <c r="AU360" s="303" t="s">
        <v>92</v>
      </c>
      <c r="AV360" s="15" t="s">
        <v>84</v>
      </c>
      <c r="AW360" s="15" t="s">
        <v>32</v>
      </c>
      <c r="AX360" s="15" t="s">
        <v>76</v>
      </c>
      <c r="AY360" s="303" t="s">
        <v>149</v>
      </c>
    </row>
    <row r="361" s="13" customFormat="1">
      <c r="A361" s="13"/>
      <c r="B361" s="258"/>
      <c r="C361" s="259"/>
      <c r="D361" s="260" t="s">
        <v>190</v>
      </c>
      <c r="E361" s="261" t="s">
        <v>1</v>
      </c>
      <c r="F361" s="262" t="s">
        <v>1262</v>
      </c>
      <c r="G361" s="259"/>
      <c r="H361" s="263">
        <v>2.3399999999999999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190</v>
      </c>
      <c r="AU361" s="269" t="s">
        <v>92</v>
      </c>
      <c r="AV361" s="13" t="s">
        <v>92</v>
      </c>
      <c r="AW361" s="13" t="s">
        <v>32</v>
      </c>
      <c r="AX361" s="13" t="s">
        <v>76</v>
      </c>
      <c r="AY361" s="269" t="s">
        <v>149</v>
      </c>
    </row>
    <row r="362" s="15" customFormat="1">
      <c r="A362" s="15"/>
      <c r="B362" s="294"/>
      <c r="C362" s="295"/>
      <c r="D362" s="260" t="s">
        <v>190</v>
      </c>
      <c r="E362" s="296" t="s">
        <v>1</v>
      </c>
      <c r="F362" s="297" t="s">
        <v>1212</v>
      </c>
      <c r="G362" s="295"/>
      <c r="H362" s="296" t="s">
        <v>1</v>
      </c>
      <c r="I362" s="298"/>
      <c r="J362" s="295"/>
      <c r="K362" s="295"/>
      <c r="L362" s="299"/>
      <c r="M362" s="300"/>
      <c r="N362" s="301"/>
      <c r="O362" s="301"/>
      <c r="P362" s="301"/>
      <c r="Q362" s="301"/>
      <c r="R362" s="301"/>
      <c r="S362" s="301"/>
      <c r="T362" s="30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303" t="s">
        <v>190</v>
      </c>
      <c r="AU362" s="303" t="s">
        <v>92</v>
      </c>
      <c r="AV362" s="15" t="s">
        <v>84</v>
      </c>
      <c r="AW362" s="15" t="s">
        <v>32</v>
      </c>
      <c r="AX362" s="15" t="s">
        <v>76</v>
      </c>
      <c r="AY362" s="303" t="s">
        <v>149</v>
      </c>
    </row>
    <row r="363" s="13" customFormat="1">
      <c r="A363" s="13"/>
      <c r="B363" s="258"/>
      <c r="C363" s="259"/>
      <c r="D363" s="260" t="s">
        <v>190</v>
      </c>
      <c r="E363" s="261" t="s">
        <v>1</v>
      </c>
      <c r="F363" s="262" t="s">
        <v>1263</v>
      </c>
      <c r="G363" s="259"/>
      <c r="H363" s="263">
        <v>0.90000000000000002</v>
      </c>
      <c r="I363" s="264"/>
      <c r="J363" s="259"/>
      <c r="K363" s="259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190</v>
      </c>
      <c r="AU363" s="269" t="s">
        <v>92</v>
      </c>
      <c r="AV363" s="13" t="s">
        <v>92</v>
      </c>
      <c r="AW363" s="13" t="s">
        <v>32</v>
      </c>
      <c r="AX363" s="13" t="s">
        <v>76</v>
      </c>
      <c r="AY363" s="269" t="s">
        <v>149</v>
      </c>
    </row>
    <row r="364" s="14" customFormat="1">
      <c r="A364" s="14"/>
      <c r="B364" s="270"/>
      <c r="C364" s="271"/>
      <c r="D364" s="260" t="s">
        <v>190</v>
      </c>
      <c r="E364" s="272" t="s">
        <v>1</v>
      </c>
      <c r="F364" s="273" t="s">
        <v>203</v>
      </c>
      <c r="G364" s="271"/>
      <c r="H364" s="274">
        <v>3.2400000000000002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190</v>
      </c>
      <c r="AU364" s="280" t="s">
        <v>92</v>
      </c>
      <c r="AV364" s="14" t="s">
        <v>166</v>
      </c>
      <c r="AW364" s="14" t="s">
        <v>32</v>
      </c>
      <c r="AX364" s="14" t="s">
        <v>84</v>
      </c>
      <c r="AY364" s="280" t="s">
        <v>149</v>
      </c>
    </row>
    <row r="365" s="12" customFormat="1" ht="22.8" customHeight="1">
      <c r="A365" s="12"/>
      <c r="B365" s="223"/>
      <c r="C365" s="224"/>
      <c r="D365" s="225" t="s">
        <v>75</v>
      </c>
      <c r="E365" s="237" t="s">
        <v>223</v>
      </c>
      <c r="F365" s="237" t="s">
        <v>754</v>
      </c>
      <c r="G365" s="224"/>
      <c r="H365" s="224"/>
      <c r="I365" s="227"/>
      <c r="J365" s="238">
        <f>BK365</f>
        <v>0</v>
      </c>
      <c r="K365" s="224"/>
      <c r="L365" s="229"/>
      <c r="M365" s="230"/>
      <c r="N365" s="231"/>
      <c r="O365" s="231"/>
      <c r="P365" s="232">
        <f>SUM(P366:P373)</f>
        <v>0</v>
      </c>
      <c r="Q365" s="231"/>
      <c r="R365" s="232">
        <f>SUM(R366:R373)</f>
        <v>2.5270836999999999</v>
      </c>
      <c r="S365" s="231"/>
      <c r="T365" s="233">
        <f>SUM(T366:T373)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4" t="s">
        <v>84</v>
      </c>
      <c r="AT365" s="235" t="s">
        <v>75</v>
      </c>
      <c r="AU365" s="235" t="s">
        <v>84</v>
      </c>
      <c r="AY365" s="234" t="s">
        <v>149</v>
      </c>
      <c r="BK365" s="236">
        <f>SUM(BK366:BK373)</f>
        <v>0</v>
      </c>
    </row>
    <row r="366" s="2" customFormat="1" ht="31.92453" customHeight="1">
      <c r="A366" s="39"/>
      <c r="B366" s="40"/>
      <c r="C366" s="239" t="s">
        <v>1264</v>
      </c>
      <c r="D366" s="239" t="s">
        <v>152</v>
      </c>
      <c r="E366" s="240" t="s">
        <v>1265</v>
      </c>
      <c r="F366" s="241" t="s">
        <v>1266</v>
      </c>
      <c r="G366" s="242" t="s">
        <v>239</v>
      </c>
      <c r="H366" s="243">
        <v>17</v>
      </c>
      <c r="I366" s="244"/>
      <c r="J366" s="245">
        <f>ROUND(I366*H366,2)</f>
        <v>0</v>
      </c>
      <c r="K366" s="246"/>
      <c r="L366" s="45"/>
      <c r="M366" s="247" t="s">
        <v>1</v>
      </c>
      <c r="N366" s="248" t="s">
        <v>42</v>
      </c>
      <c r="O366" s="9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1" t="s">
        <v>166</v>
      </c>
      <c r="AT366" s="251" t="s">
        <v>152</v>
      </c>
      <c r="AU366" s="251" t="s">
        <v>92</v>
      </c>
      <c r="AY366" s="18" t="s">
        <v>149</v>
      </c>
      <c r="BE366" s="252">
        <f>IF(N366="základná",J366,0)</f>
        <v>0</v>
      </c>
      <c r="BF366" s="252">
        <f>IF(N366="znížená",J366,0)</f>
        <v>0</v>
      </c>
      <c r="BG366" s="252">
        <f>IF(N366="zákl. prenesená",J366,0)</f>
        <v>0</v>
      </c>
      <c r="BH366" s="252">
        <f>IF(N366="zníž. prenesená",J366,0)</f>
        <v>0</v>
      </c>
      <c r="BI366" s="252">
        <f>IF(N366="nulová",J366,0)</f>
        <v>0</v>
      </c>
      <c r="BJ366" s="18" t="s">
        <v>92</v>
      </c>
      <c r="BK366" s="252">
        <f>ROUND(I366*H366,2)</f>
        <v>0</v>
      </c>
      <c r="BL366" s="18" t="s">
        <v>166</v>
      </c>
      <c r="BM366" s="251" t="s">
        <v>1267</v>
      </c>
    </row>
    <row r="367" s="13" customFormat="1">
      <c r="A367" s="13"/>
      <c r="B367" s="258"/>
      <c r="C367" s="259"/>
      <c r="D367" s="260" t="s">
        <v>190</v>
      </c>
      <c r="E367" s="261" t="s">
        <v>1</v>
      </c>
      <c r="F367" s="262" t="s">
        <v>1268</v>
      </c>
      <c r="G367" s="259"/>
      <c r="H367" s="263">
        <v>17</v>
      </c>
      <c r="I367" s="264"/>
      <c r="J367" s="259"/>
      <c r="K367" s="259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190</v>
      </c>
      <c r="AU367" s="269" t="s">
        <v>92</v>
      </c>
      <c r="AV367" s="13" t="s">
        <v>92</v>
      </c>
      <c r="AW367" s="13" t="s">
        <v>32</v>
      </c>
      <c r="AX367" s="13" t="s">
        <v>76</v>
      </c>
      <c r="AY367" s="269" t="s">
        <v>149</v>
      </c>
    </row>
    <row r="368" s="2" customFormat="1" ht="21.0566" customHeight="1">
      <c r="A368" s="39"/>
      <c r="B368" s="40"/>
      <c r="C368" s="282" t="s">
        <v>1269</v>
      </c>
      <c r="D368" s="282" t="s">
        <v>243</v>
      </c>
      <c r="E368" s="283" t="s">
        <v>1270</v>
      </c>
      <c r="F368" s="284" t="s">
        <v>1271</v>
      </c>
      <c r="G368" s="285" t="s">
        <v>239</v>
      </c>
      <c r="H368" s="286">
        <v>17</v>
      </c>
      <c r="I368" s="287"/>
      <c r="J368" s="288">
        <f>ROUND(I368*H368,2)</f>
        <v>0</v>
      </c>
      <c r="K368" s="289"/>
      <c r="L368" s="290"/>
      <c r="M368" s="291" t="s">
        <v>1</v>
      </c>
      <c r="N368" s="292" t="s">
        <v>42</v>
      </c>
      <c r="O368" s="98"/>
      <c r="P368" s="249">
        <f>O368*H368</f>
        <v>0</v>
      </c>
      <c r="Q368" s="249">
        <v>0.00097999999999999997</v>
      </c>
      <c r="R368" s="249">
        <f>Q368*H368</f>
        <v>0.016660000000000001</v>
      </c>
      <c r="S368" s="249">
        <v>0</v>
      </c>
      <c r="T368" s="25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1" t="s">
        <v>223</v>
      </c>
      <c r="AT368" s="251" t="s">
        <v>243</v>
      </c>
      <c r="AU368" s="251" t="s">
        <v>92</v>
      </c>
      <c r="AY368" s="18" t="s">
        <v>149</v>
      </c>
      <c r="BE368" s="252">
        <f>IF(N368="základná",J368,0)</f>
        <v>0</v>
      </c>
      <c r="BF368" s="252">
        <f>IF(N368="znížená",J368,0)</f>
        <v>0</v>
      </c>
      <c r="BG368" s="252">
        <f>IF(N368="zákl. prenesená",J368,0)</f>
        <v>0</v>
      </c>
      <c r="BH368" s="252">
        <f>IF(N368="zníž. prenesená",J368,0)</f>
        <v>0</v>
      </c>
      <c r="BI368" s="252">
        <f>IF(N368="nulová",J368,0)</f>
        <v>0</v>
      </c>
      <c r="BJ368" s="18" t="s">
        <v>92</v>
      </c>
      <c r="BK368" s="252">
        <f>ROUND(I368*H368,2)</f>
        <v>0</v>
      </c>
      <c r="BL368" s="18" t="s">
        <v>166</v>
      </c>
      <c r="BM368" s="251" t="s">
        <v>1272</v>
      </c>
    </row>
    <row r="369" s="2" customFormat="1" ht="23.4566" customHeight="1">
      <c r="A369" s="39"/>
      <c r="B369" s="40"/>
      <c r="C369" s="239" t="s">
        <v>1273</v>
      </c>
      <c r="D369" s="239" t="s">
        <v>152</v>
      </c>
      <c r="E369" s="240" t="s">
        <v>1274</v>
      </c>
      <c r="F369" s="241" t="s">
        <v>1275</v>
      </c>
      <c r="G369" s="242" t="s">
        <v>239</v>
      </c>
      <c r="H369" s="243">
        <v>13</v>
      </c>
      <c r="I369" s="244"/>
      <c r="J369" s="245">
        <f>ROUND(I369*H369,2)</f>
        <v>0</v>
      </c>
      <c r="K369" s="246"/>
      <c r="L369" s="45"/>
      <c r="M369" s="247" t="s">
        <v>1</v>
      </c>
      <c r="N369" s="248" t="s">
        <v>42</v>
      </c>
      <c r="O369" s="98"/>
      <c r="P369" s="249">
        <f>O369*H369</f>
        <v>0</v>
      </c>
      <c r="Q369" s="249">
        <v>0.18732489999999999</v>
      </c>
      <c r="R369" s="249">
        <f>Q369*H369</f>
        <v>2.4352236999999999</v>
      </c>
      <c r="S369" s="249">
        <v>0</v>
      </c>
      <c r="T369" s="25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1" t="s">
        <v>166</v>
      </c>
      <c r="AT369" s="251" t="s">
        <v>152</v>
      </c>
      <c r="AU369" s="251" t="s">
        <v>92</v>
      </c>
      <c r="AY369" s="18" t="s">
        <v>149</v>
      </c>
      <c r="BE369" s="252">
        <f>IF(N369="základná",J369,0)</f>
        <v>0</v>
      </c>
      <c r="BF369" s="252">
        <f>IF(N369="znížená",J369,0)</f>
        <v>0</v>
      </c>
      <c r="BG369" s="252">
        <f>IF(N369="zákl. prenesená",J369,0)</f>
        <v>0</v>
      </c>
      <c r="BH369" s="252">
        <f>IF(N369="zníž. prenesená",J369,0)</f>
        <v>0</v>
      </c>
      <c r="BI369" s="252">
        <f>IF(N369="nulová",J369,0)</f>
        <v>0</v>
      </c>
      <c r="BJ369" s="18" t="s">
        <v>92</v>
      </c>
      <c r="BK369" s="252">
        <f>ROUND(I369*H369,2)</f>
        <v>0</v>
      </c>
      <c r="BL369" s="18" t="s">
        <v>166</v>
      </c>
      <c r="BM369" s="251" t="s">
        <v>1276</v>
      </c>
    </row>
    <row r="370" s="13" customFormat="1">
      <c r="A370" s="13"/>
      <c r="B370" s="258"/>
      <c r="C370" s="259"/>
      <c r="D370" s="260" t="s">
        <v>190</v>
      </c>
      <c r="E370" s="261" t="s">
        <v>1</v>
      </c>
      <c r="F370" s="262" t="s">
        <v>1277</v>
      </c>
      <c r="G370" s="259"/>
      <c r="H370" s="263">
        <v>13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190</v>
      </c>
      <c r="AU370" s="269" t="s">
        <v>92</v>
      </c>
      <c r="AV370" s="13" t="s">
        <v>92</v>
      </c>
      <c r="AW370" s="13" t="s">
        <v>32</v>
      </c>
      <c r="AX370" s="13" t="s">
        <v>84</v>
      </c>
      <c r="AY370" s="269" t="s">
        <v>149</v>
      </c>
    </row>
    <row r="371" s="2" customFormat="1" ht="16.30189" customHeight="1">
      <c r="A371" s="39"/>
      <c r="B371" s="40"/>
      <c r="C371" s="239" t="s">
        <v>1278</v>
      </c>
      <c r="D371" s="239" t="s">
        <v>152</v>
      </c>
      <c r="E371" s="240" t="s">
        <v>1279</v>
      </c>
      <c r="F371" s="241" t="s">
        <v>1280</v>
      </c>
      <c r="G371" s="242" t="s">
        <v>239</v>
      </c>
      <c r="H371" s="243">
        <v>4</v>
      </c>
      <c r="I371" s="244"/>
      <c r="J371" s="245">
        <f>ROUND(I371*H371,2)</f>
        <v>0</v>
      </c>
      <c r="K371" s="246"/>
      <c r="L371" s="45"/>
      <c r="M371" s="247" t="s">
        <v>1</v>
      </c>
      <c r="N371" s="248" t="s">
        <v>42</v>
      </c>
      <c r="O371" s="98"/>
      <c r="P371" s="249">
        <f>O371*H371</f>
        <v>0</v>
      </c>
      <c r="Q371" s="249">
        <v>0.00033</v>
      </c>
      <c r="R371" s="249">
        <f>Q371*H371</f>
        <v>0.00132</v>
      </c>
      <c r="S371" s="249">
        <v>0</v>
      </c>
      <c r="T371" s="25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1" t="s">
        <v>166</v>
      </c>
      <c r="AT371" s="251" t="s">
        <v>152</v>
      </c>
      <c r="AU371" s="251" t="s">
        <v>92</v>
      </c>
      <c r="AY371" s="18" t="s">
        <v>149</v>
      </c>
      <c r="BE371" s="252">
        <f>IF(N371="základná",J371,0)</f>
        <v>0</v>
      </c>
      <c r="BF371" s="252">
        <f>IF(N371="znížená",J371,0)</f>
        <v>0</v>
      </c>
      <c r="BG371" s="252">
        <f>IF(N371="zákl. prenesená",J371,0)</f>
        <v>0</v>
      </c>
      <c r="BH371" s="252">
        <f>IF(N371="zníž. prenesená",J371,0)</f>
        <v>0</v>
      </c>
      <c r="BI371" s="252">
        <f>IF(N371="nulová",J371,0)</f>
        <v>0</v>
      </c>
      <c r="BJ371" s="18" t="s">
        <v>92</v>
      </c>
      <c r="BK371" s="252">
        <f>ROUND(I371*H371,2)</f>
        <v>0</v>
      </c>
      <c r="BL371" s="18" t="s">
        <v>166</v>
      </c>
      <c r="BM371" s="251" t="s">
        <v>1281</v>
      </c>
    </row>
    <row r="372" s="13" customFormat="1">
      <c r="A372" s="13"/>
      <c r="B372" s="258"/>
      <c r="C372" s="259"/>
      <c r="D372" s="260" t="s">
        <v>190</v>
      </c>
      <c r="E372" s="261" t="s">
        <v>1</v>
      </c>
      <c r="F372" s="262" t="s">
        <v>1282</v>
      </c>
      <c r="G372" s="259"/>
      <c r="H372" s="263">
        <v>4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190</v>
      </c>
      <c r="AU372" s="269" t="s">
        <v>92</v>
      </c>
      <c r="AV372" s="13" t="s">
        <v>92</v>
      </c>
      <c r="AW372" s="13" t="s">
        <v>32</v>
      </c>
      <c r="AX372" s="13" t="s">
        <v>84</v>
      </c>
      <c r="AY372" s="269" t="s">
        <v>149</v>
      </c>
    </row>
    <row r="373" s="2" customFormat="1" ht="23.4566" customHeight="1">
      <c r="A373" s="39"/>
      <c r="B373" s="40"/>
      <c r="C373" s="282" t="s">
        <v>1283</v>
      </c>
      <c r="D373" s="282" t="s">
        <v>243</v>
      </c>
      <c r="E373" s="283" t="s">
        <v>1284</v>
      </c>
      <c r="F373" s="284" t="s">
        <v>1285</v>
      </c>
      <c r="G373" s="285" t="s">
        <v>239</v>
      </c>
      <c r="H373" s="286">
        <v>4</v>
      </c>
      <c r="I373" s="287"/>
      <c r="J373" s="288">
        <f>ROUND(I373*H373,2)</f>
        <v>0</v>
      </c>
      <c r="K373" s="289"/>
      <c r="L373" s="290"/>
      <c r="M373" s="291" t="s">
        <v>1</v>
      </c>
      <c r="N373" s="292" t="s">
        <v>42</v>
      </c>
      <c r="O373" s="98"/>
      <c r="P373" s="249">
        <f>O373*H373</f>
        <v>0</v>
      </c>
      <c r="Q373" s="249">
        <v>0.01847</v>
      </c>
      <c r="R373" s="249">
        <f>Q373*H373</f>
        <v>0.073880000000000001</v>
      </c>
      <c r="S373" s="249">
        <v>0</v>
      </c>
      <c r="T373" s="25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1" t="s">
        <v>223</v>
      </c>
      <c r="AT373" s="251" t="s">
        <v>243</v>
      </c>
      <c r="AU373" s="251" t="s">
        <v>92</v>
      </c>
      <c r="AY373" s="18" t="s">
        <v>149</v>
      </c>
      <c r="BE373" s="252">
        <f>IF(N373="základná",J373,0)</f>
        <v>0</v>
      </c>
      <c r="BF373" s="252">
        <f>IF(N373="znížená",J373,0)</f>
        <v>0</v>
      </c>
      <c r="BG373" s="252">
        <f>IF(N373="zákl. prenesená",J373,0)</f>
        <v>0</v>
      </c>
      <c r="BH373" s="252">
        <f>IF(N373="zníž. prenesená",J373,0)</f>
        <v>0</v>
      </c>
      <c r="BI373" s="252">
        <f>IF(N373="nulová",J373,0)</f>
        <v>0</v>
      </c>
      <c r="BJ373" s="18" t="s">
        <v>92</v>
      </c>
      <c r="BK373" s="252">
        <f>ROUND(I373*H373,2)</f>
        <v>0</v>
      </c>
      <c r="BL373" s="18" t="s">
        <v>166</v>
      </c>
      <c r="BM373" s="251" t="s">
        <v>1286</v>
      </c>
    </row>
    <row r="374" s="12" customFormat="1" ht="22.8" customHeight="1">
      <c r="A374" s="12"/>
      <c r="B374" s="223"/>
      <c r="C374" s="224"/>
      <c r="D374" s="225" t="s">
        <v>75</v>
      </c>
      <c r="E374" s="237" t="s">
        <v>229</v>
      </c>
      <c r="F374" s="237" t="s">
        <v>235</v>
      </c>
      <c r="G374" s="224"/>
      <c r="H374" s="224"/>
      <c r="I374" s="227"/>
      <c r="J374" s="238">
        <f>BK374</f>
        <v>0</v>
      </c>
      <c r="K374" s="224"/>
      <c r="L374" s="229"/>
      <c r="M374" s="230"/>
      <c r="N374" s="231"/>
      <c r="O374" s="231"/>
      <c r="P374" s="232">
        <f>SUM(P375:P504)</f>
        <v>0</v>
      </c>
      <c r="Q374" s="231"/>
      <c r="R374" s="232">
        <f>SUM(R375:R504)</f>
        <v>10.259879261478401</v>
      </c>
      <c r="S374" s="231"/>
      <c r="T374" s="233">
        <f>SUM(T375:T504)</f>
        <v>62.976100000000002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4" t="s">
        <v>84</v>
      </c>
      <c r="AT374" s="235" t="s">
        <v>75</v>
      </c>
      <c r="AU374" s="235" t="s">
        <v>84</v>
      </c>
      <c r="AY374" s="234" t="s">
        <v>149</v>
      </c>
      <c r="BK374" s="236">
        <f>SUM(BK375:BK504)</f>
        <v>0</v>
      </c>
    </row>
    <row r="375" s="2" customFormat="1" ht="36.72453" customHeight="1">
      <c r="A375" s="39"/>
      <c r="B375" s="40"/>
      <c r="C375" s="239" t="s">
        <v>1287</v>
      </c>
      <c r="D375" s="239" t="s">
        <v>152</v>
      </c>
      <c r="E375" s="240" t="s">
        <v>237</v>
      </c>
      <c r="F375" s="241" t="s">
        <v>238</v>
      </c>
      <c r="G375" s="242" t="s">
        <v>239</v>
      </c>
      <c r="H375" s="243">
        <v>62.399999999999999</v>
      </c>
      <c r="I375" s="244"/>
      <c r="J375" s="245">
        <f>ROUND(I375*H375,2)</f>
        <v>0</v>
      </c>
      <c r="K375" s="246"/>
      <c r="L375" s="45"/>
      <c r="M375" s="247" t="s">
        <v>1</v>
      </c>
      <c r="N375" s="248" t="s">
        <v>42</v>
      </c>
      <c r="O375" s="98"/>
      <c r="P375" s="249">
        <f>O375*H375</f>
        <v>0</v>
      </c>
      <c r="Q375" s="249">
        <v>0</v>
      </c>
      <c r="R375" s="249">
        <f>Q375*H375</f>
        <v>0</v>
      </c>
      <c r="S375" s="249">
        <v>0</v>
      </c>
      <c r="T375" s="25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1" t="s">
        <v>166</v>
      </c>
      <c r="AT375" s="251" t="s">
        <v>152</v>
      </c>
      <c r="AU375" s="251" t="s">
        <v>92</v>
      </c>
      <c r="AY375" s="18" t="s">
        <v>149</v>
      </c>
      <c r="BE375" s="252">
        <f>IF(N375="základná",J375,0)</f>
        <v>0</v>
      </c>
      <c r="BF375" s="252">
        <f>IF(N375="znížená",J375,0)</f>
        <v>0</v>
      </c>
      <c r="BG375" s="252">
        <f>IF(N375="zákl. prenesená",J375,0)</f>
        <v>0</v>
      </c>
      <c r="BH375" s="252">
        <f>IF(N375="zníž. prenesená",J375,0)</f>
        <v>0</v>
      </c>
      <c r="BI375" s="252">
        <f>IF(N375="nulová",J375,0)</f>
        <v>0</v>
      </c>
      <c r="BJ375" s="18" t="s">
        <v>92</v>
      </c>
      <c r="BK375" s="252">
        <f>ROUND(I375*H375,2)</f>
        <v>0</v>
      </c>
      <c r="BL375" s="18" t="s">
        <v>166</v>
      </c>
      <c r="BM375" s="251" t="s">
        <v>1288</v>
      </c>
    </row>
    <row r="376" s="13" customFormat="1">
      <c r="A376" s="13"/>
      <c r="B376" s="258"/>
      <c r="C376" s="259"/>
      <c r="D376" s="260" t="s">
        <v>190</v>
      </c>
      <c r="E376" s="261" t="s">
        <v>1</v>
      </c>
      <c r="F376" s="262" t="s">
        <v>1289</v>
      </c>
      <c r="G376" s="259"/>
      <c r="H376" s="263">
        <v>62.399999999999999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190</v>
      </c>
      <c r="AU376" s="269" t="s">
        <v>92</v>
      </c>
      <c r="AV376" s="13" t="s">
        <v>92</v>
      </c>
      <c r="AW376" s="13" t="s">
        <v>32</v>
      </c>
      <c r="AX376" s="13" t="s">
        <v>84</v>
      </c>
      <c r="AY376" s="269" t="s">
        <v>149</v>
      </c>
    </row>
    <row r="377" s="2" customFormat="1" ht="23.4566" customHeight="1">
      <c r="A377" s="39"/>
      <c r="B377" s="40"/>
      <c r="C377" s="282" t="s">
        <v>1290</v>
      </c>
      <c r="D377" s="282" t="s">
        <v>243</v>
      </c>
      <c r="E377" s="283" t="s">
        <v>1291</v>
      </c>
      <c r="F377" s="284" t="s">
        <v>1292</v>
      </c>
      <c r="G377" s="285" t="s">
        <v>239</v>
      </c>
      <c r="H377" s="286">
        <v>62.399999999999999</v>
      </c>
      <c r="I377" s="287"/>
      <c r="J377" s="288">
        <f>ROUND(I377*H377,2)</f>
        <v>0</v>
      </c>
      <c r="K377" s="289"/>
      <c r="L377" s="290"/>
      <c r="M377" s="291" t="s">
        <v>1</v>
      </c>
      <c r="N377" s="292" t="s">
        <v>42</v>
      </c>
      <c r="O377" s="98"/>
      <c r="P377" s="249">
        <f>O377*H377</f>
        <v>0</v>
      </c>
      <c r="Q377" s="249">
        <v>0.012500000000000001</v>
      </c>
      <c r="R377" s="249">
        <f>Q377*H377</f>
        <v>0.78000000000000003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223</v>
      </c>
      <c r="AT377" s="251" t="s">
        <v>243</v>
      </c>
      <c r="AU377" s="251" t="s">
        <v>92</v>
      </c>
      <c r="AY377" s="18" t="s">
        <v>149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166</v>
      </c>
      <c r="BM377" s="251" t="s">
        <v>1293</v>
      </c>
    </row>
    <row r="378" s="13" customFormat="1">
      <c r="A378" s="13"/>
      <c r="B378" s="258"/>
      <c r="C378" s="259"/>
      <c r="D378" s="260" t="s">
        <v>190</v>
      </c>
      <c r="E378" s="261" t="s">
        <v>1</v>
      </c>
      <c r="F378" s="262" t="s">
        <v>1294</v>
      </c>
      <c r="G378" s="259"/>
      <c r="H378" s="263">
        <v>62.399999999999999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190</v>
      </c>
      <c r="AU378" s="269" t="s">
        <v>92</v>
      </c>
      <c r="AV378" s="13" t="s">
        <v>92</v>
      </c>
      <c r="AW378" s="13" t="s">
        <v>32</v>
      </c>
      <c r="AX378" s="13" t="s">
        <v>84</v>
      </c>
      <c r="AY378" s="269" t="s">
        <v>149</v>
      </c>
    </row>
    <row r="379" s="2" customFormat="1" ht="23.4566" customHeight="1">
      <c r="A379" s="39"/>
      <c r="B379" s="40"/>
      <c r="C379" s="239" t="s">
        <v>1295</v>
      </c>
      <c r="D379" s="239" t="s">
        <v>152</v>
      </c>
      <c r="E379" s="240" t="s">
        <v>1296</v>
      </c>
      <c r="F379" s="241" t="s">
        <v>1297</v>
      </c>
      <c r="G379" s="242" t="s">
        <v>239</v>
      </c>
      <c r="H379" s="243">
        <v>20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0.070499999999999993</v>
      </c>
      <c r="R379" s="249">
        <f>Q379*H379</f>
        <v>1.4099999999999999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166</v>
      </c>
      <c r="AT379" s="251" t="s">
        <v>152</v>
      </c>
      <c r="AU379" s="251" t="s">
        <v>92</v>
      </c>
      <c r="AY379" s="18" t="s">
        <v>149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166</v>
      </c>
      <c r="BM379" s="251" t="s">
        <v>1298</v>
      </c>
    </row>
    <row r="380" s="13" customFormat="1">
      <c r="A380" s="13"/>
      <c r="B380" s="258"/>
      <c r="C380" s="259"/>
      <c r="D380" s="260" t="s">
        <v>190</v>
      </c>
      <c r="E380" s="261" t="s">
        <v>1</v>
      </c>
      <c r="F380" s="262" t="s">
        <v>1299</v>
      </c>
      <c r="G380" s="259"/>
      <c r="H380" s="263">
        <v>20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190</v>
      </c>
      <c r="AU380" s="269" t="s">
        <v>92</v>
      </c>
      <c r="AV380" s="13" t="s">
        <v>92</v>
      </c>
      <c r="AW380" s="13" t="s">
        <v>32</v>
      </c>
      <c r="AX380" s="13" t="s">
        <v>84</v>
      </c>
      <c r="AY380" s="269" t="s">
        <v>149</v>
      </c>
    </row>
    <row r="381" s="2" customFormat="1" ht="23.4566" customHeight="1">
      <c r="A381" s="39"/>
      <c r="B381" s="40"/>
      <c r="C381" s="239" t="s">
        <v>1300</v>
      </c>
      <c r="D381" s="239" t="s">
        <v>152</v>
      </c>
      <c r="E381" s="240" t="s">
        <v>1301</v>
      </c>
      <c r="F381" s="241" t="s">
        <v>1302</v>
      </c>
      <c r="G381" s="242" t="s">
        <v>250</v>
      </c>
      <c r="H381" s="243">
        <v>1</v>
      </c>
      <c r="I381" s="244"/>
      <c r="J381" s="245">
        <f>ROUND(I381*H381,2)</f>
        <v>0</v>
      </c>
      <c r="K381" s="246"/>
      <c r="L381" s="45"/>
      <c r="M381" s="247" t="s">
        <v>1</v>
      </c>
      <c r="N381" s="248" t="s">
        <v>42</v>
      </c>
      <c r="O381" s="98"/>
      <c r="P381" s="249">
        <f>O381*H381</f>
        <v>0</v>
      </c>
      <c r="Q381" s="249">
        <v>0.15756000000000001</v>
      </c>
      <c r="R381" s="249">
        <f>Q381*H381</f>
        <v>0.15756000000000001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166</v>
      </c>
      <c r="AT381" s="251" t="s">
        <v>152</v>
      </c>
      <c r="AU381" s="251" t="s">
        <v>92</v>
      </c>
      <c r="AY381" s="18" t="s">
        <v>149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166</v>
      </c>
      <c r="BM381" s="251" t="s">
        <v>1303</v>
      </c>
    </row>
    <row r="382" s="2" customFormat="1" ht="16.30189" customHeight="1">
      <c r="A382" s="39"/>
      <c r="B382" s="40"/>
      <c r="C382" s="239" t="s">
        <v>1304</v>
      </c>
      <c r="D382" s="239" t="s">
        <v>152</v>
      </c>
      <c r="E382" s="240" t="s">
        <v>278</v>
      </c>
      <c r="F382" s="241" t="s">
        <v>1305</v>
      </c>
      <c r="G382" s="242" t="s">
        <v>1306</v>
      </c>
      <c r="H382" s="243">
        <v>1</v>
      </c>
      <c r="I382" s="244"/>
      <c r="J382" s="245">
        <f>ROUND(I382*H382,2)</f>
        <v>0</v>
      </c>
      <c r="K382" s="246"/>
      <c r="L382" s="45"/>
      <c r="M382" s="247" t="s">
        <v>1</v>
      </c>
      <c r="N382" s="248" t="s">
        <v>42</v>
      </c>
      <c r="O382" s="98"/>
      <c r="P382" s="249">
        <f>O382*H382</f>
        <v>0</v>
      </c>
      <c r="Q382" s="249">
        <v>0.22684000000000001</v>
      </c>
      <c r="R382" s="249">
        <f>Q382*H382</f>
        <v>0.22684000000000001</v>
      </c>
      <c r="S382" s="249">
        <v>0</v>
      </c>
      <c r="T382" s="25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1" t="s">
        <v>166</v>
      </c>
      <c r="AT382" s="251" t="s">
        <v>152</v>
      </c>
      <c r="AU382" s="251" t="s">
        <v>92</v>
      </c>
      <c r="AY382" s="18" t="s">
        <v>149</v>
      </c>
      <c r="BE382" s="252">
        <f>IF(N382="základná",J382,0)</f>
        <v>0</v>
      </c>
      <c r="BF382" s="252">
        <f>IF(N382="znížená",J382,0)</f>
        <v>0</v>
      </c>
      <c r="BG382" s="252">
        <f>IF(N382="zákl. prenesená",J382,0)</f>
        <v>0</v>
      </c>
      <c r="BH382" s="252">
        <f>IF(N382="zníž. prenesená",J382,0)</f>
        <v>0</v>
      </c>
      <c r="BI382" s="252">
        <f>IF(N382="nulová",J382,0)</f>
        <v>0</v>
      </c>
      <c r="BJ382" s="18" t="s">
        <v>92</v>
      </c>
      <c r="BK382" s="252">
        <f>ROUND(I382*H382,2)</f>
        <v>0</v>
      </c>
      <c r="BL382" s="18" t="s">
        <v>166</v>
      </c>
      <c r="BM382" s="251" t="s">
        <v>1307</v>
      </c>
    </row>
    <row r="383" s="13" customFormat="1">
      <c r="A383" s="13"/>
      <c r="B383" s="258"/>
      <c r="C383" s="259"/>
      <c r="D383" s="260" t="s">
        <v>190</v>
      </c>
      <c r="E383" s="261" t="s">
        <v>1</v>
      </c>
      <c r="F383" s="262" t="s">
        <v>1308</v>
      </c>
      <c r="G383" s="259"/>
      <c r="H383" s="263">
        <v>1</v>
      </c>
      <c r="I383" s="264"/>
      <c r="J383" s="259"/>
      <c r="K383" s="259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190</v>
      </c>
      <c r="AU383" s="269" t="s">
        <v>92</v>
      </c>
      <c r="AV383" s="13" t="s">
        <v>92</v>
      </c>
      <c r="AW383" s="13" t="s">
        <v>32</v>
      </c>
      <c r="AX383" s="13" t="s">
        <v>84</v>
      </c>
      <c r="AY383" s="269" t="s">
        <v>149</v>
      </c>
    </row>
    <row r="384" s="2" customFormat="1" ht="16.30189" customHeight="1">
      <c r="A384" s="39"/>
      <c r="B384" s="40"/>
      <c r="C384" s="239" t="s">
        <v>1309</v>
      </c>
      <c r="D384" s="239" t="s">
        <v>152</v>
      </c>
      <c r="E384" s="240" t="s">
        <v>546</v>
      </c>
      <c r="F384" s="241" t="s">
        <v>547</v>
      </c>
      <c r="G384" s="242" t="s">
        <v>250</v>
      </c>
      <c r="H384" s="243">
        <v>2</v>
      </c>
      <c r="I384" s="244"/>
      <c r="J384" s="245">
        <f>ROUND(I384*H384,2)</f>
        <v>0</v>
      </c>
      <c r="K384" s="246"/>
      <c r="L384" s="45"/>
      <c r="M384" s="247" t="s">
        <v>1</v>
      </c>
      <c r="N384" s="248" t="s">
        <v>42</v>
      </c>
      <c r="O384" s="98"/>
      <c r="P384" s="249">
        <f>O384*H384</f>
        <v>0</v>
      </c>
      <c r="Q384" s="249">
        <v>0.077673000000000006</v>
      </c>
      <c r="R384" s="249">
        <f>Q384*H384</f>
        <v>0.15534600000000001</v>
      </c>
      <c r="S384" s="249">
        <v>0</v>
      </c>
      <c r="T384" s="25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1" t="s">
        <v>166</v>
      </c>
      <c r="AT384" s="251" t="s">
        <v>152</v>
      </c>
      <c r="AU384" s="251" t="s">
        <v>92</v>
      </c>
      <c r="AY384" s="18" t="s">
        <v>149</v>
      </c>
      <c r="BE384" s="252">
        <f>IF(N384="základná",J384,0)</f>
        <v>0</v>
      </c>
      <c r="BF384" s="252">
        <f>IF(N384="znížená",J384,0)</f>
        <v>0</v>
      </c>
      <c r="BG384" s="252">
        <f>IF(N384="zákl. prenesená",J384,0)</f>
        <v>0</v>
      </c>
      <c r="BH384" s="252">
        <f>IF(N384="zníž. prenesená",J384,0)</f>
        <v>0</v>
      </c>
      <c r="BI384" s="252">
        <f>IF(N384="nulová",J384,0)</f>
        <v>0</v>
      </c>
      <c r="BJ384" s="18" t="s">
        <v>92</v>
      </c>
      <c r="BK384" s="252">
        <f>ROUND(I384*H384,2)</f>
        <v>0</v>
      </c>
      <c r="BL384" s="18" t="s">
        <v>166</v>
      </c>
      <c r="BM384" s="251" t="s">
        <v>1310</v>
      </c>
    </row>
    <row r="385" s="2" customFormat="1" ht="31.92453" customHeight="1">
      <c r="A385" s="39"/>
      <c r="B385" s="40"/>
      <c r="C385" s="239" t="s">
        <v>1311</v>
      </c>
      <c r="D385" s="239" t="s">
        <v>152</v>
      </c>
      <c r="E385" s="240" t="s">
        <v>1312</v>
      </c>
      <c r="F385" s="241" t="s">
        <v>1313</v>
      </c>
      <c r="G385" s="242" t="s">
        <v>239</v>
      </c>
      <c r="H385" s="243">
        <v>6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0.151130352</v>
      </c>
      <c r="R385" s="249">
        <f>Q385*H385</f>
        <v>0.90678211199999992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166</v>
      </c>
      <c r="AT385" s="251" t="s">
        <v>152</v>
      </c>
      <c r="AU385" s="251" t="s">
        <v>92</v>
      </c>
      <c r="AY385" s="18" t="s">
        <v>149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166</v>
      </c>
      <c r="BM385" s="251" t="s">
        <v>1314</v>
      </c>
    </row>
    <row r="386" s="13" customFormat="1">
      <c r="A386" s="13"/>
      <c r="B386" s="258"/>
      <c r="C386" s="259"/>
      <c r="D386" s="260" t="s">
        <v>190</v>
      </c>
      <c r="E386" s="261" t="s">
        <v>1</v>
      </c>
      <c r="F386" s="262" t="s">
        <v>1315</v>
      </c>
      <c r="G386" s="259"/>
      <c r="H386" s="263">
        <v>6</v>
      </c>
      <c r="I386" s="264"/>
      <c r="J386" s="259"/>
      <c r="K386" s="259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190</v>
      </c>
      <c r="AU386" s="269" t="s">
        <v>92</v>
      </c>
      <c r="AV386" s="13" t="s">
        <v>92</v>
      </c>
      <c r="AW386" s="13" t="s">
        <v>32</v>
      </c>
      <c r="AX386" s="13" t="s">
        <v>84</v>
      </c>
      <c r="AY386" s="269" t="s">
        <v>149</v>
      </c>
    </row>
    <row r="387" s="2" customFormat="1" ht="23.4566" customHeight="1">
      <c r="A387" s="39"/>
      <c r="B387" s="40"/>
      <c r="C387" s="282" t="s">
        <v>1316</v>
      </c>
      <c r="D387" s="282" t="s">
        <v>243</v>
      </c>
      <c r="E387" s="283" t="s">
        <v>1317</v>
      </c>
      <c r="F387" s="284" t="s">
        <v>1318</v>
      </c>
      <c r="G387" s="285" t="s">
        <v>250</v>
      </c>
      <c r="H387" s="286">
        <v>6.0599999999999996</v>
      </c>
      <c r="I387" s="287"/>
      <c r="J387" s="288">
        <f>ROUND(I387*H387,2)</f>
        <v>0</v>
      </c>
      <c r="K387" s="289"/>
      <c r="L387" s="290"/>
      <c r="M387" s="291" t="s">
        <v>1</v>
      </c>
      <c r="N387" s="292" t="s">
        <v>42</v>
      </c>
      <c r="O387" s="98"/>
      <c r="P387" s="249">
        <f>O387*H387</f>
        <v>0</v>
      </c>
      <c r="Q387" s="249">
        <v>0.085000000000000006</v>
      </c>
      <c r="R387" s="249">
        <f>Q387*H387</f>
        <v>0.5151</v>
      </c>
      <c r="S387" s="249">
        <v>0</v>
      </c>
      <c r="T387" s="25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1" t="s">
        <v>223</v>
      </c>
      <c r="AT387" s="251" t="s">
        <v>243</v>
      </c>
      <c r="AU387" s="251" t="s">
        <v>92</v>
      </c>
      <c r="AY387" s="18" t="s">
        <v>149</v>
      </c>
      <c r="BE387" s="252">
        <f>IF(N387="základná",J387,0)</f>
        <v>0</v>
      </c>
      <c r="BF387" s="252">
        <f>IF(N387="znížená",J387,0)</f>
        <v>0</v>
      </c>
      <c r="BG387" s="252">
        <f>IF(N387="zákl. prenesená",J387,0)</f>
        <v>0</v>
      </c>
      <c r="BH387" s="252">
        <f>IF(N387="zníž. prenesená",J387,0)</f>
        <v>0</v>
      </c>
      <c r="BI387" s="252">
        <f>IF(N387="nulová",J387,0)</f>
        <v>0</v>
      </c>
      <c r="BJ387" s="18" t="s">
        <v>92</v>
      </c>
      <c r="BK387" s="252">
        <f>ROUND(I387*H387,2)</f>
        <v>0</v>
      </c>
      <c r="BL387" s="18" t="s">
        <v>166</v>
      </c>
      <c r="BM387" s="251" t="s">
        <v>1319</v>
      </c>
    </row>
    <row r="388" s="13" customFormat="1">
      <c r="A388" s="13"/>
      <c r="B388" s="258"/>
      <c r="C388" s="259"/>
      <c r="D388" s="260" t="s">
        <v>190</v>
      </c>
      <c r="E388" s="261" t="s">
        <v>1</v>
      </c>
      <c r="F388" s="262" t="s">
        <v>213</v>
      </c>
      <c r="G388" s="259"/>
      <c r="H388" s="263">
        <v>6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190</v>
      </c>
      <c r="AU388" s="269" t="s">
        <v>92</v>
      </c>
      <c r="AV388" s="13" t="s">
        <v>92</v>
      </c>
      <c r="AW388" s="13" t="s">
        <v>32</v>
      </c>
      <c r="AX388" s="13" t="s">
        <v>84</v>
      </c>
      <c r="AY388" s="269" t="s">
        <v>149</v>
      </c>
    </row>
    <row r="389" s="13" customFormat="1">
      <c r="A389" s="13"/>
      <c r="B389" s="258"/>
      <c r="C389" s="259"/>
      <c r="D389" s="260" t="s">
        <v>190</v>
      </c>
      <c r="E389" s="259"/>
      <c r="F389" s="262" t="s">
        <v>1320</v>
      </c>
      <c r="G389" s="259"/>
      <c r="H389" s="263">
        <v>6.0599999999999996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190</v>
      </c>
      <c r="AU389" s="269" t="s">
        <v>92</v>
      </c>
      <c r="AV389" s="13" t="s">
        <v>92</v>
      </c>
      <c r="AW389" s="13" t="s">
        <v>4</v>
      </c>
      <c r="AX389" s="13" t="s">
        <v>84</v>
      </c>
      <c r="AY389" s="269" t="s">
        <v>149</v>
      </c>
    </row>
    <row r="390" s="2" customFormat="1" ht="31.92453" customHeight="1">
      <c r="A390" s="39"/>
      <c r="B390" s="40"/>
      <c r="C390" s="239" t="s">
        <v>1321</v>
      </c>
      <c r="D390" s="239" t="s">
        <v>152</v>
      </c>
      <c r="E390" s="240" t="s">
        <v>1322</v>
      </c>
      <c r="F390" s="241" t="s">
        <v>1323</v>
      </c>
      <c r="G390" s="242" t="s">
        <v>239</v>
      </c>
      <c r="H390" s="243">
        <v>32.799999999999997</v>
      </c>
      <c r="I390" s="244"/>
      <c r="J390" s="245">
        <f>ROUND(I390*H390,2)</f>
        <v>0</v>
      </c>
      <c r="K390" s="246"/>
      <c r="L390" s="45"/>
      <c r="M390" s="247" t="s">
        <v>1</v>
      </c>
      <c r="N390" s="248" t="s">
        <v>42</v>
      </c>
      <c r="O390" s="98"/>
      <c r="P390" s="249">
        <f>O390*H390</f>
        <v>0</v>
      </c>
      <c r="Q390" s="249">
        <v>0.12662000000000001</v>
      </c>
      <c r="R390" s="249">
        <f>Q390*H390</f>
        <v>4.1531359999999999</v>
      </c>
      <c r="S390" s="249">
        <v>0</v>
      </c>
      <c r="T390" s="25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1" t="s">
        <v>166</v>
      </c>
      <c r="AT390" s="251" t="s">
        <v>152</v>
      </c>
      <c r="AU390" s="251" t="s">
        <v>92</v>
      </c>
      <c r="AY390" s="18" t="s">
        <v>149</v>
      </c>
      <c r="BE390" s="252">
        <f>IF(N390="základná",J390,0)</f>
        <v>0</v>
      </c>
      <c r="BF390" s="252">
        <f>IF(N390="znížená",J390,0)</f>
        <v>0</v>
      </c>
      <c r="BG390" s="252">
        <f>IF(N390="zákl. prenesená",J390,0)</f>
        <v>0</v>
      </c>
      <c r="BH390" s="252">
        <f>IF(N390="zníž. prenesená",J390,0)</f>
        <v>0</v>
      </c>
      <c r="BI390" s="252">
        <f>IF(N390="nulová",J390,0)</f>
        <v>0</v>
      </c>
      <c r="BJ390" s="18" t="s">
        <v>92</v>
      </c>
      <c r="BK390" s="252">
        <f>ROUND(I390*H390,2)</f>
        <v>0</v>
      </c>
      <c r="BL390" s="18" t="s">
        <v>166</v>
      </c>
      <c r="BM390" s="251" t="s">
        <v>1324</v>
      </c>
    </row>
    <row r="391" s="13" customFormat="1">
      <c r="A391" s="13"/>
      <c r="B391" s="258"/>
      <c r="C391" s="259"/>
      <c r="D391" s="260" t="s">
        <v>190</v>
      </c>
      <c r="E391" s="261" t="s">
        <v>1</v>
      </c>
      <c r="F391" s="262" t="s">
        <v>1325</v>
      </c>
      <c r="G391" s="259"/>
      <c r="H391" s="263">
        <v>11</v>
      </c>
      <c r="I391" s="264"/>
      <c r="J391" s="259"/>
      <c r="K391" s="259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190</v>
      </c>
      <c r="AU391" s="269" t="s">
        <v>92</v>
      </c>
      <c r="AV391" s="13" t="s">
        <v>92</v>
      </c>
      <c r="AW391" s="13" t="s">
        <v>32</v>
      </c>
      <c r="AX391" s="13" t="s">
        <v>76</v>
      </c>
      <c r="AY391" s="269" t="s">
        <v>149</v>
      </c>
    </row>
    <row r="392" s="13" customFormat="1">
      <c r="A392" s="13"/>
      <c r="B392" s="258"/>
      <c r="C392" s="259"/>
      <c r="D392" s="260" t="s">
        <v>190</v>
      </c>
      <c r="E392" s="261" t="s">
        <v>1</v>
      </c>
      <c r="F392" s="262" t="s">
        <v>1326</v>
      </c>
      <c r="G392" s="259"/>
      <c r="H392" s="263">
        <v>12.5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190</v>
      </c>
      <c r="AU392" s="269" t="s">
        <v>92</v>
      </c>
      <c r="AV392" s="13" t="s">
        <v>92</v>
      </c>
      <c r="AW392" s="13" t="s">
        <v>32</v>
      </c>
      <c r="AX392" s="13" t="s">
        <v>76</v>
      </c>
      <c r="AY392" s="269" t="s">
        <v>149</v>
      </c>
    </row>
    <row r="393" s="13" customFormat="1">
      <c r="A393" s="13"/>
      <c r="B393" s="258"/>
      <c r="C393" s="259"/>
      <c r="D393" s="260" t="s">
        <v>190</v>
      </c>
      <c r="E393" s="261" t="s">
        <v>1</v>
      </c>
      <c r="F393" s="262" t="s">
        <v>1327</v>
      </c>
      <c r="G393" s="259"/>
      <c r="H393" s="263">
        <v>9.3000000000000007</v>
      </c>
      <c r="I393" s="264"/>
      <c r="J393" s="259"/>
      <c r="K393" s="259"/>
      <c r="L393" s="265"/>
      <c r="M393" s="266"/>
      <c r="N393" s="267"/>
      <c r="O393" s="267"/>
      <c r="P393" s="267"/>
      <c r="Q393" s="267"/>
      <c r="R393" s="267"/>
      <c r="S393" s="267"/>
      <c r="T393" s="26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9" t="s">
        <v>190</v>
      </c>
      <c r="AU393" s="269" t="s">
        <v>92</v>
      </c>
      <c r="AV393" s="13" t="s">
        <v>92</v>
      </c>
      <c r="AW393" s="13" t="s">
        <v>32</v>
      </c>
      <c r="AX393" s="13" t="s">
        <v>76</v>
      </c>
      <c r="AY393" s="269" t="s">
        <v>149</v>
      </c>
    </row>
    <row r="394" s="14" customFormat="1">
      <c r="A394" s="14"/>
      <c r="B394" s="270"/>
      <c r="C394" s="271"/>
      <c r="D394" s="260" t="s">
        <v>190</v>
      </c>
      <c r="E394" s="272" t="s">
        <v>1</v>
      </c>
      <c r="F394" s="273" t="s">
        <v>203</v>
      </c>
      <c r="G394" s="271"/>
      <c r="H394" s="274">
        <v>32.799999999999997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190</v>
      </c>
      <c r="AU394" s="280" t="s">
        <v>92</v>
      </c>
      <c r="AV394" s="14" t="s">
        <v>166</v>
      </c>
      <c r="AW394" s="14" t="s">
        <v>32</v>
      </c>
      <c r="AX394" s="14" t="s">
        <v>84</v>
      </c>
      <c r="AY394" s="280" t="s">
        <v>149</v>
      </c>
    </row>
    <row r="395" s="2" customFormat="1" ht="21.0566" customHeight="1">
      <c r="A395" s="39"/>
      <c r="B395" s="40"/>
      <c r="C395" s="282" t="s">
        <v>1328</v>
      </c>
      <c r="D395" s="282" t="s">
        <v>243</v>
      </c>
      <c r="E395" s="283" t="s">
        <v>1329</v>
      </c>
      <c r="F395" s="284" t="s">
        <v>1330</v>
      </c>
      <c r="G395" s="285" t="s">
        <v>250</v>
      </c>
      <c r="H395" s="286">
        <v>33.128</v>
      </c>
      <c r="I395" s="287"/>
      <c r="J395" s="288">
        <f>ROUND(I395*H395,2)</f>
        <v>0</v>
      </c>
      <c r="K395" s="289"/>
      <c r="L395" s="290"/>
      <c r="M395" s="291" t="s">
        <v>1</v>
      </c>
      <c r="N395" s="292" t="s">
        <v>42</v>
      </c>
      <c r="O395" s="98"/>
      <c r="P395" s="249">
        <f>O395*H395</f>
        <v>0</v>
      </c>
      <c r="Q395" s="249">
        <v>0.023</v>
      </c>
      <c r="R395" s="249">
        <f>Q395*H395</f>
        <v>0.76194399999999995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223</v>
      </c>
      <c r="AT395" s="251" t="s">
        <v>243</v>
      </c>
      <c r="AU395" s="251" t="s">
        <v>92</v>
      </c>
      <c r="AY395" s="18" t="s">
        <v>149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166</v>
      </c>
      <c r="BM395" s="251" t="s">
        <v>1331</v>
      </c>
    </row>
    <row r="396" s="13" customFormat="1">
      <c r="A396" s="13"/>
      <c r="B396" s="258"/>
      <c r="C396" s="259"/>
      <c r="D396" s="260" t="s">
        <v>190</v>
      </c>
      <c r="E396" s="259"/>
      <c r="F396" s="262" t="s">
        <v>1332</v>
      </c>
      <c r="G396" s="259"/>
      <c r="H396" s="263">
        <v>33.128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190</v>
      </c>
      <c r="AU396" s="269" t="s">
        <v>92</v>
      </c>
      <c r="AV396" s="13" t="s">
        <v>92</v>
      </c>
      <c r="AW396" s="13" t="s">
        <v>4</v>
      </c>
      <c r="AX396" s="13" t="s">
        <v>84</v>
      </c>
      <c r="AY396" s="269" t="s">
        <v>149</v>
      </c>
    </row>
    <row r="397" s="2" customFormat="1" ht="16.30189" customHeight="1">
      <c r="A397" s="39"/>
      <c r="B397" s="40"/>
      <c r="C397" s="239" t="s">
        <v>1333</v>
      </c>
      <c r="D397" s="239" t="s">
        <v>152</v>
      </c>
      <c r="E397" s="240" t="s">
        <v>1334</v>
      </c>
      <c r="F397" s="241" t="s">
        <v>1335</v>
      </c>
      <c r="G397" s="242" t="s">
        <v>239</v>
      </c>
      <c r="H397" s="243">
        <v>35.899999999999999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2.0000000000000002E-05</v>
      </c>
      <c r="R397" s="249">
        <f>Q397*H397</f>
        <v>0.000718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166</v>
      </c>
      <c r="AT397" s="251" t="s">
        <v>152</v>
      </c>
      <c r="AU397" s="251" t="s">
        <v>92</v>
      </c>
      <c r="AY397" s="18" t="s">
        <v>149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166</v>
      </c>
      <c r="BM397" s="251" t="s">
        <v>1336</v>
      </c>
    </row>
    <row r="398" s="13" customFormat="1">
      <c r="A398" s="13"/>
      <c r="B398" s="258"/>
      <c r="C398" s="259"/>
      <c r="D398" s="260" t="s">
        <v>190</v>
      </c>
      <c r="E398" s="261" t="s">
        <v>1</v>
      </c>
      <c r="F398" s="262" t="s">
        <v>1337</v>
      </c>
      <c r="G398" s="259"/>
      <c r="H398" s="263">
        <v>22.600000000000001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190</v>
      </c>
      <c r="AU398" s="269" t="s">
        <v>92</v>
      </c>
      <c r="AV398" s="13" t="s">
        <v>92</v>
      </c>
      <c r="AW398" s="13" t="s">
        <v>32</v>
      </c>
      <c r="AX398" s="13" t="s">
        <v>76</v>
      </c>
      <c r="AY398" s="269" t="s">
        <v>149</v>
      </c>
    </row>
    <row r="399" s="13" customFormat="1">
      <c r="A399" s="13"/>
      <c r="B399" s="258"/>
      <c r="C399" s="259"/>
      <c r="D399" s="260" t="s">
        <v>190</v>
      </c>
      <c r="E399" s="261" t="s">
        <v>1</v>
      </c>
      <c r="F399" s="262" t="s">
        <v>1338</v>
      </c>
      <c r="G399" s="259"/>
      <c r="H399" s="263">
        <v>13.300000000000001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190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149</v>
      </c>
    </row>
    <row r="400" s="14" customFormat="1">
      <c r="A400" s="14"/>
      <c r="B400" s="270"/>
      <c r="C400" s="271"/>
      <c r="D400" s="260" t="s">
        <v>190</v>
      </c>
      <c r="E400" s="272" t="s">
        <v>1</v>
      </c>
      <c r="F400" s="273" t="s">
        <v>203</v>
      </c>
      <c r="G400" s="271"/>
      <c r="H400" s="274">
        <v>35.899999999999999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190</v>
      </c>
      <c r="AU400" s="280" t="s">
        <v>92</v>
      </c>
      <c r="AV400" s="14" t="s">
        <v>166</v>
      </c>
      <c r="AW400" s="14" t="s">
        <v>32</v>
      </c>
      <c r="AX400" s="14" t="s">
        <v>84</v>
      </c>
      <c r="AY400" s="280" t="s">
        <v>149</v>
      </c>
    </row>
    <row r="401" s="2" customFormat="1" ht="23.4566" customHeight="1">
      <c r="A401" s="39"/>
      <c r="B401" s="40"/>
      <c r="C401" s="239" t="s">
        <v>1339</v>
      </c>
      <c r="D401" s="239" t="s">
        <v>152</v>
      </c>
      <c r="E401" s="240" t="s">
        <v>1340</v>
      </c>
      <c r="F401" s="241" t="s">
        <v>1341</v>
      </c>
      <c r="G401" s="242" t="s">
        <v>239</v>
      </c>
      <c r="H401" s="243">
        <v>13.300000000000001</v>
      </c>
      <c r="I401" s="244"/>
      <c r="J401" s="245">
        <f>ROUND(I401*H401,2)</f>
        <v>0</v>
      </c>
      <c r="K401" s="246"/>
      <c r="L401" s="45"/>
      <c r="M401" s="247" t="s">
        <v>1</v>
      </c>
      <c r="N401" s="248" t="s">
        <v>42</v>
      </c>
      <c r="O401" s="98"/>
      <c r="P401" s="249">
        <f>O401*H401</f>
        <v>0</v>
      </c>
      <c r="Q401" s="249">
        <v>0.0028565999999999999</v>
      </c>
      <c r="R401" s="249">
        <f>Q401*H401</f>
        <v>0.037992780000000004</v>
      </c>
      <c r="S401" s="249">
        <v>0</v>
      </c>
      <c r="T401" s="25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1" t="s">
        <v>166</v>
      </c>
      <c r="AT401" s="251" t="s">
        <v>152</v>
      </c>
      <c r="AU401" s="251" t="s">
        <v>92</v>
      </c>
      <c r="AY401" s="18" t="s">
        <v>149</v>
      </c>
      <c r="BE401" s="252">
        <f>IF(N401="základná",J401,0)</f>
        <v>0</v>
      </c>
      <c r="BF401" s="252">
        <f>IF(N401="znížená",J401,0)</f>
        <v>0</v>
      </c>
      <c r="BG401" s="252">
        <f>IF(N401="zákl. prenesená",J401,0)</f>
        <v>0</v>
      </c>
      <c r="BH401" s="252">
        <f>IF(N401="zníž. prenesená",J401,0)</f>
        <v>0</v>
      </c>
      <c r="BI401" s="252">
        <f>IF(N401="nulová",J401,0)</f>
        <v>0</v>
      </c>
      <c r="BJ401" s="18" t="s">
        <v>92</v>
      </c>
      <c r="BK401" s="252">
        <f>ROUND(I401*H401,2)</f>
        <v>0</v>
      </c>
      <c r="BL401" s="18" t="s">
        <v>166</v>
      </c>
      <c r="BM401" s="251" t="s">
        <v>1342</v>
      </c>
    </row>
    <row r="402" s="13" customFormat="1">
      <c r="A402" s="13"/>
      <c r="B402" s="258"/>
      <c r="C402" s="259"/>
      <c r="D402" s="260" t="s">
        <v>190</v>
      </c>
      <c r="E402" s="261" t="s">
        <v>1</v>
      </c>
      <c r="F402" s="262" t="s">
        <v>1343</v>
      </c>
      <c r="G402" s="259"/>
      <c r="H402" s="263">
        <v>13.300000000000001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190</v>
      </c>
      <c r="AU402" s="269" t="s">
        <v>92</v>
      </c>
      <c r="AV402" s="13" t="s">
        <v>92</v>
      </c>
      <c r="AW402" s="13" t="s">
        <v>32</v>
      </c>
      <c r="AX402" s="13" t="s">
        <v>84</v>
      </c>
      <c r="AY402" s="269" t="s">
        <v>149</v>
      </c>
    </row>
    <row r="403" s="2" customFormat="1" ht="16.30189" customHeight="1">
      <c r="A403" s="39"/>
      <c r="B403" s="40"/>
      <c r="C403" s="282" t="s">
        <v>1344</v>
      </c>
      <c r="D403" s="282" t="s">
        <v>243</v>
      </c>
      <c r="E403" s="283" t="s">
        <v>1345</v>
      </c>
      <c r="F403" s="284" t="s">
        <v>1346</v>
      </c>
      <c r="G403" s="285" t="s">
        <v>198</v>
      </c>
      <c r="H403" s="286">
        <v>0.23499999999999999</v>
      </c>
      <c r="I403" s="287"/>
      <c r="J403" s="288">
        <f>ROUND(I403*H403,2)</f>
        <v>0</v>
      </c>
      <c r="K403" s="289"/>
      <c r="L403" s="290"/>
      <c r="M403" s="291" t="s">
        <v>1</v>
      </c>
      <c r="N403" s="292" t="s">
        <v>42</v>
      </c>
      <c r="O403" s="98"/>
      <c r="P403" s="249">
        <f>O403*H403</f>
        <v>0</v>
      </c>
      <c r="Q403" s="249">
        <v>1</v>
      </c>
      <c r="R403" s="249">
        <f>Q403*H403</f>
        <v>0.23499999999999999</v>
      </c>
      <c r="S403" s="249">
        <v>0</v>
      </c>
      <c r="T403" s="25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1" t="s">
        <v>223</v>
      </c>
      <c r="AT403" s="251" t="s">
        <v>243</v>
      </c>
      <c r="AU403" s="251" t="s">
        <v>92</v>
      </c>
      <c r="AY403" s="18" t="s">
        <v>149</v>
      </c>
      <c r="BE403" s="252">
        <f>IF(N403="základná",J403,0)</f>
        <v>0</v>
      </c>
      <c r="BF403" s="252">
        <f>IF(N403="znížená",J403,0)</f>
        <v>0</v>
      </c>
      <c r="BG403" s="252">
        <f>IF(N403="zákl. prenesená",J403,0)</f>
        <v>0</v>
      </c>
      <c r="BH403" s="252">
        <f>IF(N403="zníž. prenesená",J403,0)</f>
        <v>0</v>
      </c>
      <c r="BI403" s="252">
        <f>IF(N403="nulová",J403,0)</f>
        <v>0</v>
      </c>
      <c r="BJ403" s="18" t="s">
        <v>92</v>
      </c>
      <c r="BK403" s="252">
        <f>ROUND(I403*H403,2)</f>
        <v>0</v>
      </c>
      <c r="BL403" s="18" t="s">
        <v>166</v>
      </c>
      <c r="BM403" s="251" t="s">
        <v>1347</v>
      </c>
    </row>
    <row r="404" s="13" customFormat="1">
      <c r="A404" s="13"/>
      <c r="B404" s="258"/>
      <c r="C404" s="259"/>
      <c r="D404" s="260" t="s">
        <v>190</v>
      </c>
      <c r="E404" s="261" t="s">
        <v>1</v>
      </c>
      <c r="F404" s="262" t="s">
        <v>1348</v>
      </c>
      <c r="G404" s="259"/>
      <c r="H404" s="263">
        <v>0.23499999999999999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190</v>
      </c>
      <c r="AU404" s="269" t="s">
        <v>92</v>
      </c>
      <c r="AV404" s="13" t="s">
        <v>92</v>
      </c>
      <c r="AW404" s="13" t="s">
        <v>32</v>
      </c>
      <c r="AX404" s="13" t="s">
        <v>84</v>
      </c>
      <c r="AY404" s="269" t="s">
        <v>149</v>
      </c>
    </row>
    <row r="405" s="2" customFormat="1" ht="23.4566" customHeight="1">
      <c r="A405" s="39"/>
      <c r="B405" s="40"/>
      <c r="C405" s="239" t="s">
        <v>1349</v>
      </c>
      <c r="D405" s="239" t="s">
        <v>152</v>
      </c>
      <c r="E405" s="240" t="s">
        <v>1350</v>
      </c>
      <c r="F405" s="241" t="s">
        <v>1351</v>
      </c>
      <c r="G405" s="242" t="s">
        <v>188</v>
      </c>
      <c r="H405" s="243">
        <v>20.196999999999999</v>
      </c>
      <c r="I405" s="244"/>
      <c r="J405" s="245">
        <f>ROUND(I405*H405,2)</f>
        <v>0</v>
      </c>
      <c r="K405" s="246"/>
      <c r="L405" s="45"/>
      <c r="M405" s="247" t="s">
        <v>1</v>
      </c>
      <c r="N405" s="248" t="s">
        <v>42</v>
      </c>
      <c r="O405" s="98"/>
      <c r="P405" s="249">
        <f>O405*H405</f>
        <v>0</v>
      </c>
      <c r="Q405" s="249">
        <v>0.00063000000000000003</v>
      </c>
      <c r="R405" s="249">
        <f>Q405*H405</f>
        <v>0.01272411</v>
      </c>
      <c r="S405" s="249">
        <v>0</v>
      </c>
      <c r="T405" s="25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1" t="s">
        <v>166</v>
      </c>
      <c r="AT405" s="251" t="s">
        <v>152</v>
      </c>
      <c r="AU405" s="251" t="s">
        <v>92</v>
      </c>
      <c r="AY405" s="18" t="s">
        <v>149</v>
      </c>
      <c r="BE405" s="252">
        <f>IF(N405="základná",J405,0)</f>
        <v>0</v>
      </c>
      <c r="BF405" s="252">
        <f>IF(N405="znížená",J405,0)</f>
        <v>0</v>
      </c>
      <c r="BG405" s="252">
        <f>IF(N405="zákl. prenesená",J405,0)</f>
        <v>0</v>
      </c>
      <c r="BH405" s="252">
        <f>IF(N405="zníž. prenesená",J405,0)</f>
        <v>0</v>
      </c>
      <c r="BI405" s="252">
        <f>IF(N405="nulová",J405,0)</f>
        <v>0</v>
      </c>
      <c r="BJ405" s="18" t="s">
        <v>92</v>
      </c>
      <c r="BK405" s="252">
        <f>ROUND(I405*H405,2)</f>
        <v>0</v>
      </c>
      <c r="BL405" s="18" t="s">
        <v>166</v>
      </c>
      <c r="BM405" s="251" t="s">
        <v>1352</v>
      </c>
    </row>
    <row r="406" s="15" customFormat="1">
      <c r="A406" s="15"/>
      <c r="B406" s="294"/>
      <c r="C406" s="295"/>
      <c r="D406" s="260" t="s">
        <v>190</v>
      </c>
      <c r="E406" s="296" t="s">
        <v>1</v>
      </c>
      <c r="F406" s="297" t="s">
        <v>1353</v>
      </c>
      <c r="G406" s="295"/>
      <c r="H406" s="296" t="s">
        <v>1</v>
      </c>
      <c r="I406" s="298"/>
      <c r="J406" s="295"/>
      <c r="K406" s="295"/>
      <c r="L406" s="299"/>
      <c r="M406" s="300"/>
      <c r="N406" s="301"/>
      <c r="O406" s="301"/>
      <c r="P406" s="301"/>
      <c r="Q406" s="301"/>
      <c r="R406" s="301"/>
      <c r="S406" s="301"/>
      <c r="T406" s="302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303" t="s">
        <v>190</v>
      </c>
      <c r="AU406" s="303" t="s">
        <v>92</v>
      </c>
      <c r="AV406" s="15" t="s">
        <v>84</v>
      </c>
      <c r="AW406" s="15" t="s">
        <v>32</v>
      </c>
      <c r="AX406" s="15" t="s">
        <v>76</v>
      </c>
      <c r="AY406" s="303" t="s">
        <v>149</v>
      </c>
    </row>
    <row r="407" s="13" customFormat="1">
      <c r="A407" s="13"/>
      <c r="B407" s="258"/>
      <c r="C407" s="259"/>
      <c r="D407" s="260" t="s">
        <v>190</v>
      </c>
      <c r="E407" s="261" t="s">
        <v>1</v>
      </c>
      <c r="F407" s="262" t="s">
        <v>1354</v>
      </c>
      <c r="G407" s="259"/>
      <c r="H407" s="263">
        <v>0.73599999999999999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190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149</v>
      </c>
    </row>
    <row r="408" s="13" customFormat="1">
      <c r="A408" s="13"/>
      <c r="B408" s="258"/>
      <c r="C408" s="259"/>
      <c r="D408" s="260" t="s">
        <v>190</v>
      </c>
      <c r="E408" s="261" t="s">
        <v>1</v>
      </c>
      <c r="F408" s="262" t="s">
        <v>1355</v>
      </c>
      <c r="G408" s="259"/>
      <c r="H408" s="263">
        <v>1.9650000000000001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190</v>
      </c>
      <c r="AU408" s="269" t="s">
        <v>92</v>
      </c>
      <c r="AV408" s="13" t="s">
        <v>92</v>
      </c>
      <c r="AW408" s="13" t="s">
        <v>32</v>
      </c>
      <c r="AX408" s="13" t="s">
        <v>76</v>
      </c>
      <c r="AY408" s="269" t="s">
        <v>149</v>
      </c>
    </row>
    <row r="409" s="15" customFormat="1">
      <c r="A409" s="15"/>
      <c r="B409" s="294"/>
      <c r="C409" s="295"/>
      <c r="D409" s="260" t="s">
        <v>190</v>
      </c>
      <c r="E409" s="296" t="s">
        <v>1</v>
      </c>
      <c r="F409" s="297" t="s">
        <v>1356</v>
      </c>
      <c r="G409" s="295"/>
      <c r="H409" s="296" t="s">
        <v>1</v>
      </c>
      <c r="I409" s="298"/>
      <c r="J409" s="295"/>
      <c r="K409" s="295"/>
      <c r="L409" s="299"/>
      <c r="M409" s="300"/>
      <c r="N409" s="301"/>
      <c r="O409" s="301"/>
      <c r="P409" s="301"/>
      <c r="Q409" s="301"/>
      <c r="R409" s="301"/>
      <c r="S409" s="301"/>
      <c r="T409" s="302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303" t="s">
        <v>190</v>
      </c>
      <c r="AU409" s="303" t="s">
        <v>92</v>
      </c>
      <c r="AV409" s="15" t="s">
        <v>84</v>
      </c>
      <c r="AW409" s="15" t="s">
        <v>32</v>
      </c>
      <c r="AX409" s="15" t="s">
        <v>76</v>
      </c>
      <c r="AY409" s="303" t="s">
        <v>149</v>
      </c>
    </row>
    <row r="410" s="13" customFormat="1">
      <c r="A410" s="13"/>
      <c r="B410" s="258"/>
      <c r="C410" s="259"/>
      <c r="D410" s="260" t="s">
        <v>190</v>
      </c>
      <c r="E410" s="261" t="s">
        <v>1</v>
      </c>
      <c r="F410" s="262" t="s">
        <v>1357</v>
      </c>
      <c r="G410" s="259"/>
      <c r="H410" s="263">
        <v>1.776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190</v>
      </c>
      <c r="AU410" s="269" t="s">
        <v>92</v>
      </c>
      <c r="AV410" s="13" t="s">
        <v>92</v>
      </c>
      <c r="AW410" s="13" t="s">
        <v>32</v>
      </c>
      <c r="AX410" s="13" t="s">
        <v>76</v>
      </c>
      <c r="AY410" s="269" t="s">
        <v>149</v>
      </c>
    </row>
    <row r="411" s="15" customFormat="1">
      <c r="A411" s="15"/>
      <c r="B411" s="294"/>
      <c r="C411" s="295"/>
      <c r="D411" s="260" t="s">
        <v>190</v>
      </c>
      <c r="E411" s="296" t="s">
        <v>1</v>
      </c>
      <c r="F411" s="297" t="s">
        <v>1358</v>
      </c>
      <c r="G411" s="295"/>
      <c r="H411" s="296" t="s">
        <v>1</v>
      </c>
      <c r="I411" s="298"/>
      <c r="J411" s="295"/>
      <c r="K411" s="295"/>
      <c r="L411" s="299"/>
      <c r="M411" s="300"/>
      <c r="N411" s="301"/>
      <c r="O411" s="301"/>
      <c r="P411" s="301"/>
      <c r="Q411" s="301"/>
      <c r="R411" s="301"/>
      <c r="S411" s="301"/>
      <c r="T411" s="30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303" t="s">
        <v>190</v>
      </c>
      <c r="AU411" s="303" t="s">
        <v>92</v>
      </c>
      <c r="AV411" s="15" t="s">
        <v>84</v>
      </c>
      <c r="AW411" s="15" t="s">
        <v>32</v>
      </c>
      <c r="AX411" s="15" t="s">
        <v>76</v>
      </c>
      <c r="AY411" s="303" t="s">
        <v>149</v>
      </c>
    </row>
    <row r="412" s="13" customFormat="1">
      <c r="A412" s="13"/>
      <c r="B412" s="258"/>
      <c r="C412" s="259"/>
      <c r="D412" s="260" t="s">
        <v>190</v>
      </c>
      <c r="E412" s="261" t="s">
        <v>1</v>
      </c>
      <c r="F412" s="262" t="s">
        <v>1359</v>
      </c>
      <c r="G412" s="259"/>
      <c r="H412" s="263">
        <v>15.720000000000001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190</v>
      </c>
      <c r="AU412" s="269" t="s">
        <v>92</v>
      </c>
      <c r="AV412" s="13" t="s">
        <v>92</v>
      </c>
      <c r="AW412" s="13" t="s">
        <v>32</v>
      </c>
      <c r="AX412" s="13" t="s">
        <v>76</v>
      </c>
      <c r="AY412" s="269" t="s">
        <v>149</v>
      </c>
    </row>
    <row r="413" s="14" customFormat="1">
      <c r="A413" s="14"/>
      <c r="B413" s="270"/>
      <c r="C413" s="271"/>
      <c r="D413" s="260" t="s">
        <v>190</v>
      </c>
      <c r="E413" s="272" t="s">
        <v>1</v>
      </c>
      <c r="F413" s="273" t="s">
        <v>203</v>
      </c>
      <c r="G413" s="271"/>
      <c r="H413" s="274">
        <v>20.196999999999999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190</v>
      </c>
      <c r="AU413" s="280" t="s">
        <v>92</v>
      </c>
      <c r="AV413" s="14" t="s">
        <v>166</v>
      </c>
      <c r="AW413" s="14" t="s">
        <v>32</v>
      </c>
      <c r="AX413" s="14" t="s">
        <v>84</v>
      </c>
      <c r="AY413" s="280" t="s">
        <v>149</v>
      </c>
    </row>
    <row r="414" s="2" customFormat="1" ht="23.4566" customHeight="1">
      <c r="A414" s="39"/>
      <c r="B414" s="40"/>
      <c r="C414" s="239" t="s">
        <v>1360</v>
      </c>
      <c r="D414" s="239" t="s">
        <v>152</v>
      </c>
      <c r="E414" s="240" t="s">
        <v>1361</v>
      </c>
      <c r="F414" s="241" t="s">
        <v>1362</v>
      </c>
      <c r="G414" s="242" t="s">
        <v>239</v>
      </c>
      <c r="H414" s="243">
        <v>2.7999999999999998</v>
      </c>
      <c r="I414" s="244"/>
      <c r="J414" s="245">
        <f>ROUND(I414*H414,2)</f>
        <v>0</v>
      </c>
      <c r="K414" s="246"/>
      <c r="L414" s="45"/>
      <c r="M414" s="247" t="s">
        <v>1</v>
      </c>
      <c r="N414" s="248" t="s">
        <v>42</v>
      </c>
      <c r="O414" s="98"/>
      <c r="P414" s="249">
        <f>O414*H414</f>
        <v>0</v>
      </c>
      <c r="Q414" s="249">
        <v>0.000464</v>
      </c>
      <c r="R414" s="249">
        <f>Q414*H414</f>
        <v>0.0012991999999999999</v>
      </c>
      <c r="S414" s="249">
        <v>0</v>
      </c>
      <c r="T414" s="25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1" t="s">
        <v>166</v>
      </c>
      <c r="AT414" s="251" t="s">
        <v>152</v>
      </c>
      <c r="AU414" s="251" t="s">
        <v>92</v>
      </c>
      <c r="AY414" s="18" t="s">
        <v>149</v>
      </c>
      <c r="BE414" s="252">
        <f>IF(N414="základná",J414,0)</f>
        <v>0</v>
      </c>
      <c r="BF414" s="252">
        <f>IF(N414="znížená",J414,0)</f>
        <v>0</v>
      </c>
      <c r="BG414" s="252">
        <f>IF(N414="zákl. prenesená",J414,0)</f>
        <v>0</v>
      </c>
      <c r="BH414" s="252">
        <f>IF(N414="zníž. prenesená",J414,0)</f>
        <v>0</v>
      </c>
      <c r="BI414" s="252">
        <f>IF(N414="nulová",J414,0)</f>
        <v>0</v>
      </c>
      <c r="BJ414" s="18" t="s">
        <v>92</v>
      </c>
      <c r="BK414" s="252">
        <f>ROUND(I414*H414,2)</f>
        <v>0</v>
      </c>
      <c r="BL414" s="18" t="s">
        <v>166</v>
      </c>
      <c r="BM414" s="251" t="s">
        <v>1363</v>
      </c>
    </row>
    <row r="415" s="13" customFormat="1">
      <c r="A415" s="13"/>
      <c r="B415" s="258"/>
      <c r="C415" s="259"/>
      <c r="D415" s="260" t="s">
        <v>190</v>
      </c>
      <c r="E415" s="261" t="s">
        <v>1</v>
      </c>
      <c r="F415" s="262" t="s">
        <v>1364</v>
      </c>
      <c r="G415" s="259"/>
      <c r="H415" s="263">
        <v>2.7999999999999998</v>
      </c>
      <c r="I415" s="264"/>
      <c r="J415" s="259"/>
      <c r="K415" s="259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190</v>
      </c>
      <c r="AU415" s="269" t="s">
        <v>92</v>
      </c>
      <c r="AV415" s="13" t="s">
        <v>92</v>
      </c>
      <c r="AW415" s="13" t="s">
        <v>32</v>
      </c>
      <c r="AX415" s="13" t="s">
        <v>76</v>
      </c>
      <c r="AY415" s="269" t="s">
        <v>149</v>
      </c>
    </row>
    <row r="416" s="14" customFormat="1">
      <c r="A416" s="14"/>
      <c r="B416" s="270"/>
      <c r="C416" s="271"/>
      <c r="D416" s="260" t="s">
        <v>190</v>
      </c>
      <c r="E416" s="272" t="s">
        <v>1</v>
      </c>
      <c r="F416" s="273" t="s">
        <v>203</v>
      </c>
      <c r="G416" s="271"/>
      <c r="H416" s="274">
        <v>2.7999999999999998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190</v>
      </c>
      <c r="AU416" s="280" t="s">
        <v>92</v>
      </c>
      <c r="AV416" s="14" t="s">
        <v>166</v>
      </c>
      <c r="AW416" s="14" t="s">
        <v>32</v>
      </c>
      <c r="AX416" s="14" t="s">
        <v>84</v>
      </c>
      <c r="AY416" s="280" t="s">
        <v>149</v>
      </c>
    </row>
    <row r="417" s="2" customFormat="1" ht="23.4566" customHeight="1">
      <c r="A417" s="39"/>
      <c r="B417" s="40"/>
      <c r="C417" s="239" t="s">
        <v>1365</v>
      </c>
      <c r="D417" s="239" t="s">
        <v>152</v>
      </c>
      <c r="E417" s="240" t="s">
        <v>1366</v>
      </c>
      <c r="F417" s="241" t="s">
        <v>1367</v>
      </c>
      <c r="G417" s="242" t="s">
        <v>239</v>
      </c>
      <c r="H417" s="243">
        <v>25.399999999999999</v>
      </c>
      <c r="I417" s="244"/>
      <c r="J417" s="245">
        <f>ROUND(I417*H417,2)</f>
        <v>0</v>
      </c>
      <c r="K417" s="246"/>
      <c r="L417" s="45"/>
      <c r="M417" s="247" t="s">
        <v>1</v>
      </c>
      <c r="N417" s="248" t="s">
        <v>42</v>
      </c>
      <c r="O417" s="98"/>
      <c r="P417" s="249">
        <f>O417*H417</f>
        <v>0</v>
      </c>
      <c r="Q417" s="249">
        <v>1.1E-05</v>
      </c>
      <c r="R417" s="249">
        <f>Q417*H417</f>
        <v>0.00027939999999999996</v>
      </c>
      <c r="S417" s="249">
        <v>0</v>
      </c>
      <c r="T417" s="25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1" t="s">
        <v>166</v>
      </c>
      <c r="AT417" s="251" t="s">
        <v>152</v>
      </c>
      <c r="AU417" s="251" t="s">
        <v>92</v>
      </c>
      <c r="AY417" s="18" t="s">
        <v>149</v>
      </c>
      <c r="BE417" s="252">
        <f>IF(N417="základná",J417,0)</f>
        <v>0</v>
      </c>
      <c r="BF417" s="252">
        <f>IF(N417="znížená",J417,0)</f>
        <v>0</v>
      </c>
      <c r="BG417" s="252">
        <f>IF(N417="zákl. prenesená",J417,0)</f>
        <v>0</v>
      </c>
      <c r="BH417" s="252">
        <f>IF(N417="zníž. prenesená",J417,0)</f>
        <v>0</v>
      </c>
      <c r="BI417" s="252">
        <f>IF(N417="nulová",J417,0)</f>
        <v>0</v>
      </c>
      <c r="BJ417" s="18" t="s">
        <v>92</v>
      </c>
      <c r="BK417" s="252">
        <f>ROUND(I417*H417,2)</f>
        <v>0</v>
      </c>
      <c r="BL417" s="18" t="s">
        <v>166</v>
      </c>
      <c r="BM417" s="251" t="s">
        <v>1368</v>
      </c>
    </row>
    <row r="418" s="13" customFormat="1">
      <c r="A418" s="13"/>
      <c r="B418" s="258"/>
      <c r="C418" s="259"/>
      <c r="D418" s="260" t="s">
        <v>190</v>
      </c>
      <c r="E418" s="261" t="s">
        <v>1</v>
      </c>
      <c r="F418" s="262" t="s">
        <v>1369</v>
      </c>
      <c r="G418" s="259"/>
      <c r="H418" s="263">
        <v>22.600000000000001</v>
      </c>
      <c r="I418" s="264"/>
      <c r="J418" s="259"/>
      <c r="K418" s="259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190</v>
      </c>
      <c r="AU418" s="269" t="s">
        <v>92</v>
      </c>
      <c r="AV418" s="13" t="s">
        <v>92</v>
      </c>
      <c r="AW418" s="13" t="s">
        <v>32</v>
      </c>
      <c r="AX418" s="13" t="s">
        <v>76</v>
      </c>
      <c r="AY418" s="269" t="s">
        <v>149</v>
      </c>
    </row>
    <row r="419" s="13" customFormat="1">
      <c r="A419" s="13"/>
      <c r="B419" s="258"/>
      <c r="C419" s="259"/>
      <c r="D419" s="260" t="s">
        <v>190</v>
      </c>
      <c r="E419" s="261" t="s">
        <v>1</v>
      </c>
      <c r="F419" s="262" t="s">
        <v>1364</v>
      </c>
      <c r="G419" s="259"/>
      <c r="H419" s="263">
        <v>2.7999999999999998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190</v>
      </c>
      <c r="AU419" s="269" t="s">
        <v>92</v>
      </c>
      <c r="AV419" s="13" t="s">
        <v>92</v>
      </c>
      <c r="AW419" s="13" t="s">
        <v>32</v>
      </c>
      <c r="AX419" s="13" t="s">
        <v>76</v>
      </c>
      <c r="AY419" s="269" t="s">
        <v>149</v>
      </c>
    </row>
    <row r="420" s="14" customFormat="1">
      <c r="A420" s="14"/>
      <c r="B420" s="270"/>
      <c r="C420" s="271"/>
      <c r="D420" s="260" t="s">
        <v>190</v>
      </c>
      <c r="E420" s="272" t="s">
        <v>1</v>
      </c>
      <c r="F420" s="273" t="s">
        <v>203</v>
      </c>
      <c r="G420" s="271"/>
      <c r="H420" s="274">
        <v>25.399999999999999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190</v>
      </c>
      <c r="AU420" s="280" t="s">
        <v>92</v>
      </c>
      <c r="AV420" s="14" t="s">
        <v>166</v>
      </c>
      <c r="AW420" s="14" t="s">
        <v>32</v>
      </c>
      <c r="AX420" s="14" t="s">
        <v>84</v>
      </c>
      <c r="AY420" s="280" t="s">
        <v>149</v>
      </c>
    </row>
    <row r="421" s="2" customFormat="1" ht="23.4566" customHeight="1">
      <c r="A421" s="39"/>
      <c r="B421" s="40"/>
      <c r="C421" s="239" t="s">
        <v>1370</v>
      </c>
      <c r="D421" s="239" t="s">
        <v>152</v>
      </c>
      <c r="E421" s="240" t="s">
        <v>1371</v>
      </c>
      <c r="F421" s="241" t="s">
        <v>1372</v>
      </c>
      <c r="G421" s="242" t="s">
        <v>188</v>
      </c>
      <c r="H421" s="243">
        <v>31.5</v>
      </c>
      <c r="I421" s="244"/>
      <c r="J421" s="245">
        <f>ROUND(I421*H421,2)</f>
        <v>0</v>
      </c>
      <c r="K421" s="246"/>
      <c r="L421" s="45"/>
      <c r="M421" s="247" t="s">
        <v>1</v>
      </c>
      <c r="N421" s="248" t="s">
        <v>42</v>
      </c>
      <c r="O421" s="98"/>
      <c r="P421" s="249">
        <f>O421*H421</f>
        <v>0</v>
      </c>
      <c r="Q421" s="249">
        <v>0</v>
      </c>
      <c r="R421" s="249">
        <f>Q421*H421</f>
        <v>0</v>
      </c>
      <c r="S421" s="249">
        <v>0.021999999999999999</v>
      </c>
      <c r="T421" s="250">
        <f>S421*H421</f>
        <v>0.69299999999999995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1" t="s">
        <v>166</v>
      </c>
      <c r="AT421" s="251" t="s">
        <v>152</v>
      </c>
      <c r="AU421" s="251" t="s">
        <v>92</v>
      </c>
      <c r="AY421" s="18" t="s">
        <v>149</v>
      </c>
      <c r="BE421" s="252">
        <f>IF(N421="základná",J421,0)</f>
        <v>0</v>
      </c>
      <c r="BF421" s="252">
        <f>IF(N421="znížená",J421,0)</f>
        <v>0</v>
      </c>
      <c r="BG421" s="252">
        <f>IF(N421="zákl. prenesená",J421,0)</f>
        <v>0</v>
      </c>
      <c r="BH421" s="252">
        <f>IF(N421="zníž. prenesená",J421,0)</f>
        <v>0</v>
      </c>
      <c r="BI421" s="252">
        <f>IF(N421="nulová",J421,0)</f>
        <v>0</v>
      </c>
      <c r="BJ421" s="18" t="s">
        <v>92</v>
      </c>
      <c r="BK421" s="252">
        <f>ROUND(I421*H421,2)</f>
        <v>0</v>
      </c>
      <c r="BL421" s="18" t="s">
        <v>166</v>
      </c>
      <c r="BM421" s="251" t="s">
        <v>1373</v>
      </c>
    </row>
    <row r="422" s="13" customFormat="1">
      <c r="A422" s="13"/>
      <c r="B422" s="258"/>
      <c r="C422" s="259"/>
      <c r="D422" s="260" t="s">
        <v>190</v>
      </c>
      <c r="E422" s="261" t="s">
        <v>1</v>
      </c>
      <c r="F422" s="262" t="s">
        <v>1237</v>
      </c>
      <c r="G422" s="259"/>
      <c r="H422" s="263">
        <v>16.379999999999999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190</v>
      </c>
      <c r="AU422" s="269" t="s">
        <v>92</v>
      </c>
      <c r="AV422" s="13" t="s">
        <v>92</v>
      </c>
      <c r="AW422" s="13" t="s">
        <v>32</v>
      </c>
      <c r="AX422" s="13" t="s">
        <v>76</v>
      </c>
      <c r="AY422" s="269" t="s">
        <v>149</v>
      </c>
    </row>
    <row r="423" s="15" customFormat="1">
      <c r="A423" s="15"/>
      <c r="B423" s="294"/>
      <c r="C423" s="295"/>
      <c r="D423" s="260" t="s">
        <v>190</v>
      </c>
      <c r="E423" s="296" t="s">
        <v>1</v>
      </c>
      <c r="F423" s="297" t="s">
        <v>1209</v>
      </c>
      <c r="G423" s="295"/>
      <c r="H423" s="296" t="s">
        <v>1</v>
      </c>
      <c r="I423" s="298"/>
      <c r="J423" s="295"/>
      <c r="K423" s="295"/>
      <c r="L423" s="299"/>
      <c r="M423" s="300"/>
      <c r="N423" s="301"/>
      <c r="O423" s="301"/>
      <c r="P423" s="301"/>
      <c r="Q423" s="301"/>
      <c r="R423" s="301"/>
      <c r="S423" s="301"/>
      <c r="T423" s="30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3" t="s">
        <v>190</v>
      </c>
      <c r="AU423" s="303" t="s">
        <v>92</v>
      </c>
      <c r="AV423" s="15" t="s">
        <v>84</v>
      </c>
      <c r="AW423" s="15" t="s">
        <v>32</v>
      </c>
      <c r="AX423" s="15" t="s">
        <v>76</v>
      </c>
      <c r="AY423" s="303" t="s">
        <v>149</v>
      </c>
    </row>
    <row r="424" s="15" customFormat="1">
      <c r="A424" s="15"/>
      <c r="B424" s="294"/>
      <c r="C424" s="295"/>
      <c r="D424" s="260" t="s">
        <v>190</v>
      </c>
      <c r="E424" s="296" t="s">
        <v>1</v>
      </c>
      <c r="F424" s="297" t="s">
        <v>1210</v>
      </c>
      <c r="G424" s="295"/>
      <c r="H424" s="296" t="s">
        <v>1</v>
      </c>
      <c r="I424" s="298"/>
      <c r="J424" s="295"/>
      <c r="K424" s="295"/>
      <c r="L424" s="299"/>
      <c r="M424" s="300"/>
      <c r="N424" s="301"/>
      <c r="O424" s="301"/>
      <c r="P424" s="301"/>
      <c r="Q424" s="301"/>
      <c r="R424" s="301"/>
      <c r="S424" s="301"/>
      <c r="T424" s="30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3" t="s">
        <v>190</v>
      </c>
      <c r="AU424" s="303" t="s">
        <v>92</v>
      </c>
      <c r="AV424" s="15" t="s">
        <v>84</v>
      </c>
      <c r="AW424" s="15" t="s">
        <v>32</v>
      </c>
      <c r="AX424" s="15" t="s">
        <v>76</v>
      </c>
      <c r="AY424" s="303" t="s">
        <v>149</v>
      </c>
    </row>
    <row r="425" s="13" customFormat="1">
      <c r="A425" s="13"/>
      <c r="B425" s="258"/>
      <c r="C425" s="259"/>
      <c r="D425" s="260" t="s">
        <v>190</v>
      </c>
      <c r="E425" s="261" t="s">
        <v>1</v>
      </c>
      <c r="F425" s="262" t="s">
        <v>1245</v>
      </c>
      <c r="G425" s="259"/>
      <c r="H425" s="263">
        <v>10.92</v>
      </c>
      <c r="I425" s="264"/>
      <c r="J425" s="259"/>
      <c r="K425" s="259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190</v>
      </c>
      <c r="AU425" s="269" t="s">
        <v>92</v>
      </c>
      <c r="AV425" s="13" t="s">
        <v>92</v>
      </c>
      <c r="AW425" s="13" t="s">
        <v>32</v>
      </c>
      <c r="AX425" s="13" t="s">
        <v>76</v>
      </c>
      <c r="AY425" s="269" t="s">
        <v>149</v>
      </c>
    </row>
    <row r="426" s="15" customFormat="1">
      <c r="A426" s="15"/>
      <c r="B426" s="294"/>
      <c r="C426" s="295"/>
      <c r="D426" s="260" t="s">
        <v>190</v>
      </c>
      <c r="E426" s="296" t="s">
        <v>1</v>
      </c>
      <c r="F426" s="297" t="s">
        <v>1212</v>
      </c>
      <c r="G426" s="295"/>
      <c r="H426" s="296" t="s">
        <v>1</v>
      </c>
      <c r="I426" s="298"/>
      <c r="J426" s="295"/>
      <c r="K426" s="295"/>
      <c r="L426" s="299"/>
      <c r="M426" s="300"/>
      <c r="N426" s="301"/>
      <c r="O426" s="301"/>
      <c r="P426" s="301"/>
      <c r="Q426" s="301"/>
      <c r="R426" s="301"/>
      <c r="S426" s="301"/>
      <c r="T426" s="30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3" t="s">
        <v>190</v>
      </c>
      <c r="AU426" s="303" t="s">
        <v>92</v>
      </c>
      <c r="AV426" s="15" t="s">
        <v>84</v>
      </c>
      <c r="AW426" s="15" t="s">
        <v>32</v>
      </c>
      <c r="AX426" s="15" t="s">
        <v>76</v>
      </c>
      <c r="AY426" s="303" t="s">
        <v>149</v>
      </c>
    </row>
    <row r="427" s="13" customFormat="1">
      <c r="A427" s="13"/>
      <c r="B427" s="258"/>
      <c r="C427" s="259"/>
      <c r="D427" s="260" t="s">
        <v>190</v>
      </c>
      <c r="E427" s="261" t="s">
        <v>1</v>
      </c>
      <c r="F427" s="262" t="s">
        <v>1246</v>
      </c>
      <c r="G427" s="259"/>
      <c r="H427" s="263">
        <v>4.2000000000000002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190</v>
      </c>
      <c r="AU427" s="269" t="s">
        <v>92</v>
      </c>
      <c r="AV427" s="13" t="s">
        <v>92</v>
      </c>
      <c r="AW427" s="13" t="s">
        <v>32</v>
      </c>
      <c r="AX427" s="13" t="s">
        <v>76</v>
      </c>
      <c r="AY427" s="269" t="s">
        <v>149</v>
      </c>
    </row>
    <row r="428" s="14" customFormat="1">
      <c r="A428" s="14"/>
      <c r="B428" s="270"/>
      <c r="C428" s="271"/>
      <c r="D428" s="260" t="s">
        <v>190</v>
      </c>
      <c r="E428" s="272" t="s">
        <v>1</v>
      </c>
      <c r="F428" s="273" t="s">
        <v>203</v>
      </c>
      <c r="G428" s="271"/>
      <c r="H428" s="274">
        <v>31.5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190</v>
      </c>
      <c r="AU428" s="280" t="s">
        <v>92</v>
      </c>
      <c r="AV428" s="14" t="s">
        <v>166</v>
      </c>
      <c r="AW428" s="14" t="s">
        <v>32</v>
      </c>
      <c r="AX428" s="14" t="s">
        <v>84</v>
      </c>
      <c r="AY428" s="280" t="s">
        <v>149</v>
      </c>
    </row>
    <row r="429" s="2" customFormat="1" ht="23.4566" customHeight="1">
      <c r="A429" s="39"/>
      <c r="B429" s="40"/>
      <c r="C429" s="239" t="s">
        <v>1374</v>
      </c>
      <c r="D429" s="239" t="s">
        <v>152</v>
      </c>
      <c r="E429" s="240" t="s">
        <v>1375</v>
      </c>
      <c r="F429" s="241" t="s">
        <v>1376</v>
      </c>
      <c r="G429" s="242" t="s">
        <v>188</v>
      </c>
      <c r="H429" s="243">
        <v>13.5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0.055</v>
      </c>
      <c r="T429" s="250">
        <f>S429*H429</f>
        <v>0.74250000000000005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166</v>
      </c>
      <c r="AT429" s="251" t="s">
        <v>152</v>
      </c>
      <c r="AU429" s="251" t="s">
        <v>92</v>
      </c>
      <c r="AY429" s="18" t="s">
        <v>149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166</v>
      </c>
      <c r="BM429" s="251" t="s">
        <v>1377</v>
      </c>
    </row>
    <row r="430" s="13" customFormat="1">
      <c r="A430" s="13"/>
      <c r="B430" s="258"/>
      <c r="C430" s="259"/>
      <c r="D430" s="260" t="s">
        <v>190</v>
      </c>
      <c r="E430" s="261" t="s">
        <v>1</v>
      </c>
      <c r="F430" s="262" t="s">
        <v>1242</v>
      </c>
      <c r="G430" s="259"/>
      <c r="H430" s="263">
        <v>7.0199999999999996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190</v>
      </c>
      <c r="AU430" s="269" t="s">
        <v>92</v>
      </c>
      <c r="AV430" s="13" t="s">
        <v>92</v>
      </c>
      <c r="AW430" s="13" t="s">
        <v>32</v>
      </c>
      <c r="AX430" s="13" t="s">
        <v>76</v>
      </c>
      <c r="AY430" s="269" t="s">
        <v>149</v>
      </c>
    </row>
    <row r="431" s="15" customFormat="1">
      <c r="A431" s="15"/>
      <c r="B431" s="294"/>
      <c r="C431" s="295"/>
      <c r="D431" s="260" t="s">
        <v>190</v>
      </c>
      <c r="E431" s="296" t="s">
        <v>1</v>
      </c>
      <c r="F431" s="297" t="s">
        <v>1209</v>
      </c>
      <c r="G431" s="295"/>
      <c r="H431" s="296" t="s">
        <v>1</v>
      </c>
      <c r="I431" s="298"/>
      <c r="J431" s="295"/>
      <c r="K431" s="295"/>
      <c r="L431" s="299"/>
      <c r="M431" s="300"/>
      <c r="N431" s="301"/>
      <c r="O431" s="301"/>
      <c r="P431" s="301"/>
      <c r="Q431" s="301"/>
      <c r="R431" s="301"/>
      <c r="S431" s="301"/>
      <c r="T431" s="30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3" t="s">
        <v>190</v>
      </c>
      <c r="AU431" s="303" t="s">
        <v>92</v>
      </c>
      <c r="AV431" s="15" t="s">
        <v>84</v>
      </c>
      <c r="AW431" s="15" t="s">
        <v>32</v>
      </c>
      <c r="AX431" s="15" t="s">
        <v>76</v>
      </c>
      <c r="AY431" s="303" t="s">
        <v>149</v>
      </c>
    </row>
    <row r="432" s="15" customFormat="1">
      <c r="A432" s="15"/>
      <c r="B432" s="294"/>
      <c r="C432" s="295"/>
      <c r="D432" s="260" t="s">
        <v>190</v>
      </c>
      <c r="E432" s="296" t="s">
        <v>1</v>
      </c>
      <c r="F432" s="297" t="s">
        <v>1210</v>
      </c>
      <c r="G432" s="295"/>
      <c r="H432" s="296" t="s">
        <v>1</v>
      </c>
      <c r="I432" s="298"/>
      <c r="J432" s="295"/>
      <c r="K432" s="295"/>
      <c r="L432" s="299"/>
      <c r="M432" s="300"/>
      <c r="N432" s="301"/>
      <c r="O432" s="301"/>
      <c r="P432" s="301"/>
      <c r="Q432" s="301"/>
      <c r="R432" s="301"/>
      <c r="S432" s="301"/>
      <c r="T432" s="30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303" t="s">
        <v>190</v>
      </c>
      <c r="AU432" s="303" t="s">
        <v>92</v>
      </c>
      <c r="AV432" s="15" t="s">
        <v>84</v>
      </c>
      <c r="AW432" s="15" t="s">
        <v>32</v>
      </c>
      <c r="AX432" s="15" t="s">
        <v>76</v>
      </c>
      <c r="AY432" s="303" t="s">
        <v>149</v>
      </c>
    </row>
    <row r="433" s="13" customFormat="1">
      <c r="A433" s="13"/>
      <c r="B433" s="258"/>
      <c r="C433" s="259"/>
      <c r="D433" s="260" t="s">
        <v>190</v>
      </c>
      <c r="E433" s="261" t="s">
        <v>1</v>
      </c>
      <c r="F433" s="262" t="s">
        <v>1251</v>
      </c>
      <c r="G433" s="259"/>
      <c r="H433" s="263">
        <v>4.6799999999999997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190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149</v>
      </c>
    </row>
    <row r="434" s="15" customFormat="1">
      <c r="A434" s="15"/>
      <c r="B434" s="294"/>
      <c r="C434" s="295"/>
      <c r="D434" s="260" t="s">
        <v>190</v>
      </c>
      <c r="E434" s="296" t="s">
        <v>1</v>
      </c>
      <c r="F434" s="297" t="s">
        <v>1212</v>
      </c>
      <c r="G434" s="295"/>
      <c r="H434" s="296" t="s">
        <v>1</v>
      </c>
      <c r="I434" s="298"/>
      <c r="J434" s="295"/>
      <c r="K434" s="295"/>
      <c r="L434" s="299"/>
      <c r="M434" s="300"/>
      <c r="N434" s="301"/>
      <c r="O434" s="301"/>
      <c r="P434" s="301"/>
      <c r="Q434" s="301"/>
      <c r="R434" s="301"/>
      <c r="S434" s="301"/>
      <c r="T434" s="30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303" t="s">
        <v>190</v>
      </c>
      <c r="AU434" s="303" t="s">
        <v>92</v>
      </c>
      <c r="AV434" s="15" t="s">
        <v>84</v>
      </c>
      <c r="AW434" s="15" t="s">
        <v>32</v>
      </c>
      <c r="AX434" s="15" t="s">
        <v>76</v>
      </c>
      <c r="AY434" s="303" t="s">
        <v>149</v>
      </c>
    </row>
    <row r="435" s="13" customFormat="1">
      <c r="A435" s="13"/>
      <c r="B435" s="258"/>
      <c r="C435" s="259"/>
      <c r="D435" s="260" t="s">
        <v>190</v>
      </c>
      <c r="E435" s="261" t="s">
        <v>1</v>
      </c>
      <c r="F435" s="262" t="s">
        <v>1252</v>
      </c>
      <c r="G435" s="259"/>
      <c r="H435" s="263">
        <v>1.8</v>
      </c>
      <c r="I435" s="264"/>
      <c r="J435" s="259"/>
      <c r="K435" s="259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190</v>
      </c>
      <c r="AU435" s="269" t="s">
        <v>92</v>
      </c>
      <c r="AV435" s="13" t="s">
        <v>92</v>
      </c>
      <c r="AW435" s="13" t="s">
        <v>32</v>
      </c>
      <c r="AX435" s="13" t="s">
        <v>76</v>
      </c>
      <c r="AY435" s="269" t="s">
        <v>149</v>
      </c>
    </row>
    <row r="436" s="14" customFormat="1">
      <c r="A436" s="14"/>
      <c r="B436" s="270"/>
      <c r="C436" s="271"/>
      <c r="D436" s="260" t="s">
        <v>190</v>
      </c>
      <c r="E436" s="272" t="s">
        <v>1</v>
      </c>
      <c r="F436" s="273" t="s">
        <v>203</v>
      </c>
      <c r="G436" s="271"/>
      <c r="H436" s="274">
        <v>13.5</v>
      </c>
      <c r="I436" s="275"/>
      <c r="J436" s="271"/>
      <c r="K436" s="271"/>
      <c r="L436" s="276"/>
      <c r="M436" s="277"/>
      <c r="N436" s="278"/>
      <c r="O436" s="278"/>
      <c r="P436" s="278"/>
      <c r="Q436" s="278"/>
      <c r="R436" s="278"/>
      <c r="S436" s="278"/>
      <c r="T436" s="27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0" t="s">
        <v>190</v>
      </c>
      <c r="AU436" s="280" t="s">
        <v>92</v>
      </c>
      <c r="AV436" s="14" t="s">
        <v>166</v>
      </c>
      <c r="AW436" s="14" t="s">
        <v>32</v>
      </c>
      <c r="AX436" s="14" t="s">
        <v>84</v>
      </c>
      <c r="AY436" s="280" t="s">
        <v>149</v>
      </c>
    </row>
    <row r="437" s="2" customFormat="1" ht="23.4566" customHeight="1">
      <c r="A437" s="39"/>
      <c r="B437" s="40"/>
      <c r="C437" s="239" t="s">
        <v>1378</v>
      </c>
      <c r="D437" s="239" t="s">
        <v>152</v>
      </c>
      <c r="E437" s="240" t="s">
        <v>1379</v>
      </c>
      <c r="F437" s="241" t="s">
        <v>1380</v>
      </c>
      <c r="G437" s="242" t="s">
        <v>188</v>
      </c>
      <c r="H437" s="243">
        <v>50.643999999999998</v>
      </c>
      <c r="I437" s="244"/>
      <c r="J437" s="245">
        <f>ROUND(I437*H437,2)</f>
        <v>0</v>
      </c>
      <c r="K437" s="246"/>
      <c r="L437" s="45"/>
      <c r="M437" s="247" t="s">
        <v>1</v>
      </c>
      <c r="N437" s="248" t="s">
        <v>42</v>
      </c>
      <c r="O437" s="98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51" t="s">
        <v>166</v>
      </c>
      <c r="AT437" s="251" t="s">
        <v>152</v>
      </c>
      <c r="AU437" s="251" t="s">
        <v>92</v>
      </c>
      <c r="AY437" s="18" t="s">
        <v>149</v>
      </c>
      <c r="BE437" s="252">
        <f>IF(N437="základná",J437,0)</f>
        <v>0</v>
      </c>
      <c r="BF437" s="252">
        <f>IF(N437="znížená",J437,0)</f>
        <v>0</v>
      </c>
      <c r="BG437" s="252">
        <f>IF(N437="zákl. prenesená",J437,0)</f>
        <v>0</v>
      </c>
      <c r="BH437" s="252">
        <f>IF(N437="zníž. prenesená",J437,0)</f>
        <v>0</v>
      </c>
      <c r="BI437" s="252">
        <f>IF(N437="nulová",J437,0)</f>
        <v>0</v>
      </c>
      <c r="BJ437" s="18" t="s">
        <v>92</v>
      </c>
      <c r="BK437" s="252">
        <f>ROUND(I437*H437,2)</f>
        <v>0</v>
      </c>
      <c r="BL437" s="18" t="s">
        <v>166</v>
      </c>
      <c r="BM437" s="251" t="s">
        <v>1381</v>
      </c>
    </row>
    <row r="438" s="13" customFormat="1">
      <c r="A438" s="13"/>
      <c r="B438" s="258"/>
      <c r="C438" s="259"/>
      <c r="D438" s="260" t="s">
        <v>190</v>
      </c>
      <c r="E438" s="261" t="s">
        <v>1</v>
      </c>
      <c r="F438" s="262" t="s">
        <v>1382</v>
      </c>
      <c r="G438" s="259"/>
      <c r="H438" s="263">
        <v>37.674999999999997</v>
      </c>
      <c r="I438" s="264"/>
      <c r="J438" s="259"/>
      <c r="K438" s="259"/>
      <c r="L438" s="265"/>
      <c r="M438" s="266"/>
      <c r="N438" s="267"/>
      <c r="O438" s="267"/>
      <c r="P438" s="267"/>
      <c r="Q438" s="267"/>
      <c r="R438" s="267"/>
      <c r="S438" s="267"/>
      <c r="T438" s="26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9" t="s">
        <v>190</v>
      </c>
      <c r="AU438" s="269" t="s">
        <v>92</v>
      </c>
      <c r="AV438" s="13" t="s">
        <v>92</v>
      </c>
      <c r="AW438" s="13" t="s">
        <v>32</v>
      </c>
      <c r="AX438" s="13" t="s">
        <v>76</v>
      </c>
      <c r="AY438" s="269" t="s">
        <v>149</v>
      </c>
    </row>
    <row r="439" s="13" customFormat="1">
      <c r="A439" s="13"/>
      <c r="B439" s="258"/>
      <c r="C439" s="259"/>
      <c r="D439" s="260" t="s">
        <v>190</v>
      </c>
      <c r="E439" s="261" t="s">
        <v>1</v>
      </c>
      <c r="F439" s="262" t="s">
        <v>1383</v>
      </c>
      <c r="G439" s="259"/>
      <c r="H439" s="263">
        <v>12.968999999999999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190</v>
      </c>
      <c r="AU439" s="269" t="s">
        <v>92</v>
      </c>
      <c r="AV439" s="13" t="s">
        <v>92</v>
      </c>
      <c r="AW439" s="13" t="s">
        <v>32</v>
      </c>
      <c r="AX439" s="13" t="s">
        <v>76</v>
      </c>
      <c r="AY439" s="269" t="s">
        <v>149</v>
      </c>
    </row>
    <row r="440" s="14" customFormat="1">
      <c r="A440" s="14"/>
      <c r="B440" s="270"/>
      <c r="C440" s="271"/>
      <c r="D440" s="260" t="s">
        <v>190</v>
      </c>
      <c r="E440" s="272" t="s">
        <v>1</v>
      </c>
      <c r="F440" s="273" t="s">
        <v>203</v>
      </c>
      <c r="G440" s="271"/>
      <c r="H440" s="274">
        <v>50.643999999999998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190</v>
      </c>
      <c r="AU440" s="280" t="s">
        <v>92</v>
      </c>
      <c r="AV440" s="14" t="s">
        <v>166</v>
      </c>
      <c r="AW440" s="14" t="s">
        <v>4</v>
      </c>
      <c r="AX440" s="14" t="s">
        <v>84</v>
      </c>
      <c r="AY440" s="280" t="s">
        <v>149</v>
      </c>
    </row>
    <row r="441" s="2" customFormat="1" ht="23.4566" customHeight="1">
      <c r="A441" s="39"/>
      <c r="B441" s="40"/>
      <c r="C441" s="239" t="s">
        <v>1384</v>
      </c>
      <c r="D441" s="239" t="s">
        <v>152</v>
      </c>
      <c r="E441" s="240" t="s">
        <v>1385</v>
      </c>
      <c r="F441" s="241" t="s">
        <v>1386</v>
      </c>
      <c r="G441" s="242" t="s">
        <v>188</v>
      </c>
      <c r="H441" s="243">
        <v>23.399999999999999</v>
      </c>
      <c r="I441" s="244"/>
      <c r="J441" s="245">
        <f>ROUND(I441*H441,2)</f>
        <v>0</v>
      </c>
      <c r="K441" s="246"/>
      <c r="L441" s="45"/>
      <c r="M441" s="247" t="s">
        <v>1</v>
      </c>
      <c r="N441" s="248" t="s">
        <v>42</v>
      </c>
      <c r="O441" s="9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1" t="s">
        <v>166</v>
      </c>
      <c r="AT441" s="251" t="s">
        <v>152</v>
      </c>
      <c r="AU441" s="251" t="s">
        <v>92</v>
      </c>
      <c r="AY441" s="18" t="s">
        <v>149</v>
      </c>
      <c r="BE441" s="252">
        <f>IF(N441="základná",J441,0)</f>
        <v>0</v>
      </c>
      <c r="BF441" s="252">
        <f>IF(N441="znížená",J441,0)</f>
        <v>0</v>
      </c>
      <c r="BG441" s="252">
        <f>IF(N441="zákl. prenesená",J441,0)</f>
        <v>0</v>
      </c>
      <c r="BH441" s="252">
        <f>IF(N441="zníž. prenesená",J441,0)</f>
        <v>0</v>
      </c>
      <c r="BI441" s="252">
        <f>IF(N441="nulová",J441,0)</f>
        <v>0</v>
      </c>
      <c r="BJ441" s="18" t="s">
        <v>92</v>
      </c>
      <c r="BK441" s="252">
        <f>ROUND(I441*H441,2)</f>
        <v>0</v>
      </c>
      <c r="BL441" s="18" t="s">
        <v>166</v>
      </c>
      <c r="BM441" s="251" t="s">
        <v>1387</v>
      </c>
    </row>
    <row r="442" s="13" customFormat="1">
      <c r="A442" s="13"/>
      <c r="B442" s="258"/>
      <c r="C442" s="259"/>
      <c r="D442" s="260" t="s">
        <v>190</v>
      </c>
      <c r="E442" s="261" t="s">
        <v>1</v>
      </c>
      <c r="F442" s="262" t="s">
        <v>1214</v>
      </c>
      <c r="G442" s="259"/>
      <c r="H442" s="263">
        <v>23.399999999999999</v>
      </c>
      <c r="I442" s="264"/>
      <c r="J442" s="259"/>
      <c r="K442" s="259"/>
      <c r="L442" s="265"/>
      <c r="M442" s="266"/>
      <c r="N442" s="267"/>
      <c r="O442" s="267"/>
      <c r="P442" s="267"/>
      <c r="Q442" s="267"/>
      <c r="R442" s="267"/>
      <c r="S442" s="267"/>
      <c r="T442" s="26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9" t="s">
        <v>190</v>
      </c>
      <c r="AU442" s="269" t="s">
        <v>92</v>
      </c>
      <c r="AV442" s="13" t="s">
        <v>92</v>
      </c>
      <c r="AW442" s="13" t="s">
        <v>32</v>
      </c>
      <c r="AX442" s="13" t="s">
        <v>84</v>
      </c>
      <c r="AY442" s="269" t="s">
        <v>149</v>
      </c>
    </row>
    <row r="443" s="2" customFormat="1" ht="23.4566" customHeight="1">
      <c r="A443" s="39"/>
      <c r="B443" s="40"/>
      <c r="C443" s="239" t="s">
        <v>422</v>
      </c>
      <c r="D443" s="239" t="s">
        <v>152</v>
      </c>
      <c r="E443" s="240" t="s">
        <v>1388</v>
      </c>
      <c r="F443" s="241" t="s">
        <v>1389</v>
      </c>
      <c r="G443" s="242" t="s">
        <v>188</v>
      </c>
      <c r="H443" s="243">
        <v>26.225000000000001</v>
      </c>
      <c r="I443" s="244"/>
      <c r="J443" s="245">
        <f>ROUND(I443*H443,2)</f>
        <v>0</v>
      </c>
      <c r="K443" s="246"/>
      <c r="L443" s="45"/>
      <c r="M443" s="247" t="s">
        <v>1</v>
      </c>
      <c r="N443" s="248" t="s">
        <v>42</v>
      </c>
      <c r="O443" s="9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1" t="s">
        <v>166</v>
      </c>
      <c r="AT443" s="251" t="s">
        <v>152</v>
      </c>
      <c r="AU443" s="251" t="s">
        <v>92</v>
      </c>
      <c r="AY443" s="18" t="s">
        <v>149</v>
      </c>
      <c r="BE443" s="252">
        <f>IF(N443="základná",J443,0)</f>
        <v>0</v>
      </c>
      <c r="BF443" s="252">
        <f>IF(N443="znížená",J443,0)</f>
        <v>0</v>
      </c>
      <c r="BG443" s="252">
        <f>IF(N443="zákl. prenesená",J443,0)</f>
        <v>0</v>
      </c>
      <c r="BH443" s="252">
        <f>IF(N443="zníž. prenesená",J443,0)</f>
        <v>0</v>
      </c>
      <c r="BI443" s="252">
        <f>IF(N443="nulová",J443,0)</f>
        <v>0</v>
      </c>
      <c r="BJ443" s="18" t="s">
        <v>92</v>
      </c>
      <c r="BK443" s="252">
        <f>ROUND(I443*H443,2)</f>
        <v>0</v>
      </c>
      <c r="BL443" s="18" t="s">
        <v>166</v>
      </c>
      <c r="BM443" s="251" t="s">
        <v>1390</v>
      </c>
    </row>
    <row r="444" s="15" customFormat="1">
      <c r="A444" s="15"/>
      <c r="B444" s="294"/>
      <c r="C444" s="295"/>
      <c r="D444" s="260" t="s">
        <v>190</v>
      </c>
      <c r="E444" s="296" t="s">
        <v>1</v>
      </c>
      <c r="F444" s="297" t="s">
        <v>1224</v>
      </c>
      <c r="G444" s="295"/>
      <c r="H444" s="296" t="s">
        <v>1</v>
      </c>
      <c r="I444" s="298"/>
      <c r="J444" s="295"/>
      <c r="K444" s="295"/>
      <c r="L444" s="299"/>
      <c r="M444" s="300"/>
      <c r="N444" s="301"/>
      <c r="O444" s="301"/>
      <c r="P444" s="301"/>
      <c r="Q444" s="301"/>
      <c r="R444" s="301"/>
      <c r="S444" s="301"/>
      <c r="T444" s="30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303" t="s">
        <v>190</v>
      </c>
      <c r="AU444" s="303" t="s">
        <v>92</v>
      </c>
      <c r="AV444" s="15" t="s">
        <v>84</v>
      </c>
      <c r="AW444" s="15" t="s">
        <v>32</v>
      </c>
      <c r="AX444" s="15" t="s">
        <v>76</v>
      </c>
      <c r="AY444" s="303" t="s">
        <v>149</v>
      </c>
    </row>
    <row r="445" s="13" customFormat="1">
      <c r="A445" s="13"/>
      <c r="B445" s="258"/>
      <c r="C445" s="259"/>
      <c r="D445" s="260" t="s">
        <v>190</v>
      </c>
      <c r="E445" s="261" t="s">
        <v>1</v>
      </c>
      <c r="F445" s="262" t="s">
        <v>1225</v>
      </c>
      <c r="G445" s="259"/>
      <c r="H445" s="263">
        <v>5.625</v>
      </c>
      <c r="I445" s="264"/>
      <c r="J445" s="259"/>
      <c r="K445" s="259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190</v>
      </c>
      <c r="AU445" s="269" t="s">
        <v>92</v>
      </c>
      <c r="AV445" s="13" t="s">
        <v>92</v>
      </c>
      <c r="AW445" s="13" t="s">
        <v>32</v>
      </c>
      <c r="AX445" s="13" t="s">
        <v>76</v>
      </c>
      <c r="AY445" s="269" t="s">
        <v>149</v>
      </c>
    </row>
    <row r="446" s="15" customFormat="1">
      <c r="A446" s="15"/>
      <c r="B446" s="294"/>
      <c r="C446" s="295"/>
      <c r="D446" s="260" t="s">
        <v>190</v>
      </c>
      <c r="E446" s="296" t="s">
        <v>1</v>
      </c>
      <c r="F446" s="297" t="s">
        <v>1210</v>
      </c>
      <c r="G446" s="295"/>
      <c r="H446" s="296" t="s">
        <v>1</v>
      </c>
      <c r="I446" s="298"/>
      <c r="J446" s="295"/>
      <c r="K446" s="295"/>
      <c r="L446" s="299"/>
      <c r="M446" s="300"/>
      <c r="N446" s="301"/>
      <c r="O446" s="301"/>
      <c r="P446" s="301"/>
      <c r="Q446" s="301"/>
      <c r="R446" s="301"/>
      <c r="S446" s="301"/>
      <c r="T446" s="30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303" t="s">
        <v>190</v>
      </c>
      <c r="AU446" s="303" t="s">
        <v>92</v>
      </c>
      <c r="AV446" s="15" t="s">
        <v>84</v>
      </c>
      <c r="AW446" s="15" t="s">
        <v>32</v>
      </c>
      <c r="AX446" s="15" t="s">
        <v>76</v>
      </c>
      <c r="AY446" s="303" t="s">
        <v>149</v>
      </c>
    </row>
    <row r="447" s="13" customFormat="1">
      <c r="A447" s="13"/>
      <c r="B447" s="258"/>
      <c r="C447" s="259"/>
      <c r="D447" s="260" t="s">
        <v>190</v>
      </c>
      <c r="E447" s="261" t="s">
        <v>1</v>
      </c>
      <c r="F447" s="262" t="s">
        <v>1226</v>
      </c>
      <c r="G447" s="259"/>
      <c r="H447" s="263">
        <v>15.6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190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149</v>
      </c>
    </row>
    <row r="448" s="15" customFormat="1">
      <c r="A448" s="15"/>
      <c r="B448" s="294"/>
      <c r="C448" s="295"/>
      <c r="D448" s="260" t="s">
        <v>190</v>
      </c>
      <c r="E448" s="296" t="s">
        <v>1</v>
      </c>
      <c r="F448" s="297" t="s">
        <v>1212</v>
      </c>
      <c r="G448" s="295"/>
      <c r="H448" s="296" t="s">
        <v>1</v>
      </c>
      <c r="I448" s="298"/>
      <c r="J448" s="295"/>
      <c r="K448" s="295"/>
      <c r="L448" s="299"/>
      <c r="M448" s="300"/>
      <c r="N448" s="301"/>
      <c r="O448" s="301"/>
      <c r="P448" s="301"/>
      <c r="Q448" s="301"/>
      <c r="R448" s="301"/>
      <c r="S448" s="301"/>
      <c r="T448" s="302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303" t="s">
        <v>190</v>
      </c>
      <c r="AU448" s="303" t="s">
        <v>92</v>
      </c>
      <c r="AV448" s="15" t="s">
        <v>84</v>
      </c>
      <c r="AW448" s="15" t="s">
        <v>32</v>
      </c>
      <c r="AX448" s="15" t="s">
        <v>76</v>
      </c>
      <c r="AY448" s="303" t="s">
        <v>149</v>
      </c>
    </row>
    <row r="449" s="13" customFormat="1">
      <c r="A449" s="13"/>
      <c r="B449" s="258"/>
      <c r="C449" s="259"/>
      <c r="D449" s="260" t="s">
        <v>190</v>
      </c>
      <c r="E449" s="261" t="s">
        <v>1</v>
      </c>
      <c r="F449" s="262" t="s">
        <v>1227</v>
      </c>
      <c r="G449" s="259"/>
      <c r="H449" s="263">
        <v>5</v>
      </c>
      <c r="I449" s="264"/>
      <c r="J449" s="259"/>
      <c r="K449" s="259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190</v>
      </c>
      <c r="AU449" s="269" t="s">
        <v>92</v>
      </c>
      <c r="AV449" s="13" t="s">
        <v>92</v>
      </c>
      <c r="AW449" s="13" t="s">
        <v>32</v>
      </c>
      <c r="AX449" s="13" t="s">
        <v>76</v>
      </c>
      <c r="AY449" s="269" t="s">
        <v>149</v>
      </c>
    </row>
    <row r="450" s="14" customFormat="1">
      <c r="A450" s="14"/>
      <c r="B450" s="270"/>
      <c r="C450" s="271"/>
      <c r="D450" s="260" t="s">
        <v>190</v>
      </c>
      <c r="E450" s="272" t="s">
        <v>1</v>
      </c>
      <c r="F450" s="273" t="s">
        <v>203</v>
      </c>
      <c r="G450" s="271"/>
      <c r="H450" s="274">
        <v>26.225000000000001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0" t="s">
        <v>190</v>
      </c>
      <c r="AU450" s="280" t="s">
        <v>92</v>
      </c>
      <c r="AV450" s="14" t="s">
        <v>166</v>
      </c>
      <c r="AW450" s="14" t="s">
        <v>32</v>
      </c>
      <c r="AX450" s="14" t="s">
        <v>84</v>
      </c>
      <c r="AY450" s="280" t="s">
        <v>149</v>
      </c>
    </row>
    <row r="451" s="2" customFormat="1" ht="23.4566" customHeight="1">
      <c r="A451" s="39"/>
      <c r="B451" s="40"/>
      <c r="C451" s="239" t="s">
        <v>1391</v>
      </c>
      <c r="D451" s="239" t="s">
        <v>152</v>
      </c>
      <c r="E451" s="240" t="s">
        <v>1392</v>
      </c>
      <c r="F451" s="241" t="s">
        <v>1393</v>
      </c>
      <c r="G451" s="242" t="s">
        <v>188</v>
      </c>
      <c r="H451" s="243">
        <v>43.911999999999999</v>
      </c>
      <c r="I451" s="244"/>
      <c r="J451" s="245">
        <f>ROUND(I451*H451,2)</f>
        <v>0</v>
      </c>
      <c r="K451" s="246"/>
      <c r="L451" s="45"/>
      <c r="M451" s="247" t="s">
        <v>1</v>
      </c>
      <c r="N451" s="248" t="s">
        <v>42</v>
      </c>
      <c r="O451" s="9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1" t="s">
        <v>166</v>
      </c>
      <c r="AT451" s="251" t="s">
        <v>152</v>
      </c>
      <c r="AU451" s="251" t="s">
        <v>92</v>
      </c>
      <c r="AY451" s="18" t="s">
        <v>149</v>
      </c>
      <c r="BE451" s="252">
        <f>IF(N451="základná",J451,0)</f>
        <v>0</v>
      </c>
      <c r="BF451" s="252">
        <f>IF(N451="znížená",J451,0)</f>
        <v>0</v>
      </c>
      <c r="BG451" s="252">
        <f>IF(N451="zákl. prenesená",J451,0)</f>
        <v>0</v>
      </c>
      <c r="BH451" s="252">
        <f>IF(N451="zníž. prenesená",J451,0)</f>
        <v>0</v>
      </c>
      <c r="BI451" s="252">
        <f>IF(N451="nulová",J451,0)</f>
        <v>0</v>
      </c>
      <c r="BJ451" s="18" t="s">
        <v>92</v>
      </c>
      <c r="BK451" s="252">
        <f>ROUND(I451*H451,2)</f>
        <v>0</v>
      </c>
      <c r="BL451" s="18" t="s">
        <v>166</v>
      </c>
      <c r="BM451" s="251" t="s">
        <v>1394</v>
      </c>
    </row>
    <row r="452" s="15" customFormat="1">
      <c r="A452" s="15"/>
      <c r="B452" s="294"/>
      <c r="C452" s="295"/>
      <c r="D452" s="260" t="s">
        <v>190</v>
      </c>
      <c r="E452" s="296" t="s">
        <v>1</v>
      </c>
      <c r="F452" s="297" t="s">
        <v>1090</v>
      </c>
      <c r="G452" s="295"/>
      <c r="H452" s="296" t="s">
        <v>1</v>
      </c>
      <c r="I452" s="298"/>
      <c r="J452" s="295"/>
      <c r="K452" s="295"/>
      <c r="L452" s="299"/>
      <c r="M452" s="300"/>
      <c r="N452" s="301"/>
      <c r="O452" s="301"/>
      <c r="P452" s="301"/>
      <c r="Q452" s="301"/>
      <c r="R452" s="301"/>
      <c r="S452" s="301"/>
      <c r="T452" s="302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303" t="s">
        <v>190</v>
      </c>
      <c r="AU452" s="303" t="s">
        <v>92</v>
      </c>
      <c r="AV452" s="15" t="s">
        <v>84</v>
      </c>
      <c r="AW452" s="15" t="s">
        <v>32</v>
      </c>
      <c r="AX452" s="15" t="s">
        <v>76</v>
      </c>
      <c r="AY452" s="303" t="s">
        <v>149</v>
      </c>
    </row>
    <row r="453" s="13" customFormat="1">
      <c r="A453" s="13"/>
      <c r="B453" s="258"/>
      <c r="C453" s="259"/>
      <c r="D453" s="260" t="s">
        <v>190</v>
      </c>
      <c r="E453" s="261" t="s">
        <v>1</v>
      </c>
      <c r="F453" s="262" t="s">
        <v>1206</v>
      </c>
      <c r="G453" s="259"/>
      <c r="H453" s="263">
        <v>4.5999999999999996</v>
      </c>
      <c r="I453" s="264"/>
      <c r="J453" s="259"/>
      <c r="K453" s="259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190</v>
      </c>
      <c r="AU453" s="269" t="s">
        <v>92</v>
      </c>
      <c r="AV453" s="13" t="s">
        <v>92</v>
      </c>
      <c r="AW453" s="13" t="s">
        <v>32</v>
      </c>
      <c r="AX453" s="13" t="s">
        <v>76</v>
      </c>
      <c r="AY453" s="269" t="s">
        <v>149</v>
      </c>
    </row>
    <row r="454" s="13" customFormat="1">
      <c r="A454" s="13"/>
      <c r="B454" s="258"/>
      <c r="C454" s="259"/>
      <c r="D454" s="260" t="s">
        <v>190</v>
      </c>
      <c r="E454" s="261" t="s">
        <v>1</v>
      </c>
      <c r="F454" s="262" t="s">
        <v>1395</v>
      </c>
      <c r="G454" s="259"/>
      <c r="H454" s="263">
        <v>35.490000000000002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190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149</v>
      </c>
    </row>
    <row r="455" s="13" customFormat="1">
      <c r="A455" s="13"/>
      <c r="B455" s="258"/>
      <c r="C455" s="259"/>
      <c r="D455" s="260" t="s">
        <v>190</v>
      </c>
      <c r="E455" s="261" t="s">
        <v>1</v>
      </c>
      <c r="F455" s="262" t="s">
        <v>1396</v>
      </c>
      <c r="G455" s="259"/>
      <c r="H455" s="263">
        <v>3.8220000000000001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190</v>
      </c>
      <c r="AU455" s="269" t="s">
        <v>92</v>
      </c>
      <c r="AV455" s="13" t="s">
        <v>92</v>
      </c>
      <c r="AW455" s="13" t="s">
        <v>32</v>
      </c>
      <c r="AX455" s="13" t="s">
        <v>76</v>
      </c>
      <c r="AY455" s="269" t="s">
        <v>149</v>
      </c>
    </row>
    <row r="456" s="14" customFormat="1">
      <c r="A456" s="14"/>
      <c r="B456" s="270"/>
      <c r="C456" s="271"/>
      <c r="D456" s="260" t="s">
        <v>190</v>
      </c>
      <c r="E456" s="272" t="s">
        <v>1</v>
      </c>
      <c r="F456" s="273" t="s">
        <v>203</v>
      </c>
      <c r="G456" s="271"/>
      <c r="H456" s="274">
        <v>43.911999999999999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0" t="s">
        <v>190</v>
      </c>
      <c r="AU456" s="280" t="s">
        <v>92</v>
      </c>
      <c r="AV456" s="14" t="s">
        <v>166</v>
      </c>
      <c r="AW456" s="14" t="s">
        <v>32</v>
      </c>
      <c r="AX456" s="14" t="s">
        <v>84</v>
      </c>
      <c r="AY456" s="280" t="s">
        <v>149</v>
      </c>
    </row>
    <row r="457" s="2" customFormat="1" ht="31.92453" customHeight="1">
      <c r="A457" s="39"/>
      <c r="B457" s="40"/>
      <c r="C457" s="239" t="s">
        <v>1397</v>
      </c>
      <c r="D457" s="239" t="s">
        <v>152</v>
      </c>
      <c r="E457" s="240" t="s">
        <v>1398</v>
      </c>
      <c r="F457" s="241" t="s">
        <v>1399</v>
      </c>
      <c r="G457" s="242" t="s">
        <v>239</v>
      </c>
      <c r="H457" s="243">
        <v>30</v>
      </c>
      <c r="I457" s="244"/>
      <c r="J457" s="245">
        <f>ROUND(I457*H457,2)</f>
        <v>0</v>
      </c>
      <c r="K457" s="246"/>
      <c r="L457" s="45"/>
      <c r="M457" s="247" t="s">
        <v>1</v>
      </c>
      <c r="N457" s="248" t="s">
        <v>42</v>
      </c>
      <c r="O457" s="98"/>
      <c r="P457" s="249">
        <f>O457*H457</f>
        <v>0</v>
      </c>
      <c r="Q457" s="249">
        <v>0.027144450000000001</v>
      </c>
      <c r="R457" s="249">
        <f>Q457*H457</f>
        <v>0.81433350000000004</v>
      </c>
      <c r="S457" s="249">
        <v>0</v>
      </c>
      <c r="T457" s="25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1" t="s">
        <v>166</v>
      </c>
      <c r="AT457" s="251" t="s">
        <v>152</v>
      </c>
      <c r="AU457" s="251" t="s">
        <v>92</v>
      </c>
      <c r="AY457" s="18" t="s">
        <v>149</v>
      </c>
      <c r="BE457" s="252">
        <f>IF(N457="základná",J457,0)</f>
        <v>0</v>
      </c>
      <c r="BF457" s="252">
        <f>IF(N457="znížená",J457,0)</f>
        <v>0</v>
      </c>
      <c r="BG457" s="252">
        <f>IF(N457="zákl. prenesená",J457,0)</f>
        <v>0</v>
      </c>
      <c r="BH457" s="252">
        <f>IF(N457="zníž. prenesená",J457,0)</f>
        <v>0</v>
      </c>
      <c r="BI457" s="252">
        <f>IF(N457="nulová",J457,0)</f>
        <v>0</v>
      </c>
      <c r="BJ457" s="18" t="s">
        <v>92</v>
      </c>
      <c r="BK457" s="252">
        <f>ROUND(I457*H457,2)</f>
        <v>0</v>
      </c>
      <c r="BL457" s="18" t="s">
        <v>166</v>
      </c>
      <c r="BM457" s="251" t="s">
        <v>1400</v>
      </c>
    </row>
    <row r="458" s="13" customFormat="1">
      <c r="A458" s="13"/>
      <c r="B458" s="258"/>
      <c r="C458" s="259"/>
      <c r="D458" s="260" t="s">
        <v>190</v>
      </c>
      <c r="E458" s="261" t="s">
        <v>1</v>
      </c>
      <c r="F458" s="262" t="s">
        <v>1401</v>
      </c>
      <c r="G458" s="259"/>
      <c r="H458" s="263">
        <v>30</v>
      </c>
      <c r="I458" s="264"/>
      <c r="J458" s="259"/>
      <c r="K458" s="259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190</v>
      </c>
      <c r="AU458" s="269" t="s">
        <v>92</v>
      </c>
      <c r="AV458" s="13" t="s">
        <v>92</v>
      </c>
      <c r="AW458" s="13" t="s">
        <v>32</v>
      </c>
      <c r="AX458" s="13" t="s">
        <v>84</v>
      </c>
      <c r="AY458" s="269" t="s">
        <v>149</v>
      </c>
    </row>
    <row r="459" s="2" customFormat="1" ht="36.72453" customHeight="1">
      <c r="A459" s="39"/>
      <c r="B459" s="40"/>
      <c r="C459" s="239" t="s">
        <v>1402</v>
      </c>
      <c r="D459" s="239" t="s">
        <v>152</v>
      </c>
      <c r="E459" s="240" t="s">
        <v>1403</v>
      </c>
      <c r="F459" s="241" t="s">
        <v>1404</v>
      </c>
      <c r="G459" s="242" t="s">
        <v>250</v>
      </c>
      <c r="H459" s="243">
        <v>16</v>
      </c>
      <c r="I459" s="244"/>
      <c r="J459" s="245">
        <f>ROUND(I459*H459,2)</f>
        <v>0</v>
      </c>
      <c r="K459" s="246"/>
      <c r="L459" s="45"/>
      <c r="M459" s="247" t="s">
        <v>1</v>
      </c>
      <c r="N459" s="248" t="s">
        <v>42</v>
      </c>
      <c r="O459" s="98"/>
      <c r="P459" s="249">
        <f>O459*H459</f>
        <v>0</v>
      </c>
      <c r="Q459" s="249">
        <v>0.00032445500000000002</v>
      </c>
      <c r="R459" s="249">
        <f>Q459*H459</f>
        <v>0.0051912800000000004</v>
      </c>
      <c r="S459" s="249">
        <v>0</v>
      </c>
      <c r="T459" s="25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1" t="s">
        <v>166</v>
      </c>
      <c r="AT459" s="251" t="s">
        <v>152</v>
      </c>
      <c r="AU459" s="251" t="s">
        <v>92</v>
      </c>
      <c r="AY459" s="18" t="s">
        <v>149</v>
      </c>
      <c r="BE459" s="252">
        <f>IF(N459="základná",J459,0)</f>
        <v>0</v>
      </c>
      <c r="BF459" s="252">
        <f>IF(N459="znížená",J459,0)</f>
        <v>0</v>
      </c>
      <c r="BG459" s="252">
        <f>IF(N459="zákl. prenesená",J459,0)</f>
        <v>0</v>
      </c>
      <c r="BH459" s="252">
        <f>IF(N459="zníž. prenesená",J459,0)</f>
        <v>0</v>
      </c>
      <c r="BI459" s="252">
        <f>IF(N459="nulová",J459,0)</f>
        <v>0</v>
      </c>
      <c r="BJ459" s="18" t="s">
        <v>92</v>
      </c>
      <c r="BK459" s="252">
        <f>ROUND(I459*H459,2)</f>
        <v>0</v>
      </c>
      <c r="BL459" s="18" t="s">
        <v>166</v>
      </c>
      <c r="BM459" s="251" t="s">
        <v>1405</v>
      </c>
    </row>
    <row r="460" s="13" customFormat="1">
      <c r="A460" s="13"/>
      <c r="B460" s="258"/>
      <c r="C460" s="259"/>
      <c r="D460" s="260" t="s">
        <v>190</v>
      </c>
      <c r="E460" s="261" t="s">
        <v>1</v>
      </c>
      <c r="F460" s="262" t="s">
        <v>1406</v>
      </c>
      <c r="G460" s="259"/>
      <c r="H460" s="263">
        <v>16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190</v>
      </c>
      <c r="AU460" s="269" t="s">
        <v>92</v>
      </c>
      <c r="AV460" s="13" t="s">
        <v>92</v>
      </c>
      <c r="AW460" s="13" t="s">
        <v>32</v>
      </c>
      <c r="AX460" s="13" t="s">
        <v>84</v>
      </c>
      <c r="AY460" s="269" t="s">
        <v>149</v>
      </c>
    </row>
    <row r="461" s="2" customFormat="1" ht="36.72453" customHeight="1">
      <c r="A461" s="39"/>
      <c r="B461" s="40"/>
      <c r="C461" s="239" t="s">
        <v>1407</v>
      </c>
      <c r="D461" s="239" t="s">
        <v>152</v>
      </c>
      <c r="E461" s="240" t="s">
        <v>1408</v>
      </c>
      <c r="F461" s="241" t="s">
        <v>1409</v>
      </c>
      <c r="G461" s="242" t="s">
        <v>250</v>
      </c>
      <c r="H461" s="243">
        <v>16</v>
      </c>
      <c r="I461" s="244"/>
      <c r="J461" s="245">
        <f>ROUND(I461*H461,2)</f>
        <v>0</v>
      </c>
      <c r="K461" s="246"/>
      <c r="L461" s="45"/>
      <c r="M461" s="247" t="s">
        <v>1</v>
      </c>
      <c r="N461" s="248" t="s">
        <v>42</v>
      </c>
      <c r="O461" s="98"/>
      <c r="P461" s="249">
        <f>O461*H461</f>
        <v>0</v>
      </c>
      <c r="Q461" s="249">
        <v>0.00034513000000000002</v>
      </c>
      <c r="R461" s="249">
        <f>Q461*H461</f>
        <v>0.0055220800000000004</v>
      </c>
      <c r="S461" s="249">
        <v>0</v>
      </c>
      <c r="T461" s="25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1" t="s">
        <v>166</v>
      </c>
      <c r="AT461" s="251" t="s">
        <v>152</v>
      </c>
      <c r="AU461" s="251" t="s">
        <v>92</v>
      </c>
      <c r="AY461" s="18" t="s">
        <v>149</v>
      </c>
      <c r="BE461" s="252">
        <f>IF(N461="základná",J461,0)</f>
        <v>0</v>
      </c>
      <c r="BF461" s="252">
        <f>IF(N461="znížená",J461,0)</f>
        <v>0</v>
      </c>
      <c r="BG461" s="252">
        <f>IF(N461="zákl. prenesená",J461,0)</f>
        <v>0</v>
      </c>
      <c r="BH461" s="252">
        <f>IF(N461="zníž. prenesená",J461,0)</f>
        <v>0</v>
      </c>
      <c r="BI461" s="252">
        <f>IF(N461="nulová",J461,0)</f>
        <v>0</v>
      </c>
      <c r="BJ461" s="18" t="s">
        <v>92</v>
      </c>
      <c r="BK461" s="252">
        <f>ROUND(I461*H461,2)</f>
        <v>0</v>
      </c>
      <c r="BL461" s="18" t="s">
        <v>166</v>
      </c>
      <c r="BM461" s="251" t="s">
        <v>1410</v>
      </c>
    </row>
    <row r="462" s="13" customFormat="1">
      <c r="A462" s="13"/>
      <c r="B462" s="258"/>
      <c r="C462" s="259"/>
      <c r="D462" s="260" t="s">
        <v>190</v>
      </c>
      <c r="E462" s="261" t="s">
        <v>1</v>
      </c>
      <c r="F462" s="262" t="s">
        <v>1406</v>
      </c>
      <c r="G462" s="259"/>
      <c r="H462" s="263">
        <v>16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190</v>
      </c>
      <c r="AU462" s="269" t="s">
        <v>92</v>
      </c>
      <c r="AV462" s="13" t="s">
        <v>92</v>
      </c>
      <c r="AW462" s="13" t="s">
        <v>32</v>
      </c>
      <c r="AX462" s="13" t="s">
        <v>84</v>
      </c>
      <c r="AY462" s="269" t="s">
        <v>149</v>
      </c>
    </row>
    <row r="463" s="2" customFormat="1" ht="36.72453" customHeight="1">
      <c r="A463" s="39"/>
      <c r="B463" s="40"/>
      <c r="C463" s="239" t="s">
        <v>1411</v>
      </c>
      <c r="D463" s="239" t="s">
        <v>152</v>
      </c>
      <c r="E463" s="240" t="s">
        <v>571</v>
      </c>
      <c r="F463" s="241" t="s">
        <v>572</v>
      </c>
      <c r="G463" s="242" t="s">
        <v>250</v>
      </c>
      <c r="H463" s="243">
        <v>16</v>
      </c>
      <c r="I463" s="244"/>
      <c r="J463" s="245">
        <f>ROUND(I463*H463,2)</f>
        <v>0</v>
      </c>
      <c r="K463" s="246"/>
      <c r="L463" s="45"/>
      <c r="M463" s="247" t="s">
        <v>1</v>
      </c>
      <c r="N463" s="248" t="s">
        <v>42</v>
      </c>
      <c r="O463" s="98"/>
      <c r="P463" s="249">
        <f>O463*H463</f>
        <v>0</v>
      </c>
      <c r="Q463" s="249">
        <v>0.0011618976000000001</v>
      </c>
      <c r="R463" s="249">
        <f>Q463*H463</f>
        <v>0.018590361600000001</v>
      </c>
      <c r="S463" s="249">
        <v>0</v>
      </c>
      <c r="T463" s="25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51" t="s">
        <v>166</v>
      </c>
      <c r="AT463" s="251" t="s">
        <v>152</v>
      </c>
      <c r="AU463" s="251" t="s">
        <v>92</v>
      </c>
      <c r="AY463" s="18" t="s">
        <v>149</v>
      </c>
      <c r="BE463" s="252">
        <f>IF(N463="základná",J463,0)</f>
        <v>0</v>
      </c>
      <c r="BF463" s="252">
        <f>IF(N463="znížená",J463,0)</f>
        <v>0</v>
      </c>
      <c r="BG463" s="252">
        <f>IF(N463="zákl. prenesená",J463,0)</f>
        <v>0</v>
      </c>
      <c r="BH463" s="252">
        <f>IF(N463="zníž. prenesená",J463,0)</f>
        <v>0</v>
      </c>
      <c r="BI463" s="252">
        <f>IF(N463="nulová",J463,0)</f>
        <v>0</v>
      </c>
      <c r="BJ463" s="18" t="s">
        <v>92</v>
      </c>
      <c r="BK463" s="252">
        <f>ROUND(I463*H463,2)</f>
        <v>0</v>
      </c>
      <c r="BL463" s="18" t="s">
        <v>166</v>
      </c>
      <c r="BM463" s="251" t="s">
        <v>1412</v>
      </c>
    </row>
    <row r="464" s="13" customFormat="1">
      <c r="A464" s="13"/>
      <c r="B464" s="258"/>
      <c r="C464" s="259"/>
      <c r="D464" s="260" t="s">
        <v>190</v>
      </c>
      <c r="E464" s="261" t="s">
        <v>1</v>
      </c>
      <c r="F464" s="262" t="s">
        <v>1413</v>
      </c>
      <c r="G464" s="259"/>
      <c r="H464" s="263">
        <v>16</v>
      </c>
      <c r="I464" s="264"/>
      <c r="J464" s="259"/>
      <c r="K464" s="259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190</v>
      </c>
      <c r="AU464" s="269" t="s">
        <v>92</v>
      </c>
      <c r="AV464" s="13" t="s">
        <v>92</v>
      </c>
      <c r="AW464" s="13" t="s">
        <v>32</v>
      </c>
      <c r="AX464" s="13" t="s">
        <v>84</v>
      </c>
      <c r="AY464" s="269" t="s">
        <v>149</v>
      </c>
    </row>
    <row r="465" s="2" customFormat="1" ht="31.92453" customHeight="1">
      <c r="A465" s="39"/>
      <c r="B465" s="40"/>
      <c r="C465" s="239" t="s">
        <v>1414</v>
      </c>
      <c r="D465" s="239" t="s">
        <v>152</v>
      </c>
      <c r="E465" s="240" t="s">
        <v>575</v>
      </c>
      <c r="F465" s="241" t="s">
        <v>576</v>
      </c>
      <c r="G465" s="242" t="s">
        <v>438</v>
      </c>
      <c r="H465" s="243">
        <v>25.099</v>
      </c>
      <c r="I465" s="244"/>
      <c r="J465" s="245">
        <f>ROUND(I465*H465,2)</f>
        <v>0</v>
      </c>
      <c r="K465" s="246"/>
      <c r="L465" s="45"/>
      <c r="M465" s="247" t="s">
        <v>1</v>
      </c>
      <c r="N465" s="248" t="s">
        <v>42</v>
      </c>
      <c r="O465" s="98"/>
      <c r="P465" s="249">
        <f>O465*H465</f>
        <v>0</v>
      </c>
      <c r="Q465" s="249">
        <v>0.0017262816000000001</v>
      </c>
      <c r="R465" s="249">
        <f>Q465*H465</f>
        <v>0.0433279418784</v>
      </c>
      <c r="S465" s="249">
        <v>2.3999999999999999</v>
      </c>
      <c r="T465" s="250">
        <f>S465*H465</f>
        <v>60.2376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51" t="s">
        <v>166</v>
      </c>
      <c r="AT465" s="251" t="s">
        <v>152</v>
      </c>
      <c r="AU465" s="251" t="s">
        <v>92</v>
      </c>
      <c r="AY465" s="18" t="s">
        <v>149</v>
      </c>
      <c r="BE465" s="252">
        <f>IF(N465="základná",J465,0)</f>
        <v>0</v>
      </c>
      <c r="BF465" s="252">
        <f>IF(N465="znížená",J465,0)</f>
        <v>0</v>
      </c>
      <c r="BG465" s="252">
        <f>IF(N465="zákl. prenesená",J465,0)</f>
        <v>0</v>
      </c>
      <c r="BH465" s="252">
        <f>IF(N465="zníž. prenesená",J465,0)</f>
        <v>0</v>
      </c>
      <c r="BI465" s="252">
        <f>IF(N465="nulová",J465,0)</f>
        <v>0</v>
      </c>
      <c r="BJ465" s="18" t="s">
        <v>92</v>
      </c>
      <c r="BK465" s="252">
        <f>ROUND(I465*H465,2)</f>
        <v>0</v>
      </c>
      <c r="BL465" s="18" t="s">
        <v>166</v>
      </c>
      <c r="BM465" s="251" t="s">
        <v>1415</v>
      </c>
    </row>
    <row r="466" s="13" customFormat="1">
      <c r="A466" s="13"/>
      <c r="B466" s="258"/>
      <c r="C466" s="259"/>
      <c r="D466" s="260" t="s">
        <v>190</v>
      </c>
      <c r="E466" s="261" t="s">
        <v>1</v>
      </c>
      <c r="F466" s="262" t="s">
        <v>1416</v>
      </c>
      <c r="G466" s="259"/>
      <c r="H466" s="263">
        <v>4.077</v>
      </c>
      <c r="I466" s="264"/>
      <c r="J466" s="259"/>
      <c r="K466" s="259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190</v>
      </c>
      <c r="AU466" s="269" t="s">
        <v>92</v>
      </c>
      <c r="AV466" s="13" t="s">
        <v>92</v>
      </c>
      <c r="AW466" s="13" t="s">
        <v>32</v>
      </c>
      <c r="AX466" s="13" t="s">
        <v>76</v>
      </c>
      <c r="AY466" s="269" t="s">
        <v>149</v>
      </c>
    </row>
    <row r="467" s="13" customFormat="1">
      <c r="A467" s="13"/>
      <c r="B467" s="258"/>
      <c r="C467" s="259"/>
      <c r="D467" s="260" t="s">
        <v>190</v>
      </c>
      <c r="E467" s="261" t="s">
        <v>1</v>
      </c>
      <c r="F467" s="262" t="s">
        <v>1417</v>
      </c>
      <c r="G467" s="259"/>
      <c r="H467" s="263">
        <v>13.166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190</v>
      </c>
      <c r="AU467" s="269" t="s">
        <v>92</v>
      </c>
      <c r="AV467" s="13" t="s">
        <v>92</v>
      </c>
      <c r="AW467" s="13" t="s">
        <v>32</v>
      </c>
      <c r="AX467" s="13" t="s">
        <v>76</v>
      </c>
      <c r="AY467" s="269" t="s">
        <v>149</v>
      </c>
    </row>
    <row r="468" s="13" customFormat="1">
      <c r="A468" s="13"/>
      <c r="B468" s="258"/>
      <c r="C468" s="259"/>
      <c r="D468" s="260" t="s">
        <v>190</v>
      </c>
      <c r="E468" s="261" t="s">
        <v>1</v>
      </c>
      <c r="F468" s="262" t="s">
        <v>1418</v>
      </c>
      <c r="G468" s="259"/>
      <c r="H468" s="263">
        <v>5.984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190</v>
      </c>
      <c r="AU468" s="269" t="s">
        <v>92</v>
      </c>
      <c r="AV468" s="13" t="s">
        <v>92</v>
      </c>
      <c r="AW468" s="13" t="s">
        <v>32</v>
      </c>
      <c r="AX468" s="13" t="s">
        <v>76</v>
      </c>
      <c r="AY468" s="269" t="s">
        <v>149</v>
      </c>
    </row>
    <row r="469" s="13" customFormat="1">
      <c r="A469" s="13"/>
      <c r="B469" s="258"/>
      <c r="C469" s="259"/>
      <c r="D469" s="260" t="s">
        <v>190</v>
      </c>
      <c r="E469" s="261" t="s">
        <v>1</v>
      </c>
      <c r="F469" s="262" t="s">
        <v>1419</v>
      </c>
      <c r="G469" s="259"/>
      <c r="H469" s="263">
        <v>1.8720000000000001</v>
      </c>
      <c r="I469" s="264"/>
      <c r="J469" s="259"/>
      <c r="K469" s="259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190</v>
      </c>
      <c r="AU469" s="269" t="s">
        <v>92</v>
      </c>
      <c r="AV469" s="13" t="s">
        <v>92</v>
      </c>
      <c r="AW469" s="13" t="s">
        <v>32</v>
      </c>
      <c r="AX469" s="13" t="s">
        <v>76</v>
      </c>
      <c r="AY469" s="269" t="s">
        <v>149</v>
      </c>
    </row>
    <row r="470" s="14" customFormat="1">
      <c r="A470" s="14"/>
      <c r="B470" s="270"/>
      <c r="C470" s="271"/>
      <c r="D470" s="260" t="s">
        <v>190</v>
      </c>
      <c r="E470" s="272" t="s">
        <v>1</v>
      </c>
      <c r="F470" s="273" t="s">
        <v>203</v>
      </c>
      <c r="G470" s="271"/>
      <c r="H470" s="274">
        <v>25.099</v>
      </c>
      <c r="I470" s="275"/>
      <c r="J470" s="271"/>
      <c r="K470" s="271"/>
      <c r="L470" s="276"/>
      <c r="M470" s="277"/>
      <c r="N470" s="278"/>
      <c r="O470" s="278"/>
      <c r="P470" s="278"/>
      <c r="Q470" s="278"/>
      <c r="R470" s="278"/>
      <c r="S470" s="278"/>
      <c r="T470" s="27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0" t="s">
        <v>190</v>
      </c>
      <c r="AU470" s="280" t="s">
        <v>92</v>
      </c>
      <c r="AV470" s="14" t="s">
        <v>166</v>
      </c>
      <c r="AW470" s="14" t="s">
        <v>32</v>
      </c>
      <c r="AX470" s="14" t="s">
        <v>84</v>
      </c>
      <c r="AY470" s="280" t="s">
        <v>149</v>
      </c>
    </row>
    <row r="471" s="2" customFormat="1" ht="23.4566" customHeight="1">
      <c r="A471" s="39"/>
      <c r="B471" s="40"/>
      <c r="C471" s="239" t="s">
        <v>1420</v>
      </c>
      <c r="D471" s="239" t="s">
        <v>152</v>
      </c>
      <c r="E471" s="240" t="s">
        <v>1421</v>
      </c>
      <c r="F471" s="241" t="s">
        <v>1422</v>
      </c>
      <c r="G471" s="242" t="s">
        <v>239</v>
      </c>
      <c r="H471" s="243">
        <v>18.5</v>
      </c>
      <c r="I471" s="244"/>
      <c r="J471" s="245">
        <f>ROUND(I471*H471,2)</f>
        <v>0</v>
      </c>
      <c r="K471" s="246"/>
      <c r="L471" s="45"/>
      <c r="M471" s="247" t="s">
        <v>1</v>
      </c>
      <c r="N471" s="248" t="s">
        <v>42</v>
      </c>
      <c r="O471" s="98"/>
      <c r="P471" s="249">
        <f>O471*H471</f>
        <v>0</v>
      </c>
      <c r="Q471" s="249">
        <v>0.00029999999999999997</v>
      </c>
      <c r="R471" s="249">
        <f>Q471*H471</f>
        <v>0.0055499999999999994</v>
      </c>
      <c r="S471" s="249">
        <v>0.053999999999999999</v>
      </c>
      <c r="T471" s="250">
        <f>S471*H471</f>
        <v>0.999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1" t="s">
        <v>166</v>
      </c>
      <c r="AT471" s="251" t="s">
        <v>152</v>
      </c>
      <c r="AU471" s="251" t="s">
        <v>92</v>
      </c>
      <c r="AY471" s="18" t="s">
        <v>149</v>
      </c>
      <c r="BE471" s="252">
        <f>IF(N471="základná",J471,0)</f>
        <v>0</v>
      </c>
      <c r="BF471" s="252">
        <f>IF(N471="znížená",J471,0)</f>
        <v>0</v>
      </c>
      <c r="BG471" s="252">
        <f>IF(N471="zákl. prenesená",J471,0)</f>
        <v>0</v>
      </c>
      <c r="BH471" s="252">
        <f>IF(N471="zníž. prenesená",J471,0)</f>
        <v>0</v>
      </c>
      <c r="BI471" s="252">
        <f>IF(N471="nulová",J471,0)</f>
        <v>0</v>
      </c>
      <c r="BJ471" s="18" t="s">
        <v>92</v>
      </c>
      <c r="BK471" s="252">
        <f>ROUND(I471*H471,2)</f>
        <v>0</v>
      </c>
      <c r="BL471" s="18" t="s">
        <v>166</v>
      </c>
      <c r="BM471" s="251" t="s">
        <v>1423</v>
      </c>
    </row>
    <row r="472" s="13" customFormat="1">
      <c r="A472" s="13"/>
      <c r="B472" s="258"/>
      <c r="C472" s="259"/>
      <c r="D472" s="260" t="s">
        <v>190</v>
      </c>
      <c r="E472" s="261" t="s">
        <v>1</v>
      </c>
      <c r="F472" s="262" t="s">
        <v>1424</v>
      </c>
      <c r="G472" s="259"/>
      <c r="H472" s="263">
        <v>18.5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190</v>
      </c>
      <c r="AU472" s="269" t="s">
        <v>92</v>
      </c>
      <c r="AV472" s="13" t="s">
        <v>92</v>
      </c>
      <c r="AW472" s="13" t="s">
        <v>32</v>
      </c>
      <c r="AX472" s="13" t="s">
        <v>84</v>
      </c>
      <c r="AY472" s="269" t="s">
        <v>149</v>
      </c>
    </row>
    <row r="473" s="2" customFormat="1" ht="23.4566" customHeight="1">
      <c r="A473" s="39"/>
      <c r="B473" s="40"/>
      <c r="C473" s="239" t="s">
        <v>1425</v>
      </c>
      <c r="D473" s="239" t="s">
        <v>152</v>
      </c>
      <c r="E473" s="240" t="s">
        <v>1426</v>
      </c>
      <c r="F473" s="241" t="s">
        <v>1427</v>
      </c>
      <c r="G473" s="242" t="s">
        <v>651</v>
      </c>
      <c r="H473" s="243">
        <v>320</v>
      </c>
      <c r="I473" s="244"/>
      <c r="J473" s="245">
        <f>ROUND(I473*H473,2)</f>
        <v>0</v>
      </c>
      <c r="K473" s="246"/>
      <c r="L473" s="45"/>
      <c r="M473" s="247" t="s">
        <v>1</v>
      </c>
      <c r="N473" s="248" t="s">
        <v>42</v>
      </c>
      <c r="O473" s="98"/>
      <c r="P473" s="249">
        <f>O473*H473</f>
        <v>0</v>
      </c>
      <c r="Q473" s="249">
        <v>3.9507800000000001E-05</v>
      </c>
      <c r="R473" s="249">
        <f>Q473*H473</f>
        <v>0.012642496</v>
      </c>
      <c r="S473" s="249">
        <v>0.00095</v>
      </c>
      <c r="T473" s="250">
        <f>S473*H473</f>
        <v>0.30399999999999999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1" t="s">
        <v>166</v>
      </c>
      <c r="AT473" s="251" t="s">
        <v>152</v>
      </c>
      <c r="AU473" s="251" t="s">
        <v>92</v>
      </c>
      <c r="AY473" s="18" t="s">
        <v>149</v>
      </c>
      <c r="BE473" s="252">
        <f>IF(N473="základná",J473,0)</f>
        <v>0</v>
      </c>
      <c r="BF473" s="252">
        <f>IF(N473="znížená",J473,0)</f>
        <v>0</v>
      </c>
      <c r="BG473" s="252">
        <f>IF(N473="zákl. prenesená",J473,0)</f>
        <v>0</v>
      </c>
      <c r="BH473" s="252">
        <f>IF(N473="zníž. prenesená",J473,0)</f>
        <v>0</v>
      </c>
      <c r="BI473" s="252">
        <f>IF(N473="nulová",J473,0)</f>
        <v>0</v>
      </c>
      <c r="BJ473" s="18" t="s">
        <v>92</v>
      </c>
      <c r="BK473" s="252">
        <f>ROUND(I473*H473,2)</f>
        <v>0</v>
      </c>
      <c r="BL473" s="18" t="s">
        <v>166</v>
      </c>
      <c r="BM473" s="251" t="s">
        <v>1428</v>
      </c>
    </row>
    <row r="474" s="13" customFormat="1">
      <c r="A474" s="13"/>
      <c r="B474" s="258"/>
      <c r="C474" s="259"/>
      <c r="D474" s="260" t="s">
        <v>190</v>
      </c>
      <c r="E474" s="261" t="s">
        <v>1</v>
      </c>
      <c r="F474" s="262" t="s">
        <v>1429</v>
      </c>
      <c r="G474" s="259"/>
      <c r="H474" s="263">
        <v>320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190</v>
      </c>
      <c r="AU474" s="269" t="s">
        <v>92</v>
      </c>
      <c r="AV474" s="13" t="s">
        <v>92</v>
      </c>
      <c r="AW474" s="13" t="s">
        <v>32</v>
      </c>
      <c r="AX474" s="13" t="s">
        <v>84</v>
      </c>
      <c r="AY474" s="269" t="s">
        <v>149</v>
      </c>
    </row>
    <row r="475" s="2" customFormat="1" ht="23.4566" customHeight="1">
      <c r="A475" s="39"/>
      <c r="B475" s="40"/>
      <c r="C475" s="239" t="s">
        <v>1430</v>
      </c>
      <c r="D475" s="239" t="s">
        <v>152</v>
      </c>
      <c r="E475" s="240" t="s">
        <v>1431</v>
      </c>
      <c r="F475" s="241" t="s">
        <v>580</v>
      </c>
      <c r="G475" s="242" t="s">
        <v>198</v>
      </c>
      <c r="H475" s="243">
        <v>144.99500000000001</v>
      </c>
      <c r="I475" s="244"/>
      <c r="J475" s="245">
        <f>ROUND(I475*H475,2)</f>
        <v>0</v>
      </c>
      <c r="K475" s="246"/>
      <c r="L475" s="45"/>
      <c r="M475" s="247" t="s">
        <v>1</v>
      </c>
      <c r="N475" s="248" t="s">
        <v>42</v>
      </c>
      <c r="O475" s="9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1" t="s">
        <v>166</v>
      </c>
      <c r="AT475" s="251" t="s">
        <v>152</v>
      </c>
      <c r="AU475" s="251" t="s">
        <v>92</v>
      </c>
      <c r="AY475" s="18" t="s">
        <v>149</v>
      </c>
      <c r="BE475" s="252">
        <f>IF(N475="základná",J475,0)</f>
        <v>0</v>
      </c>
      <c r="BF475" s="252">
        <f>IF(N475="znížená",J475,0)</f>
        <v>0</v>
      </c>
      <c r="BG475" s="252">
        <f>IF(N475="zákl. prenesená",J475,0)</f>
        <v>0</v>
      </c>
      <c r="BH475" s="252">
        <f>IF(N475="zníž. prenesená",J475,0)</f>
        <v>0</v>
      </c>
      <c r="BI475" s="252">
        <f>IF(N475="nulová",J475,0)</f>
        <v>0</v>
      </c>
      <c r="BJ475" s="18" t="s">
        <v>92</v>
      </c>
      <c r="BK475" s="252">
        <f>ROUND(I475*H475,2)</f>
        <v>0</v>
      </c>
      <c r="BL475" s="18" t="s">
        <v>166</v>
      </c>
      <c r="BM475" s="251" t="s">
        <v>1432</v>
      </c>
    </row>
    <row r="476" s="15" customFormat="1">
      <c r="A476" s="15"/>
      <c r="B476" s="294"/>
      <c r="C476" s="295"/>
      <c r="D476" s="260" t="s">
        <v>190</v>
      </c>
      <c r="E476" s="296" t="s">
        <v>1</v>
      </c>
      <c r="F476" s="297" t="s">
        <v>1433</v>
      </c>
      <c r="G476" s="295"/>
      <c r="H476" s="296" t="s">
        <v>1</v>
      </c>
      <c r="I476" s="298"/>
      <c r="J476" s="295"/>
      <c r="K476" s="295"/>
      <c r="L476" s="299"/>
      <c r="M476" s="300"/>
      <c r="N476" s="301"/>
      <c r="O476" s="301"/>
      <c r="P476" s="301"/>
      <c r="Q476" s="301"/>
      <c r="R476" s="301"/>
      <c r="S476" s="301"/>
      <c r="T476" s="30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303" t="s">
        <v>190</v>
      </c>
      <c r="AU476" s="303" t="s">
        <v>92</v>
      </c>
      <c r="AV476" s="15" t="s">
        <v>84</v>
      </c>
      <c r="AW476" s="15" t="s">
        <v>32</v>
      </c>
      <c r="AX476" s="15" t="s">
        <v>76</v>
      </c>
      <c r="AY476" s="303" t="s">
        <v>149</v>
      </c>
    </row>
    <row r="477" s="15" customFormat="1">
      <c r="A477" s="15"/>
      <c r="B477" s="294"/>
      <c r="C477" s="295"/>
      <c r="D477" s="260" t="s">
        <v>190</v>
      </c>
      <c r="E477" s="296" t="s">
        <v>1</v>
      </c>
      <c r="F477" s="297" t="s">
        <v>1434</v>
      </c>
      <c r="G477" s="295"/>
      <c r="H477" s="296" t="s">
        <v>1</v>
      </c>
      <c r="I477" s="298"/>
      <c r="J477" s="295"/>
      <c r="K477" s="295"/>
      <c r="L477" s="299"/>
      <c r="M477" s="300"/>
      <c r="N477" s="301"/>
      <c r="O477" s="301"/>
      <c r="P477" s="301"/>
      <c r="Q477" s="301"/>
      <c r="R477" s="301"/>
      <c r="S477" s="301"/>
      <c r="T477" s="30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303" t="s">
        <v>190</v>
      </c>
      <c r="AU477" s="303" t="s">
        <v>92</v>
      </c>
      <c r="AV477" s="15" t="s">
        <v>84</v>
      </c>
      <c r="AW477" s="15" t="s">
        <v>32</v>
      </c>
      <c r="AX477" s="15" t="s">
        <v>76</v>
      </c>
      <c r="AY477" s="303" t="s">
        <v>149</v>
      </c>
    </row>
    <row r="478" s="13" customFormat="1">
      <c r="A478" s="13"/>
      <c r="B478" s="258"/>
      <c r="C478" s="259"/>
      <c r="D478" s="260" t="s">
        <v>190</v>
      </c>
      <c r="E478" s="261" t="s">
        <v>1</v>
      </c>
      <c r="F478" s="262" t="s">
        <v>1435</v>
      </c>
      <c r="G478" s="259"/>
      <c r="H478" s="263">
        <v>14.034000000000001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190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149</v>
      </c>
    </row>
    <row r="479" s="13" customFormat="1">
      <c r="A479" s="13"/>
      <c r="B479" s="258"/>
      <c r="C479" s="259"/>
      <c r="D479" s="260" t="s">
        <v>190</v>
      </c>
      <c r="E479" s="261" t="s">
        <v>1</v>
      </c>
      <c r="F479" s="262" t="s">
        <v>1436</v>
      </c>
      <c r="G479" s="259"/>
      <c r="H479" s="263">
        <v>33.020000000000003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190</v>
      </c>
      <c r="AU479" s="269" t="s">
        <v>92</v>
      </c>
      <c r="AV479" s="13" t="s">
        <v>92</v>
      </c>
      <c r="AW479" s="13" t="s">
        <v>32</v>
      </c>
      <c r="AX479" s="13" t="s">
        <v>76</v>
      </c>
      <c r="AY479" s="269" t="s">
        <v>149</v>
      </c>
    </row>
    <row r="480" s="13" customFormat="1">
      <c r="A480" s="13"/>
      <c r="B480" s="258"/>
      <c r="C480" s="259"/>
      <c r="D480" s="260" t="s">
        <v>190</v>
      </c>
      <c r="E480" s="261" t="s">
        <v>1</v>
      </c>
      <c r="F480" s="262" t="s">
        <v>1437</v>
      </c>
      <c r="G480" s="259"/>
      <c r="H480" s="263">
        <v>0.999</v>
      </c>
      <c r="I480" s="264"/>
      <c r="J480" s="259"/>
      <c r="K480" s="259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190</v>
      </c>
      <c r="AU480" s="269" t="s">
        <v>92</v>
      </c>
      <c r="AV480" s="13" t="s">
        <v>92</v>
      </c>
      <c r="AW480" s="13" t="s">
        <v>32</v>
      </c>
      <c r="AX480" s="13" t="s">
        <v>76</v>
      </c>
      <c r="AY480" s="269" t="s">
        <v>149</v>
      </c>
    </row>
    <row r="481" s="16" customFormat="1">
      <c r="A481" s="16"/>
      <c r="B481" s="304"/>
      <c r="C481" s="305"/>
      <c r="D481" s="260" t="s">
        <v>190</v>
      </c>
      <c r="E481" s="306" t="s">
        <v>1</v>
      </c>
      <c r="F481" s="307" t="s">
        <v>1438</v>
      </c>
      <c r="G481" s="305"/>
      <c r="H481" s="308">
        <v>48.052999999999997</v>
      </c>
      <c r="I481" s="309"/>
      <c r="J481" s="305"/>
      <c r="K481" s="305"/>
      <c r="L481" s="310"/>
      <c r="M481" s="311"/>
      <c r="N481" s="312"/>
      <c r="O481" s="312"/>
      <c r="P481" s="312"/>
      <c r="Q481" s="312"/>
      <c r="R481" s="312"/>
      <c r="S481" s="312"/>
      <c r="T481" s="313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314" t="s">
        <v>190</v>
      </c>
      <c r="AU481" s="314" t="s">
        <v>92</v>
      </c>
      <c r="AV481" s="16" t="s">
        <v>99</v>
      </c>
      <c r="AW481" s="16" t="s">
        <v>32</v>
      </c>
      <c r="AX481" s="16" t="s">
        <v>76</v>
      </c>
      <c r="AY481" s="314" t="s">
        <v>149</v>
      </c>
    </row>
    <row r="482" s="15" customFormat="1">
      <c r="A482" s="15"/>
      <c r="B482" s="294"/>
      <c r="C482" s="295"/>
      <c r="D482" s="260" t="s">
        <v>190</v>
      </c>
      <c r="E482" s="296" t="s">
        <v>1</v>
      </c>
      <c r="F482" s="297" t="s">
        <v>1439</v>
      </c>
      <c r="G482" s="295"/>
      <c r="H482" s="296" t="s">
        <v>1</v>
      </c>
      <c r="I482" s="298"/>
      <c r="J482" s="295"/>
      <c r="K482" s="295"/>
      <c r="L482" s="299"/>
      <c r="M482" s="300"/>
      <c r="N482" s="301"/>
      <c r="O482" s="301"/>
      <c r="P482" s="301"/>
      <c r="Q482" s="301"/>
      <c r="R482" s="301"/>
      <c r="S482" s="301"/>
      <c r="T482" s="30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303" t="s">
        <v>190</v>
      </c>
      <c r="AU482" s="303" t="s">
        <v>92</v>
      </c>
      <c r="AV482" s="15" t="s">
        <v>84</v>
      </c>
      <c r="AW482" s="15" t="s">
        <v>32</v>
      </c>
      <c r="AX482" s="15" t="s">
        <v>76</v>
      </c>
      <c r="AY482" s="303" t="s">
        <v>149</v>
      </c>
    </row>
    <row r="483" s="15" customFormat="1">
      <c r="A483" s="15"/>
      <c r="B483" s="294"/>
      <c r="C483" s="295"/>
      <c r="D483" s="260" t="s">
        <v>190</v>
      </c>
      <c r="E483" s="296" t="s">
        <v>1</v>
      </c>
      <c r="F483" s="297" t="s">
        <v>1440</v>
      </c>
      <c r="G483" s="295"/>
      <c r="H483" s="296" t="s">
        <v>1</v>
      </c>
      <c r="I483" s="298"/>
      <c r="J483" s="295"/>
      <c r="K483" s="295"/>
      <c r="L483" s="299"/>
      <c r="M483" s="300"/>
      <c r="N483" s="301"/>
      <c r="O483" s="301"/>
      <c r="P483" s="301"/>
      <c r="Q483" s="301"/>
      <c r="R483" s="301"/>
      <c r="S483" s="301"/>
      <c r="T483" s="30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303" t="s">
        <v>190</v>
      </c>
      <c r="AU483" s="303" t="s">
        <v>92</v>
      </c>
      <c r="AV483" s="15" t="s">
        <v>84</v>
      </c>
      <c r="AW483" s="15" t="s">
        <v>32</v>
      </c>
      <c r="AX483" s="15" t="s">
        <v>76</v>
      </c>
      <c r="AY483" s="303" t="s">
        <v>149</v>
      </c>
    </row>
    <row r="484" s="13" customFormat="1">
      <c r="A484" s="13"/>
      <c r="B484" s="258"/>
      <c r="C484" s="259"/>
      <c r="D484" s="260" t="s">
        <v>190</v>
      </c>
      <c r="E484" s="261" t="s">
        <v>1</v>
      </c>
      <c r="F484" s="262" t="s">
        <v>1441</v>
      </c>
      <c r="G484" s="259"/>
      <c r="H484" s="263">
        <v>36.399999999999999</v>
      </c>
      <c r="I484" s="264"/>
      <c r="J484" s="259"/>
      <c r="K484" s="259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190</v>
      </c>
      <c r="AU484" s="269" t="s">
        <v>92</v>
      </c>
      <c r="AV484" s="13" t="s">
        <v>92</v>
      </c>
      <c r="AW484" s="13" t="s">
        <v>32</v>
      </c>
      <c r="AX484" s="13" t="s">
        <v>76</v>
      </c>
      <c r="AY484" s="269" t="s">
        <v>149</v>
      </c>
    </row>
    <row r="485" s="16" customFormat="1">
      <c r="A485" s="16"/>
      <c r="B485" s="304"/>
      <c r="C485" s="305"/>
      <c r="D485" s="260" t="s">
        <v>190</v>
      </c>
      <c r="E485" s="306" t="s">
        <v>1</v>
      </c>
      <c r="F485" s="307" t="s">
        <v>1438</v>
      </c>
      <c r="G485" s="305"/>
      <c r="H485" s="308">
        <v>36.399999999999999</v>
      </c>
      <c r="I485" s="309"/>
      <c r="J485" s="305"/>
      <c r="K485" s="305"/>
      <c r="L485" s="310"/>
      <c r="M485" s="311"/>
      <c r="N485" s="312"/>
      <c r="O485" s="312"/>
      <c r="P485" s="312"/>
      <c r="Q485" s="312"/>
      <c r="R485" s="312"/>
      <c r="S485" s="312"/>
      <c r="T485" s="313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14" t="s">
        <v>190</v>
      </c>
      <c r="AU485" s="314" t="s">
        <v>92</v>
      </c>
      <c r="AV485" s="16" t="s">
        <v>99</v>
      </c>
      <c r="AW485" s="16" t="s">
        <v>32</v>
      </c>
      <c r="AX485" s="16" t="s">
        <v>76</v>
      </c>
      <c r="AY485" s="314" t="s">
        <v>149</v>
      </c>
    </row>
    <row r="486" s="13" customFormat="1">
      <c r="A486" s="13"/>
      <c r="B486" s="258"/>
      <c r="C486" s="259"/>
      <c r="D486" s="260" t="s">
        <v>190</v>
      </c>
      <c r="E486" s="261" t="s">
        <v>1</v>
      </c>
      <c r="F486" s="262" t="s">
        <v>1442</v>
      </c>
      <c r="G486" s="259"/>
      <c r="H486" s="263">
        <v>9.7850000000000001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190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149</v>
      </c>
    </row>
    <row r="487" s="13" customFormat="1">
      <c r="A487" s="13"/>
      <c r="B487" s="258"/>
      <c r="C487" s="259"/>
      <c r="D487" s="260" t="s">
        <v>190</v>
      </c>
      <c r="E487" s="261" t="s">
        <v>1</v>
      </c>
      <c r="F487" s="262" t="s">
        <v>1443</v>
      </c>
      <c r="G487" s="259"/>
      <c r="H487" s="263">
        <v>31.599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190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149</v>
      </c>
    </row>
    <row r="488" s="13" customFormat="1">
      <c r="A488" s="13"/>
      <c r="B488" s="258"/>
      <c r="C488" s="259"/>
      <c r="D488" s="260" t="s">
        <v>190</v>
      </c>
      <c r="E488" s="261" t="s">
        <v>1</v>
      </c>
      <c r="F488" s="262" t="s">
        <v>1444</v>
      </c>
      <c r="G488" s="259"/>
      <c r="H488" s="263">
        <v>14.361000000000001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190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149</v>
      </c>
    </row>
    <row r="489" s="13" customFormat="1">
      <c r="A489" s="13"/>
      <c r="B489" s="258"/>
      <c r="C489" s="259"/>
      <c r="D489" s="260" t="s">
        <v>190</v>
      </c>
      <c r="E489" s="261" t="s">
        <v>1</v>
      </c>
      <c r="F489" s="262" t="s">
        <v>1445</v>
      </c>
      <c r="G489" s="259"/>
      <c r="H489" s="263">
        <v>4.4930000000000003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190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149</v>
      </c>
    </row>
    <row r="490" s="13" customFormat="1">
      <c r="A490" s="13"/>
      <c r="B490" s="258"/>
      <c r="C490" s="259"/>
      <c r="D490" s="260" t="s">
        <v>190</v>
      </c>
      <c r="E490" s="261" t="s">
        <v>1</v>
      </c>
      <c r="F490" s="262" t="s">
        <v>1446</v>
      </c>
      <c r="G490" s="259"/>
      <c r="H490" s="263">
        <v>0.30399999999999999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190</v>
      </c>
      <c r="AU490" s="269" t="s">
        <v>92</v>
      </c>
      <c r="AV490" s="13" t="s">
        <v>92</v>
      </c>
      <c r="AW490" s="13" t="s">
        <v>32</v>
      </c>
      <c r="AX490" s="13" t="s">
        <v>76</v>
      </c>
      <c r="AY490" s="269" t="s">
        <v>149</v>
      </c>
    </row>
    <row r="491" s="16" customFormat="1">
      <c r="A491" s="16"/>
      <c r="B491" s="304"/>
      <c r="C491" s="305"/>
      <c r="D491" s="260" t="s">
        <v>190</v>
      </c>
      <c r="E491" s="306" t="s">
        <v>1</v>
      </c>
      <c r="F491" s="307" t="s">
        <v>1438</v>
      </c>
      <c r="G491" s="305"/>
      <c r="H491" s="308">
        <v>60.542000000000002</v>
      </c>
      <c r="I491" s="309"/>
      <c r="J491" s="305"/>
      <c r="K491" s="305"/>
      <c r="L491" s="310"/>
      <c r="M491" s="311"/>
      <c r="N491" s="312"/>
      <c r="O491" s="312"/>
      <c r="P491" s="312"/>
      <c r="Q491" s="312"/>
      <c r="R491" s="312"/>
      <c r="S491" s="312"/>
      <c r="T491" s="313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14" t="s">
        <v>190</v>
      </c>
      <c r="AU491" s="314" t="s">
        <v>92</v>
      </c>
      <c r="AV491" s="16" t="s">
        <v>99</v>
      </c>
      <c r="AW491" s="16" t="s">
        <v>32</v>
      </c>
      <c r="AX491" s="16" t="s">
        <v>76</v>
      </c>
      <c r="AY491" s="314" t="s">
        <v>149</v>
      </c>
    </row>
    <row r="492" s="14" customFormat="1">
      <c r="A492" s="14"/>
      <c r="B492" s="270"/>
      <c r="C492" s="271"/>
      <c r="D492" s="260" t="s">
        <v>190</v>
      </c>
      <c r="E492" s="272" t="s">
        <v>1</v>
      </c>
      <c r="F492" s="273" t="s">
        <v>203</v>
      </c>
      <c r="G492" s="271"/>
      <c r="H492" s="274">
        <v>144.99500000000001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190</v>
      </c>
      <c r="AU492" s="280" t="s">
        <v>92</v>
      </c>
      <c r="AV492" s="14" t="s">
        <v>166</v>
      </c>
      <c r="AW492" s="14" t="s">
        <v>32</v>
      </c>
      <c r="AX492" s="14" t="s">
        <v>84</v>
      </c>
      <c r="AY492" s="280" t="s">
        <v>149</v>
      </c>
    </row>
    <row r="493" s="2" customFormat="1" ht="31.92453" customHeight="1">
      <c r="A493" s="39"/>
      <c r="B493" s="40"/>
      <c r="C493" s="239" t="s">
        <v>1447</v>
      </c>
      <c r="D493" s="239" t="s">
        <v>152</v>
      </c>
      <c r="E493" s="240" t="s">
        <v>1448</v>
      </c>
      <c r="F493" s="241" t="s">
        <v>585</v>
      </c>
      <c r="G493" s="242" t="s">
        <v>198</v>
      </c>
      <c r="H493" s="243">
        <v>1304.9549999999999</v>
      </c>
      <c r="I493" s="244"/>
      <c r="J493" s="245">
        <f>ROUND(I493*H493,2)</f>
        <v>0</v>
      </c>
      <c r="K493" s="246"/>
      <c r="L493" s="45"/>
      <c r="M493" s="247" t="s">
        <v>1</v>
      </c>
      <c r="N493" s="248" t="s">
        <v>42</v>
      </c>
      <c r="O493" s="9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1" t="s">
        <v>166</v>
      </c>
      <c r="AT493" s="251" t="s">
        <v>152</v>
      </c>
      <c r="AU493" s="251" t="s">
        <v>92</v>
      </c>
      <c r="AY493" s="18" t="s">
        <v>149</v>
      </c>
      <c r="BE493" s="252">
        <f>IF(N493="základná",J493,0)</f>
        <v>0</v>
      </c>
      <c r="BF493" s="252">
        <f>IF(N493="znížená",J493,0)</f>
        <v>0</v>
      </c>
      <c r="BG493" s="252">
        <f>IF(N493="zákl. prenesená",J493,0)</f>
        <v>0</v>
      </c>
      <c r="BH493" s="252">
        <f>IF(N493="zníž. prenesená",J493,0)</f>
        <v>0</v>
      </c>
      <c r="BI493" s="252">
        <f>IF(N493="nulová",J493,0)</f>
        <v>0</v>
      </c>
      <c r="BJ493" s="18" t="s">
        <v>92</v>
      </c>
      <c r="BK493" s="252">
        <f>ROUND(I493*H493,2)</f>
        <v>0</v>
      </c>
      <c r="BL493" s="18" t="s">
        <v>166</v>
      </c>
      <c r="BM493" s="251" t="s">
        <v>1449</v>
      </c>
    </row>
    <row r="494" s="13" customFormat="1">
      <c r="A494" s="13"/>
      <c r="B494" s="258"/>
      <c r="C494" s="259"/>
      <c r="D494" s="260" t="s">
        <v>190</v>
      </c>
      <c r="E494" s="261" t="s">
        <v>1</v>
      </c>
      <c r="F494" s="262" t="s">
        <v>1450</v>
      </c>
      <c r="G494" s="259"/>
      <c r="H494" s="263">
        <v>144.99500000000001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190</v>
      </c>
      <c r="AU494" s="269" t="s">
        <v>92</v>
      </c>
      <c r="AV494" s="13" t="s">
        <v>92</v>
      </c>
      <c r="AW494" s="13" t="s">
        <v>32</v>
      </c>
      <c r="AX494" s="13" t="s">
        <v>84</v>
      </c>
      <c r="AY494" s="269" t="s">
        <v>149</v>
      </c>
    </row>
    <row r="495" s="13" customFormat="1">
      <c r="A495" s="13"/>
      <c r="B495" s="258"/>
      <c r="C495" s="259"/>
      <c r="D495" s="260" t="s">
        <v>190</v>
      </c>
      <c r="E495" s="259"/>
      <c r="F495" s="262" t="s">
        <v>1451</v>
      </c>
      <c r="G495" s="259"/>
      <c r="H495" s="263">
        <v>1304.9549999999999</v>
      </c>
      <c r="I495" s="264"/>
      <c r="J495" s="259"/>
      <c r="K495" s="259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190</v>
      </c>
      <c r="AU495" s="269" t="s">
        <v>92</v>
      </c>
      <c r="AV495" s="13" t="s">
        <v>92</v>
      </c>
      <c r="AW495" s="13" t="s">
        <v>4</v>
      </c>
      <c r="AX495" s="13" t="s">
        <v>84</v>
      </c>
      <c r="AY495" s="269" t="s">
        <v>149</v>
      </c>
    </row>
    <row r="496" s="2" customFormat="1" ht="23.4566" customHeight="1">
      <c r="A496" s="39"/>
      <c r="B496" s="40"/>
      <c r="C496" s="239" t="s">
        <v>1452</v>
      </c>
      <c r="D496" s="239" t="s">
        <v>152</v>
      </c>
      <c r="E496" s="240" t="s">
        <v>591</v>
      </c>
      <c r="F496" s="241" t="s">
        <v>592</v>
      </c>
      <c r="G496" s="242" t="s">
        <v>198</v>
      </c>
      <c r="H496" s="243">
        <v>96.941999999999993</v>
      </c>
      <c r="I496" s="244"/>
      <c r="J496" s="245">
        <f>ROUND(I496*H496,2)</f>
        <v>0</v>
      </c>
      <c r="K496" s="246"/>
      <c r="L496" s="45"/>
      <c r="M496" s="247" t="s">
        <v>1</v>
      </c>
      <c r="N496" s="248" t="s">
        <v>42</v>
      </c>
      <c r="O496" s="98"/>
      <c r="P496" s="249">
        <f>O496*H496</f>
        <v>0</v>
      </c>
      <c r="Q496" s="249">
        <v>0</v>
      </c>
      <c r="R496" s="249">
        <f>Q496*H496</f>
        <v>0</v>
      </c>
      <c r="S496" s="249">
        <v>0</v>
      </c>
      <c r="T496" s="25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1" t="s">
        <v>166</v>
      </c>
      <c r="AT496" s="251" t="s">
        <v>152</v>
      </c>
      <c r="AU496" s="251" t="s">
        <v>92</v>
      </c>
      <c r="AY496" s="18" t="s">
        <v>149</v>
      </c>
      <c r="BE496" s="252">
        <f>IF(N496="základná",J496,0)</f>
        <v>0</v>
      </c>
      <c r="BF496" s="252">
        <f>IF(N496="znížená",J496,0)</f>
        <v>0</v>
      </c>
      <c r="BG496" s="252">
        <f>IF(N496="zákl. prenesená",J496,0)</f>
        <v>0</v>
      </c>
      <c r="BH496" s="252">
        <f>IF(N496="zníž. prenesená",J496,0)</f>
        <v>0</v>
      </c>
      <c r="BI496" s="252">
        <f>IF(N496="nulová",J496,0)</f>
        <v>0</v>
      </c>
      <c r="BJ496" s="18" t="s">
        <v>92</v>
      </c>
      <c r="BK496" s="252">
        <f>ROUND(I496*H496,2)</f>
        <v>0</v>
      </c>
      <c r="BL496" s="18" t="s">
        <v>166</v>
      </c>
      <c r="BM496" s="251" t="s">
        <v>1453</v>
      </c>
    </row>
    <row r="497" s="15" customFormat="1">
      <c r="A497" s="15"/>
      <c r="B497" s="294"/>
      <c r="C497" s="295"/>
      <c r="D497" s="260" t="s">
        <v>190</v>
      </c>
      <c r="E497" s="296" t="s">
        <v>1</v>
      </c>
      <c r="F497" s="297" t="s">
        <v>1440</v>
      </c>
      <c r="G497" s="295"/>
      <c r="H497" s="296" t="s">
        <v>1</v>
      </c>
      <c r="I497" s="298"/>
      <c r="J497" s="295"/>
      <c r="K497" s="295"/>
      <c r="L497" s="299"/>
      <c r="M497" s="300"/>
      <c r="N497" s="301"/>
      <c r="O497" s="301"/>
      <c r="P497" s="301"/>
      <c r="Q497" s="301"/>
      <c r="R497" s="301"/>
      <c r="S497" s="301"/>
      <c r="T497" s="30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303" t="s">
        <v>190</v>
      </c>
      <c r="AU497" s="303" t="s">
        <v>92</v>
      </c>
      <c r="AV497" s="15" t="s">
        <v>84</v>
      </c>
      <c r="AW497" s="15" t="s">
        <v>32</v>
      </c>
      <c r="AX497" s="15" t="s">
        <v>76</v>
      </c>
      <c r="AY497" s="303" t="s">
        <v>149</v>
      </c>
    </row>
    <row r="498" s="13" customFormat="1">
      <c r="A498" s="13"/>
      <c r="B498" s="258"/>
      <c r="C498" s="259"/>
      <c r="D498" s="260" t="s">
        <v>190</v>
      </c>
      <c r="E498" s="261" t="s">
        <v>1</v>
      </c>
      <c r="F498" s="262" t="s">
        <v>1441</v>
      </c>
      <c r="G498" s="259"/>
      <c r="H498" s="263">
        <v>36.399999999999999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190</v>
      </c>
      <c r="AU498" s="269" t="s">
        <v>92</v>
      </c>
      <c r="AV498" s="13" t="s">
        <v>92</v>
      </c>
      <c r="AW498" s="13" t="s">
        <v>32</v>
      </c>
      <c r="AX498" s="13" t="s">
        <v>76</v>
      </c>
      <c r="AY498" s="269" t="s">
        <v>149</v>
      </c>
    </row>
    <row r="499" s="13" customFormat="1">
      <c r="A499" s="13"/>
      <c r="B499" s="258"/>
      <c r="C499" s="259"/>
      <c r="D499" s="260" t="s">
        <v>190</v>
      </c>
      <c r="E499" s="261" t="s">
        <v>1</v>
      </c>
      <c r="F499" s="262" t="s">
        <v>1442</v>
      </c>
      <c r="G499" s="259"/>
      <c r="H499" s="263">
        <v>9.7850000000000001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190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149</v>
      </c>
    </row>
    <row r="500" s="13" customFormat="1">
      <c r="A500" s="13"/>
      <c r="B500" s="258"/>
      <c r="C500" s="259"/>
      <c r="D500" s="260" t="s">
        <v>190</v>
      </c>
      <c r="E500" s="261" t="s">
        <v>1</v>
      </c>
      <c r="F500" s="262" t="s">
        <v>1443</v>
      </c>
      <c r="G500" s="259"/>
      <c r="H500" s="263">
        <v>31.599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190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149</v>
      </c>
    </row>
    <row r="501" s="13" customFormat="1">
      <c r="A501" s="13"/>
      <c r="B501" s="258"/>
      <c r="C501" s="259"/>
      <c r="D501" s="260" t="s">
        <v>190</v>
      </c>
      <c r="E501" s="261" t="s">
        <v>1</v>
      </c>
      <c r="F501" s="262" t="s">
        <v>1444</v>
      </c>
      <c r="G501" s="259"/>
      <c r="H501" s="263">
        <v>14.361000000000001</v>
      </c>
      <c r="I501" s="264"/>
      <c r="J501" s="259"/>
      <c r="K501" s="259"/>
      <c r="L501" s="265"/>
      <c r="M501" s="266"/>
      <c r="N501" s="267"/>
      <c r="O501" s="267"/>
      <c r="P501" s="267"/>
      <c r="Q501" s="267"/>
      <c r="R501" s="267"/>
      <c r="S501" s="267"/>
      <c r="T501" s="26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9" t="s">
        <v>190</v>
      </c>
      <c r="AU501" s="269" t="s">
        <v>92</v>
      </c>
      <c r="AV501" s="13" t="s">
        <v>92</v>
      </c>
      <c r="AW501" s="13" t="s">
        <v>32</v>
      </c>
      <c r="AX501" s="13" t="s">
        <v>76</v>
      </c>
      <c r="AY501" s="269" t="s">
        <v>149</v>
      </c>
    </row>
    <row r="502" s="13" customFormat="1">
      <c r="A502" s="13"/>
      <c r="B502" s="258"/>
      <c r="C502" s="259"/>
      <c r="D502" s="260" t="s">
        <v>190</v>
      </c>
      <c r="E502" s="261" t="s">
        <v>1</v>
      </c>
      <c r="F502" s="262" t="s">
        <v>1445</v>
      </c>
      <c r="G502" s="259"/>
      <c r="H502" s="263">
        <v>4.4930000000000003</v>
      </c>
      <c r="I502" s="264"/>
      <c r="J502" s="259"/>
      <c r="K502" s="259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190</v>
      </c>
      <c r="AU502" s="269" t="s">
        <v>92</v>
      </c>
      <c r="AV502" s="13" t="s">
        <v>92</v>
      </c>
      <c r="AW502" s="13" t="s">
        <v>32</v>
      </c>
      <c r="AX502" s="13" t="s">
        <v>76</v>
      </c>
      <c r="AY502" s="269" t="s">
        <v>149</v>
      </c>
    </row>
    <row r="503" s="13" customFormat="1">
      <c r="A503" s="13"/>
      <c r="B503" s="258"/>
      <c r="C503" s="259"/>
      <c r="D503" s="260" t="s">
        <v>190</v>
      </c>
      <c r="E503" s="261" t="s">
        <v>1</v>
      </c>
      <c r="F503" s="262" t="s">
        <v>1446</v>
      </c>
      <c r="G503" s="259"/>
      <c r="H503" s="263">
        <v>0.30399999999999999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190</v>
      </c>
      <c r="AU503" s="269" t="s">
        <v>92</v>
      </c>
      <c r="AV503" s="13" t="s">
        <v>92</v>
      </c>
      <c r="AW503" s="13" t="s">
        <v>32</v>
      </c>
      <c r="AX503" s="13" t="s">
        <v>76</v>
      </c>
      <c r="AY503" s="269" t="s">
        <v>149</v>
      </c>
    </row>
    <row r="504" s="14" customFormat="1">
      <c r="A504" s="14"/>
      <c r="B504" s="270"/>
      <c r="C504" s="271"/>
      <c r="D504" s="260" t="s">
        <v>190</v>
      </c>
      <c r="E504" s="272" t="s">
        <v>1</v>
      </c>
      <c r="F504" s="273" t="s">
        <v>203</v>
      </c>
      <c r="G504" s="271"/>
      <c r="H504" s="274">
        <v>96.941999999999993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190</v>
      </c>
      <c r="AU504" s="280" t="s">
        <v>92</v>
      </c>
      <c r="AV504" s="14" t="s">
        <v>166</v>
      </c>
      <c r="AW504" s="14" t="s">
        <v>32</v>
      </c>
      <c r="AX504" s="14" t="s">
        <v>84</v>
      </c>
      <c r="AY504" s="280" t="s">
        <v>149</v>
      </c>
    </row>
    <row r="505" s="12" customFormat="1" ht="22.8" customHeight="1">
      <c r="A505" s="12"/>
      <c r="B505" s="223"/>
      <c r="C505" s="224"/>
      <c r="D505" s="225" t="s">
        <v>75</v>
      </c>
      <c r="E505" s="237" t="s">
        <v>422</v>
      </c>
      <c r="F505" s="237" t="s">
        <v>423</v>
      </c>
      <c r="G505" s="224"/>
      <c r="H505" s="224"/>
      <c r="I505" s="227"/>
      <c r="J505" s="238">
        <f>BK505</f>
        <v>0</v>
      </c>
      <c r="K505" s="224"/>
      <c r="L505" s="229"/>
      <c r="M505" s="230"/>
      <c r="N505" s="231"/>
      <c r="O505" s="231"/>
      <c r="P505" s="232">
        <f>P506</f>
        <v>0</v>
      </c>
      <c r="Q505" s="231"/>
      <c r="R505" s="232">
        <f>R506</f>
        <v>0</v>
      </c>
      <c r="S505" s="231"/>
      <c r="T505" s="233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4" t="s">
        <v>84</v>
      </c>
      <c r="AT505" s="235" t="s">
        <v>75</v>
      </c>
      <c r="AU505" s="235" t="s">
        <v>84</v>
      </c>
      <c r="AY505" s="234" t="s">
        <v>149</v>
      </c>
      <c r="BK505" s="236">
        <f>BK506</f>
        <v>0</v>
      </c>
    </row>
    <row r="506" s="2" customFormat="1" ht="23.4566" customHeight="1">
      <c r="A506" s="39"/>
      <c r="B506" s="40"/>
      <c r="C506" s="239" t="s">
        <v>1454</v>
      </c>
      <c r="D506" s="239" t="s">
        <v>152</v>
      </c>
      <c r="E506" s="240" t="s">
        <v>1455</v>
      </c>
      <c r="F506" s="241" t="s">
        <v>1456</v>
      </c>
      <c r="G506" s="242" t="s">
        <v>198</v>
      </c>
      <c r="H506" s="243">
        <v>463.95600000000002</v>
      </c>
      <c r="I506" s="244"/>
      <c r="J506" s="245">
        <f>ROUND(I506*H506,2)</f>
        <v>0</v>
      </c>
      <c r="K506" s="246"/>
      <c r="L506" s="45"/>
      <c r="M506" s="247" t="s">
        <v>1</v>
      </c>
      <c r="N506" s="248" t="s">
        <v>42</v>
      </c>
      <c r="O506" s="98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1" t="s">
        <v>166</v>
      </c>
      <c r="AT506" s="251" t="s">
        <v>152</v>
      </c>
      <c r="AU506" s="251" t="s">
        <v>92</v>
      </c>
      <c r="AY506" s="18" t="s">
        <v>149</v>
      </c>
      <c r="BE506" s="252">
        <f>IF(N506="základná",J506,0)</f>
        <v>0</v>
      </c>
      <c r="BF506" s="252">
        <f>IF(N506="znížená",J506,0)</f>
        <v>0</v>
      </c>
      <c r="BG506" s="252">
        <f>IF(N506="zákl. prenesená",J506,0)</f>
        <v>0</v>
      </c>
      <c r="BH506" s="252">
        <f>IF(N506="zníž. prenesená",J506,0)</f>
        <v>0</v>
      </c>
      <c r="BI506" s="252">
        <f>IF(N506="nulová",J506,0)</f>
        <v>0</v>
      </c>
      <c r="BJ506" s="18" t="s">
        <v>92</v>
      </c>
      <c r="BK506" s="252">
        <f>ROUND(I506*H506,2)</f>
        <v>0</v>
      </c>
      <c r="BL506" s="18" t="s">
        <v>166</v>
      </c>
      <c r="BM506" s="251" t="s">
        <v>1457</v>
      </c>
    </row>
    <row r="507" s="12" customFormat="1" ht="25.92" customHeight="1">
      <c r="A507" s="12"/>
      <c r="B507" s="223"/>
      <c r="C507" s="224"/>
      <c r="D507" s="225" t="s">
        <v>75</v>
      </c>
      <c r="E507" s="226" t="s">
        <v>785</v>
      </c>
      <c r="F507" s="226" t="s">
        <v>786</v>
      </c>
      <c r="G507" s="224"/>
      <c r="H507" s="224"/>
      <c r="I507" s="227"/>
      <c r="J507" s="228">
        <f>BK507</f>
        <v>0</v>
      </c>
      <c r="K507" s="224"/>
      <c r="L507" s="229"/>
      <c r="M507" s="230"/>
      <c r="N507" s="231"/>
      <c r="O507" s="231"/>
      <c r="P507" s="232">
        <f>P508</f>
        <v>0</v>
      </c>
      <c r="Q507" s="231"/>
      <c r="R507" s="232">
        <f>R508</f>
        <v>0.84169671907999999</v>
      </c>
      <c r="S507" s="231"/>
      <c r="T507" s="233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34" t="s">
        <v>92</v>
      </c>
      <c r="AT507" s="235" t="s">
        <v>75</v>
      </c>
      <c r="AU507" s="235" t="s">
        <v>76</v>
      </c>
      <c r="AY507" s="234" t="s">
        <v>149</v>
      </c>
      <c r="BK507" s="236">
        <f>BK508</f>
        <v>0</v>
      </c>
    </row>
    <row r="508" s="12" customFormat="1" ht="22.8" customHeight="1">
      <c r="A508" s="12"/>
      <c r="B508" s="223"/>
      <c r="C508" s="224"/>
      <c r="D508" s="225" t="s">
        <v>75</v>
      </c>
      <c r="E508" s="237" t="s">
        <v>787</v>
      </c>
      <c r="F508" s="237" t="s">
        <v>788</v>
      </c>
      <c r="G508" s="224"/>
      <c r="H508" s="224"/>
      <c r="I508" s="227"/>
      <c r="J508" s="238">
        <f>BK508</f>
        <v>0</v>
      </c>
      <c r="K508" s="224"/>
      <c r="L508" s="229"/>
      <c r="M508" s="230"/>
      <c r="N508" s="231"/>
      <c r="O508" s="231"/>
      <c r="P508" s="232">
        <f>SUM(P509:P543)</f>
        <v>0</v>
      </c>
      <c r="Q508" s="231"/>
      <c r="R508" s="232">
        <f>SUM(R509:R543)</f>
        <v>0.84169671907999999</v>
      </c>
      <c r="S508" s="231"/>
      <c r="T508" s="233">
        <f>SUM(T509:T543)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34" t="s">
        <v>92</v>
      </c>
      <c r="AT508" s="235" t="s">
        <v>75</v>
      </c>
      <c r="AU508" s="235" t="s">
        <v>84</v>
      </c>
      <c r="AY508" s="234" t="s">
        <v>149</v>
      </c>
      <c r="BK508" s="236">
        <f>SUM(BK509:BK543)</f>
        <v>0</v>
      </c>
    </row>
    <row r="509" s="2" customFormat="1" ht="23.4566" customHeight="1">
      <c r="A509" s="39"/>
      <c r="B509" s="40"/>
      <c r="C509" s="239" t="s">
        <v>1458</v>
      </c>
      <c r="D509" s="239" t="s">
        <v>152</v>
      </c>
      <c r="E509" s="240" t="s">
        <v>1459</v>
      </c>
      <c r="F509" s="241" t="s">
        <v>1460</v>
      </c>
      <c r="G509" s="242" t="s">
        <v>188</v>
      </c>
      <c r="H509" s="243">
        <v>11.460000000000001</v>
      </c>
      <c r="I509" s="244"/>
      <c r="J509" s="245">
        <f>ROUND(I509*H509,2)</f>
        <v>0</v>
      </c>
      <c r="K509" s="246"/>
      <c r="L509" s="45"/>
      <c r="M509" s="247" t="s">
        <v>1</v>
      </c>
      <c r="N509" s="248" t="s">
        <v>42</v>
      </c>
      <c r="O509" s="9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1" t="s">
        <v>264</v>
      </c>
      <c r="AT509" s="251" t="s">
        <v>152</v>
      </c>
      <c r="AU509" s="251" t="s">
        <v>92</v>
      </c>
      <c r="AY509" s="18" t="s">
        <v>149</v>
      </c>
      <c r="BE509" s="252">
        <f>IF(N509="základná",J509,0)</f>
        <v>0</v>
      </c>
      <c r="BF509" s="252">
        <f>IF(N509="znížená",J509,0)</f>
        <v>0</v>
      </c>
      <c r="BG509" s="252">
        <f>IF(N509="zákl. prenesená",J509,0)</f>
        <v>0</v>
      </c>
      <c r="BH509" s="252">
        <f>IF(N509="zníž. prenesená",J509,0)</f>
        <v>0</v>
      </c>
      <c r="BI509" s="252">
        <f>IF(N509="nulová",J509,0)</f>
        <v>0</v>
      </c>
      <c r="BJ509" s="18" t="s">
        <v>92</v>
      </c>
      <c r="BK509" s="252">
        <f>ROUND(I509*H509,2)</f>
        <v>0</v>
      </c>
      <c r="BL509" s="18" t="s">
        <v>264</v>
      </c>
      <c r="BM509" s="251" t="s">
        <v>1461</v>
      </c>
    </row>
    <row r="510" s="15" customFormat="1">
      <c r="A510" s="15"/>
      <c r="B510" s="294"/>
      <c r="C510" s="295"/>
      <c r="D510" s="260" t="s">
        <v>190</v>
      </c>
      <c r="E510" s="296" t="s">
        <v>1</v>
      </c>
      <c r="F510" s="297" t="s">
        <v>1462</v>
      </c>
      <c r="G510" s="295"/>
      <c r="H510" s="296" t="s">
        <v>1</v>
      </c>
      <c r="I510" s="298"/>
      <c r="J510" s="295"/>
      <c r="K510" s="295"/>
      <c r="L510" s="299"/>
      <c r="M510" s="300"/>
      <c r="N510" s="301"/>
      <c r="O510" s="301"/>
      <c r="P510" s="301"/>
      <c r="Q510" s="301"/>
      <c r="R510" s="301"/>
      <c r="S510" s="301"/>
      <c r="T510" s="30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303" t="s">
        <v>190</v>
      </c>
      <c r="AU510" s="303" t="s">
        <v>92</v>
      </c>
      <c r="AV510" s="15" t="s">
        <v>84</v>
      </c>
      <c r="AW510" s="15" t="s">
        <v>32</v>
      </c>
      <c r="AX510" s="15" t="s">
        <v>76</v>
      </c>
      <c r="AY510" s="303" t="s">
        <v>149</v>
      </c>
    </row>
    <row r="511" s="13" customFormat="1">
      <c r="A511" s="13"/>
      <c r="B511" s="258"/>
      <c r="C511" s="259"/>
      <c r="D511" s="260" t="s">
        <v>190</v>
      </c>
      <c r="E511" s="261" t="s">
        <v>1</v>
      </c>
      <c r="F511" s="262" t="s">
        <v>1463</v>
      </c>
      <c r="G511" s="259"/>
      <c r="H511" s="263">
        <v>11.460000000000001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190</v>
      </c>
      <c r="AU511" s="269" t="s">
        <v>92</v>
      </c>
      <c r="AV511" s="13" t="s">
        <v>92</v>
      </c>
      <c r="AW511" s="13" t="s">
        <v>32</v>
      </c>
      <c r="AX511" s="13" t="s">
        <v>76</v>
      </c>
      <c r="AY511" s="269" t="s">
        <v>149</v>
      </c>
    </row>
    <row r="512" s="14" customFormat="1">
      <c r="A512" s="14"/>
      <c r="B512" s="270"/>
      <c r="C512" s="271"/>
      <c r="D512" s="260" t="s">
        <v>190</v>
      </c>
      <c r="E512" s="272" t="s">
        <v>1</v>
      </c>
      <c r="F512" s="273" t="s">
        <v>203</v>
      </c>
      <c r="G512" s="271"/>
      <c r="H512" s="274">
        <v>11.460000000000001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0" t="s">
        <v>190</v>
      </c>
      <c r="AU512" s="280" t="s">
        <v>92</v>
      </c>
      <c r="AV512" s="14" t="s">
        <v>166</v>
      </c>
      <c r="AW512" s="14" t="s">
        <v>32</v>
      </c>
      <c r="AX512" s="14" t="s">
        <v>84</v>
      </c>
      <c r="AY512" s="280" t="s">
        <v>149</v>
      </c>
    </row>
    <row r="513" s="2" customFormat="1" ht="16.30189" customHeight="1">
      <c r="A513" s="39"/>
      <c r="B513" s="40"/>
      <c r="C513" s="282" t="s">
        <v>1464</v>
      </c>
      <c r="D513" s="282" t="s">
        <v>243</v>
      </c>
      <c r="E513" s="283" t="s">
        <v>793</v>
      </c>
      <c r="F513" s="284" t="s">
        <v>794</v>
      </c>
      <c r="G513" s="285" t="s">
        <v>198</v>
      </c>
      <c r="H513" s="286">
        <v>0.0040000000000000001</v>
      </c>
      <c r="I513" s="287"/>
      <c r="J513" s="288">
        <f>ROUND(I513*H513,2)</f>
        <v>0</v>
      </c>
      <c r="K513" s="289"/>
      <c r="L513" s="290"/>
      <c r="M513" s="291" t="s">
        <v>1</v>
      </c>
      <c r="N513" s="292" t="s">
        <v>42</v>
      </c>
      <c r="O513" s="98"/>
      <c r="P513" s="249">
        <f>O513*H513</f>
        <v>0</v>
      </c>
      <c r="Q513" s="249">
        <v>1</v>
      </c>
      <c r="R513" s="249">
        <f>Q513*H513</f>
        <v>0.0040000000000000001</v>
      </c>
      <c r="S513" s="249">
        <v>0</v>
      </c>
      <c r="T513" s="25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1" t="s">
        <v>332</v>
      </c>
      <c r="AT513" s="251" t="s">
        <v>243</v>
      </c>
      <c r="AU513" s="251" t="s">
        <v>92</v>
      </c>
      <c r="AY513" s="18" t="s">
        <v>149</v>
      </c>
      <c r="BE513" s="252">
        <f>IF(N513="základná",J513,0)</f>
        <v>0</v>
      </c>
      <c r="BF513" s="252">
        <f>IF(N513="znížená",J513,0)</f>
        <v>0</v>
      </c>
      <c r="BG513" s="252">
        <f>IF(N513="zákl. prenesená",J513,0)</f>
        <v>0</v>
      </c>
      <c r="BH513" s="252">
        <f>IF(N513="zníž. prenesená",J513,0)</f>
        <v>0</v>
      </c>
      <c r="BI513" s="252">
        <f>IF(N513="nulová",J513,0)</f>
        <v>0</v>
      </c>
      <c r="BJ513" s="18" t="s">
        <v>92</v>
      </c>
      <c r="BK513" s="252">
        <f>ROUND(I513*H513,2)</f>
        <v>0</v>
      </c>
      <c r="BL513" s="18" t="s">
        <v>264</v>
      </c>
      <c r="BM513" s="251" t="s">
        <v>1465</v>
      </c>
    </row>
    <row r="514" s="13" customFormat="1">
      <c r="A514" s="13"/>
      <c r="B514" s="258"/>
      <c r="C514" s="259"/>
      <c r="D514" s="260" t="s">
        <v>190</v>
      </c>
      <c r="E514" s="259"/>
      <c r="F514" s="262" t="s">
        <v>1466</v>
      </c>
      <c r="G514" s="259"/>
      <c r="H514" s="263">
        <v>0.0040000000000000001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190</v>
      </c>
      <c r="AU514" s="269" t="s">
        <v>92</v>
      </c>
      <c r="AV514" s="13" t="s">
        <v>92</v>
      </c>
      <c r="AW514" s="13" t="s">
        <v>4</v>
      </c>
      <c r="AX514" s="13" t="s">
        <v>84</v>
      </c>
      <c r="AY514" s="269" t="s">
        <v>149</v>
      </c>
    </row>
    <row r="515" s="2" customFormat="1" ht="23.4566" customHeight="1">
      <c r="A515" s="39"/>
      <c r="B515" s="40"/>
      <c r="C515" s="239" t="s">
        <v>1467</v>
      </c>
      <c r="D515" s="239" t="s">
        <v>152</v>
      </c>
      <c r="E515" s="240" t="s">
        <v>1468</v>
      </c>
      <c r="F515" s="241" t="s">
        <v>1469</v>
      </c>
      <c r="G515" s="242" t="s">
        <v>188</v>
      </c>
      <c r="H515" s="243">
        <v>22.920000000000002</v>
      </c>
      <c r="I515" s="244"/>
      <c r="J515" s="245">
        <f>ROUND(I515*H515,2)</f>
        <v>0</v>
      </c>
      <c r="K515" s="246"/>
      <c r="L515" s="45"/>
      <c r="M515" s="247" t="s">
        <v>1</v>
      </c>
      <c r="N515" s="248" t="s">
        <v>42</v>
      </c>
      <c r="O515" s="98"/>
      <c r="P515" s="249">
        <f>O515*H515</f>
        <v>0</v>
      </c>
      <c r="Q515" s="249">
        <v>0.00026259999999999999</v>
      </c>
      <c r="R515" s="249">
        <f>Q515*H515</f>
        <v>0.0060187920000000002</v>
      </c>
      <c r="S515" s="249">
        <v>0</v>
      </c>
      <c r="T515" s="25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1" t="s">
        <v>264</v>
      </c>
      <c r="AT515" s="251" t="s">
        <v>152</v>
      </c>
      <c r="AU515" s="251" t="s">
        <v>92</v>
      </c>
      <c r="AY515" s="18" t="s">
        <v>149</v>
      </c>
      <c r="BE515" s="252">
        <f>IF(N515="základná",J515,0)</f>
        <v>0</v>
      </c>
      <c r="BF515" s="252">
        <f>IF(N515="znížená",J515,0)</f>
        <v>0</v>
      </c>
      <c r="BG515" s="252">
        <f>IF(N515="zákl. prenesená",J515,0)</f>
        <v>0</v>
      </c>
      <c r="BH515" s="252">
        <f>IF(N515="zníž. prenesená",J515,0)</f>
        <v>0</v>
      </c>
      <c r="BI515" s="252">
        <f>IF(N515="nulová",J515,0)</f>
        <v>0</v>
      </c>
      <c r="BJ515" s="18" t="s">
        <v>92</v>
      </c>
      <c r="BK515" s="252">
        <f>ROUND(I515*H515,2)</f>
        <v>0</v>
      </c>
      <c r="BL515" s="18" t="s">
        <v>264</v>
      </c>
      <c r="BM515" s="251" t="s">
        <v>1470</v>
      </c>
    </row>
    <row r="516" s="13" customFormat="1">
      <c r="A516" s="13"/>
      <c r="B516" s="258"/>
      <c r="C516" s="259"/>
      <c r="D516" s="260" t="s">
        <v>190</v>
      </c>
      <c r="E516" s="261" t="s">
        <v>1</v>
      </c>
      <c r="F516" s="262" t="s">
        <v>1471</v>
      </c>
      <c r="G516" s="259"/>
      <c r="H516" s="263">
        <v>22.920000000000002</v>
      </c>
      <c r="I516" s="264"/>
      <c r="J516" s="259"/>
      <c r="K516" s="259"/>
      <c r="L516" s="265"/>
      <c r="M516" s="266"/>
      <c r="N516" s="267"/>
      <c r="O516" s="267"/>
      <c r="P516" s="267"/>
      <c r="Q516" s="267"/>
      <c r="R516" s="267"/>
      <c r="S516" s="267"/>
      <c r="T516" s="26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9" t="s">
        <v>190</v>
      </c>
      <c r="AU516" s="269" t="s">
        <v>92</v>
      </c>
      <c r="AV516" s="13" t="s">
        <v>92</v>
      </c>
      <c r="AW516" s="13" t="s">
        <v>32</v>
      </c>
      <c r="AX516" s="13" t="s">
        <v>84</v>
      </c>
      <c r="AY516" s="269" t="s">
        <v>149</v>
      </c>
    </row>
    <row r="517" s="2" customFormat="1" ht="16.30189" customHeight="1">
      <c r="A517" s="39"/>
      <c r="B517" s="40"/>
      <c r="C517" s="282" t="s">
        <v>1472</v>
      </c>
      <c r="D517" s="282" t="s">
        <v>243</v>
      </c>
      <c r="E517" s="283" t="s">
        <v>1473</v>
      </c>
      <c r="F517" s="284" t="s">
        <v>1474</v>
      </c>
      <c r="G517" s="285" t="s">
        <v>198</v>
      </c>
      <c r="H517" s="286">
        <v>0.039</v>
      </c>
      <c r="I517" s="287"/>
      <c r="J517" s="288">
        <f>ROUND(I517*H517,2)</f>
        <v>0</v>
      </c>
      <c r="K517" s="289"/>
      <c r="L517" s="290"/>
      <c r="M517" s="291" t="s">
        <v>1</v>
      </c>
      <c r="N517" s="292" t="s">
        <v>42</v>
      </c>
      <c r="O517" s="98"/>
      <c r="P517" s="249">
        <f>O517*H517</f>
        <v>0</v>
      </c>
      <c r="Q517" s="249">
        <v>1</v>
      </c>
      <c r="R517" s="249">
        <f>Q517*H517</f>
        <v>0.039</v>
      </c>
      <c r="S517" s="249">
        <v>0</v>
      </c>
      <c r="T517" s="25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1" t="s">
        <v>332</v>
      </c>
      <c r="AT517" s="251" t="s">
        <v>243</v>
      </c>
      <c r="AU517" s="251" t="s">
        <v>92</v>
      </c>
      <c r="AY517" s="18" t="s">
        <v>149</v>
      </c>
      <c r="BE517" s="252">
        <f>IF(N517="základná",J517,0)</f>
        <v>0</v>
      </c>
      <c r="BF517" s="252">
        <f>IF(N517="znížená",J517,0)</f>
        <v>0</v>
      </c>
      <c r="BG517" s="252">
        <f>IF(N517="zákl. prenesená",J517,0)</f>
        <v>0</v>
      </c>
      <c r="BH517" s="252">
        <f>IF(N517="zníž. prenesená",J517,0)</f>
        <v>0</v>
      </c>
      <c r="BI517" s="252">
        <f>IF(N517="nulová",J517,0)</f>
        <v>0</v>
      </c>
      <c r="BJ517" s="18" t="s">
        <v>92</v>
      </c>
      <c r="BK517" s="252">
        <f>ROUND(I517*H517,2)</f>
        <v>0</v>
      </c>
      <c r="BL517" s="18" t="s">
        <v>264</v>
      </c>
      <c r="BM517" s="251" t="s">
        <v>1475</v>
      </c>
    </row>
    <row r="518" s="13" customFormat="1">
      <c r="A518" s="13"/>
      <c r="B518" s="258"/>
      <c r="C518" s="259"/>
      <c r="D518" s="260" t="s">
        <v>190</v>
      </c>
      <c r="E518" s="259"/>
      <c r="F518" s="262" t="s">
        <v>1476</v>
      </c>
      <c r="G518" s="259"/>
      <c r="H518" s="263">
        <v>0.039</v>
      </c>
      <c r="I518" s="264"/>
      <c r="J518" s="259"/>
      <c r="K518" s="259"/>
      <c r="L518" s="265"/>
      <c r="M518" s="266"/>
      <c r="N518" s="267"/>
      <c r="O518" s="267"/>
      <c r="P518" s="267"/>
      <c r="Q518" s="267"/>
      <c r="R518" s="267"/>
      <c r="S518" s="267"/>
      <c r="T518" s="26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9" t="s">
        <v>190</v>
      </c>
      <c r="AU518" s="269" t="s">
        <v>92</v>
      </c>
      <c r="AV518" s="13" t="s">
        <v>92</v>
      </c>
      <c r="AW518" s="13" t="s">
        <v>4</v>
      </c>
      <c r="AX518" s="13" t="s">
        <v>84</v>
      </c>
      <c r="AY518" s="269" t="s">
        <v>149</v>
      </c>
    </row>
    <row r="519" s="2" customFormat="1" ht="23.4566" customHeight="1">
      <c r="A519" s="39"/>
      <c r="B519" s="40"/>
      <c r="C519" s="239" t="s">
        <v>1477</v>
      </c>
      <c r="D519" s="239" t="s">
        <v>152</v>
      </c>
      <c r="E519" s="240" t="s">
        <v>1478</v>
      </c>
      <c r="F519" s="241" t="s">
        <v>1479</v>
      </c>
      <c r="G519" s="242" t="s">
        <v>188</v>
      </c>
      <c r="H519" s="243">
        <v>11.465999999999999</v>
      </c>
      <c r="I519" s="244"/>
      <c r="J519" s="245">
        <f>ROUND(I519*H519,2)</f>
        <v>0</v>
      </c>
      <c r="K519" s="246"/>
      <c r="L519" s="45"/>
      <c r="M519" s="247" t="s">
        <v>1</v>
      </c>
      <c r="N519" s="248" t="s">
        <v>42</v>
      </c>
      <c r="O519" s="9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1" t="s">
        <v>264</v>
      </c>
      <c r="AT519" s="251" t="s">
        <v>152</v>
      </c>
      <c r="AU519" s="251" t="s">
        <v>92</v>
      </c>
      <c r="AY519" s="18" t="s">
        <v>149</v>
      </c>
      <c r="BE519" s="252">
        <f>IF(N519="základná",J519,0)</f>
        <v>0</v>
      </c>
      <c r="BF519" s="252">
        <f>IF(N519="znížená",J519,0)</f>
        <v>0</v>
      </c>
      <c r="BG519" s="252">
        <f>IF(N519="zákl. prenesená",J519,0)</f>
        <v>0</v>
      </c>
      <c r="BH519" s="252">
        <f>IF(N519="zníž. prenesená",J519,0)</f>
        <v>0</v>
      </c>
      <c r="BI519" s="252">
        <f>IF(N519="nulová",J519,0)</f>
        <v>0</v>
      </c>
      <c r="BJ519" s="18" t="s">
        <v>92</v>
      </c>
      <c r="BK519" s="252">
        <f>ROUND(I519*H519,2)</f>
        <v>0</v>
      </c>
      <c r="BL519" s="18" t="s">
        <v>264</v>
      </c>
      <c r="BM519" s="251" t="s">
        <v>1480</v>
      </c>
    </row>
    <row r="520" s="13" customFormat="1">
      <c r="A520" s="13"/>
      <c r="B520" s="258"/>
      <c r="C520" s="259"/>
      <c r="D520" s="260" t="s">
        <v>190</v>
      </c>
      <c r="E520" s="261" t="s">
        <v>1</v>
      </c>
      <c r="F520" s="262" t="s">
        <v>1481</v>
      </c>
      <c r="G520" s="259"/>
      <c r="H520" s="263">
        <v>11.465999999999999</v>
      </c>
      <c r="I520" s="264"/>
      <c r="J520" s="259"/>
      <c r="K520" s="259"/>
      <c r="L520" s="265"/>
      <c r="M520" s="266"/>
      <c r="N520" s="267"/>
      <c r="O520" s="267"/>
      <c r="P520" s="267"/>
      <c r="Q520" s="267"/>
      <c r="R520" s="267"/>
      <c r="S520" s="267"/>
      <c r="T520" s="26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9" t="s">
        <v>190</v>
      </c>
      <c r="AU520" s="269" t="s">
        <v>92</v>
      </c>
      <c r="AV520" s="13" t="s">
        <v>92</v>
      </c>
      <c r="AW520" s="13" t="s">
        <v>32</v>
      </c>
      <c r="AX520" s="13" t="s">
        <v>84</v>
      </c>
      <c r="AY520" s="269" t="s">
        <v>149</v>
      </c>
    </row>
    <row r="521" s="2" customFormat="1" ht="23.4566" customHeight="1">
      <c r="A521" s="39"/>
      <c r="B521" s="40"/>
      <c r="C521" s="282" t="s">
        <v>1482</v>
      </c>
      <c r="D521" s="282" t="s">
        <v>243</v>
      </c>
      <c r="E521" s="283" t="s">
        <v>1483</v>
      </c>
      <c r="F521" s="284" t="s">
        <v>1484</v>
      </c>
      <c r="G521" s="285" t="s">
        <v>188</v>
      </c>
      <c r="H521" s="286">
        <v>13.186</v>
      </c>
      <c r="I521" s="287"/>
      <c r="J521" s="288">
        <f>ROUND(I521*H521,2)</f>
        <v>0</v>
      </c>
      <c r="K521" s="289"/>
      <c r="L521" s="290"/>
      <c r="M521" s="291" t="s">
        <v>1</v>
      </c>
      <c r="N521" s="292" t="s">
        <v>42</v>
      </c>
      <c r="O521" s="98"/>
      <c r="P521" s="249">
        <f>O521*H521</f>
        <v>0</v>
      </c>
      <c r="Q521" s="249">
        <v>0.0044999999999999997</v>
      </c>
      <c r="R521" s="249">
        <f>Q521*H521</f>
        <v>0.059336999999999994</v>
      </c>
      <c r="S521" s="249">
        <v>0</v>
      </c>
      <c r="T521" s="25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1" t="s">
        <v>332</v>
      </c>
      <c r="AT521" s="251" t="s">
        <v>243</v>
      </c>
      <c r="AU521" s="251" t="s">
        <v>92</v>
      </c>
      <c r="AY521" s="18" t="s">
        <v>149</v>
      </c>
      <c r="BE521" s="252">
        <f>IF(N521="základná",J521,0)</f>
        <v>0</v>
      </c>
      <c r="BF521" s="252">
        <f>IF(N521="znížená",J521,0)</f>
        <v>0</v>
      </c>
      <c r="BG521" s="252">
        <f>IF(N521="zákl. prenesená",J521,0)</f>
        <v>0</v>
      </c>
      <c r="BH521" s="252">
        <f>IF(N521="zníž. prenesená",J521,0)</f>
        <v>0</v>
      </c>
      <c r="BI521" s="252">
        <f>IF(N521="nulová",J521,0)</f>
        <v>0</v>
      </c>
      <c r="BJ521" s="18" t="s">
        <v>92</v>
      </c>
      <c r="BK521" s="252">
        <f>ROUND(I521*H521,2)</f>
        <v>0</v>
      </c>
      <c r="BL521" s="18" t="s">
        <v>264</v>
      </c>
      <c r="BM521" s="251" t="s">
        <v>1485</v>
      </c>
    </row>
    <row r="522" s="13" customFormat="1">
      <c r="A522" s="13"/>
      <c r="B522" s="258"/>
      <c r="C522" s="259"/>
      <c r="D522" s="260" t="s">
        <v>190</v>
      </c>
      <c r="E522" s="259"/>
      <c r="F522" s="262" t="s">
        <v>1486</v>
      </c>
      <c r="G522" s="259"/>
      <c r="H522" s="263">
        <v>13.186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190</v>
      </c>
      <c r="AU522" s="269" t="s">
        <v>92</v>
      </c>
      <c r="AV522" s="13" t="s">
        <v>92</v>
      </c>
      <c r="AW522" s="13" t="s">
        <v>4</v>
      </c>
      <c r="AX522" s="13" t="s">
        <v>84</v>
      </c>
      <c r="AY522" s="269" t="s">
        <v>149</v>
      </c>
    </row>
    <row r="523" s="2" customFormat="1" ht="23.4566" customHeight="1">
      <c r="A523" s="39"/>
      <c r="B523" s="40"/>
      <c r="C523" s="239" t="s">
        <v>1487</v>
      </c>
      <c r="D523" s="239" t="s">
        <v>152</v>
      </c>
      <c r="E523" s="240" t="s">
        <v>1488</v>
      </c>
      <c r="F523" s="241" t="s">
        <v>1489</v>
      </c>
      <c r="G523" s="242" t="s">
        <v>188</v>
      </c>
      <c r="H523" s="243">
        <v>39.299999999999997</v>
      </c>
      <c r="I523" s="244"/>
      <c r="J523" s="245">
        <f>ROUND(I523*H523,2)</f>
        <v>0</v>
      </c>
      <c r="K523" s="246"/>
      <c r="L523" s="45"/>
      <c r="M523" s="247" t="s">
        <v>1</v>
      </c>
      <c r="N523" s="248" t="s">
        <v>42</v>
      </c>
      <c r="O523" s="98"/>
      <c r="P523" s="249">
        <f>O523*H523</f>
        <v>0</v>
      </c>
      <c r="Q523" s="249">
        <v>0.00060300000000000002</v>
      </c>
      <c r="R523" s="249">
        <f>Q523*H523</f>
        <v>0.023697899999999997</v>
      </c>
      <c r="S523" s="249">
        <v>0</v>
      </c>
      <c r="T523" s="25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51" t="s">
        <v>264</v>
      </c>
      <c r="AT523" s="251" t="s">
        <v>152</v>
      </c>
      <c r="AU523" s="251" t="s">
        <v>92</v>
      </c>
      <c r="AY523" s="18" t="s">
        <v>149</v>
      </c>
      <c r="BE523" s="252">
        <f>IF(N523="základná",J523,0)</f>
        <v>0</v>
      </c>
      <c r="BF523" s="252">
        <f>IF(N523="znížená",J523,0)</f>
        <v>0</v>
      </c>
      <c r="BG523" s="252">
        <f>IF(N523="zákl. prenesená",J523,0)</f>
        <v>0</v>
      </c>
      <c r="BH523" s="252">
        <f>IF(N523="zníž. prenesená",J523,0)</f>
        <v>0</v>
      </c>
      <c r="BI523" s="252">
        <f>IF(N523="nulová",J523,0)</f>
        <v>0</v>
      </c>
      <c r="BJ523" s="18" t="s">
        <v>92</v>
      </c>
      <c r="BK523" s="252">
        <f>ROUND(I523*H523,2)</f>
        <v>0</v>
      </c>
      <c r="BL523" s="18" t="s">
        <v>264</v>
      </c>
      <c r="BM523" s="251" t="s">
        <v>1490</v>
      </c>
    </row>
    <row r="524" s="13" customFormat="1">
      <c r="A524" s="13"/>
      <c r="B524" s="258"/>
      <c r="C524" s="259"/>
      <c r="D524" s="260" t="s">
        <v>190</v>
      </c>
      <c r="E524" s="261" t="s">
        <v>1</v>
      </c>
      <c r="F524" s="262" t="s">
        <v>1491</v>
      </c>
      <c r="G524" s="259"/>
      <c r="H524" s="263">
        <v>39.299999999999997</v>
      </c>
      <c r="I524" s="264"/>
      <c r="J524" s="259"/>
      <c r="K524" s="259"/>
      <c r="L524" s="265"/>
      <c r="M524" s="266"/>
      <c r="N524" s="267"/>
      <c r="O524" s="267"/>
      <c r="P524" s="267"/>
      <c r="Q524" s="267"/>
      <c r="R524" s="267"/>
      <c r="S524" s="267"/>
      <c r="T524" s="26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9" t="s">
        <v>190</v>
      </c>
      <c r="AU524" s="269" t="s">
        <v>92</v>
      </c>
      <c r="AV524" s="13" t="s">
        <v>92</v>
      </c>
      <c r="AW524" s="13" t="s">
        <v>32</v>
      </c>
      <c r="AX524" s="13" t="s">
        <v>84</v>
      </c>
      <c r="AY524" s="269" t="s">
        <v>149</v>
      </c>
    </row>
    <row r="525" s="2" customFormat="1" ht="21.0566" customHeight="1">
      <c r="A525" s="39"/>
      <c r="B525" s="40"/>
      <c r="C525" s="239" t="s">
        <v>1492</v>
      </c>
      <c r="D525" s="239" t="s">
        <v>152</v>
      </c>
      <c r="E525" s="240" t="s">
        <v>1493</v>
      </c>
      <c r="F525" s="241" t="s">
        <v>1494</v>
      </c>
      <c r="G525" s="242" t="s">
        <v>188</v>
      </c>
      <c r="H525" s="243">
        <v>17.030000000000001</v>
      </c>
      <c r="I525" s="244"/>
      <c r="J525" s="245">
        <f>ROUND(I525*H525,2)</f>
        <v>0</v>
      </c>
      <c r="K525" s="246"/>
      <c r="L525" s="45"/>
      <c r="M525" s="247" t="s">
        <v>1</v>
      </c>
      <c r="N525" s="248" t="s">
        <v>42</v>
      </c>
      <c r="O525" s="98"/>
      <c r="P525" s="249">
        <f>O525*H525</f>
        <v>0</v>
      </c>
      <c r="Q525" s="249">
        <v>0.00085300000000000003</v>
      </c>
      <c r="R525" s="249">
        <f>Q525*H525</f>
        <v>0.014526590000000001</v>
      </c>
      <c r="S525" s="249">
        <v>0</v>
      </c>
      <c r="T525" s="25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1" t="s">
        <v>264</v>
      </c>
      <c r="AT525" s="251" t="s">
        <v>152</v>
      </c>
      <c r="AU525" s="251" t="s">
        <v>92</v>
      </c>
      <c r="AY525" s="18" t="s">
        <v>149</v>
      </c>
      <c r="BE525" s="252">
        <f>IF(N525="základná",J525,0)</f>
        <v>0</v>
      </c>
      <c r="BF525" s="252">
        <f>IF(N525="znížená",J525,0)</f>
        <v>0</v>
      </c>
      <c r="BG525" s="252">
        <f>IF(N525="zákl. prenesená",J525,0)</f>
        <v>0</v>
      </c>
      <c r="BH525" s="252">
        <f>IF(N525="zníž. prenesená",J525,0)</f>
        <v>0</v>
      </c>
      <c r="BI525" s="252">
        <f>IF(N525="nulová",J525,0)</f>
        <v>0</v>
      </c>
      <c r="BJ525" s="18" t="s">
        <v>92</v>
      </c>
      <c r="BK525" s="252">
        <f>ROUND(I525*H525,2)</f>
        <v>0</v>
      </c>
      <c r="BL525" s="18" t="s">
        <v>264</v>
      </c>
      <c r="BM525" s="251" t="s">
        <v>1495</v>
      </c>
    </row>
    <row r="526" s="15" customFormat="1">
      <c r="A526" s="15"/>
      <c r="B526" s="294"/>
      <c r="C526" s="295"/>
      <c r="D526" s="260" t="s">
        <v>190</v>
      </c>
      <c r="E526" s="296" t="s">
        <v>1</v>
      </c>
      <c r="F526" s="297" t="s">
        <v>1496</v>
      </c>
      <c r="G526" s="295"/>
      <c r="H526" s="296" t="s">
        <v>1</v>
      </c>
      <c r="I526" s="298"/>
      <c r="J526" s="295"/>
      <c r="K526" s="295"/>
      <c r="L526" s="299"/>
      <c r="M526" s="300"/>
      <c r="N526" s="301"/>
      <c r="O526" s="301"/>
      <c r="P526" s="301"/>
      <c r="Q526" s="301"/>
      <c r="R526" s="301"/>
      <c r="S526" s="301"/>
      <c r="T526" s="302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303" t="s">
        <v>190</v>
      </c>
      <c r="AU526" s="303" t="s">
        <v>92</v>
      </c>
      <c r="AV526" s="15" t="s">
        <v>84</v>
      </c>
      <c r="AW526" s="15" t="s">
        <v>32</v>
      </c>
      <c r="AX526" s="15" t="s">
        <v>76</v>
      </c>
      <c r="AY526" s="303" t="s">
        <v>149</v>
      </c>
    </row>
    <row r="527" s="13" customFormat="1">
      <c r="A527" s="13"/>
      <c r="B527" s="258"/>
      <c r="C527" s="259"/>
      <c r="D527" s="260" t="s">
        <v>190</v>
      </c>
      <c r="E527" s="261" t="s">
        <v>1</v>
      </c>
      <c r="F527" s="262" t="s">
        <v>1497</v>
      </c>
      <c r="G527" s="259"/>
      <c r="H527" s="263">
        <v>17.030000000000001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190</v>
      </c>
      <c r="AU527" s="269" t="s">
        <v>92</v>
      </c>
      <c r="AV527" s="13" t="s">
        <v>92</v>
      </c>
      <c r="AW527" s="13" t="s">
        <v>32</v>
      </c>
      <c r="AX527" s="13" t="s">
        <v>76</v>
      </c>
      <c r="AY527" s="269" t="s">
        <v>149</v>
      </c>
    </row>
    <row r="528" s="14" customFormat="1">
      <c r="A528" s="14"/>
      <c r="B528" s="270"/>
      <c r="C528" s="271"/>
      <c r="D528" s="260" t="s">
        <v>190</v>
      </c>
      <c r="E528" s="272" t="s">
        <v>1</v>
      </c>
      <c r="F528" s="273" t="s">
        <v>203</v>
      </c>
      <c r="G528" s="271"/>
      <c r="H528" s="274">
        <v>17.030000000000001</v>
      </c>
      <c r="I528" s="275"/>
      <c r="J528" s="271"/>
      <c r="K528" s="271"/>
      <c r="L528" s="276"/>
      <c r="M528" s="277"/>
      <c r="N528" s="278"/>
      <c r="O528" s="278"/>
      <c r="P528" s="278"/>
      <c r="Q528" s="278"/>
      <c r="R528" s="278"/>
      <c r="S528" s="278"/>
      <c r="T528" s="27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0" t="s">
        <v>190</v>
      </c>
      <c r="AU528" s="280" t="s">
        <v>92</v>
      </c>
      <c r="AV528" s="14" t="s">
        <v>166</v>
      </c>
      <c r="AW528" s="14" t="s">
        <v>4</v>
      </c>
      <c r="AX528" s="14" t="s">
        <v>84</v>
      </c>
      <c r="AY528" s="280" t="s">
        <v>149</v>
      </c>
    </row>
    <row r="529" s="2" customFormat="1" ht="36.72453" customHeight="1">
      <c r="A529" s="39"/>
      <c r="B529" s="40"/>
      <c r="C529" s="239" t="s">
        <v>1498</v>
      </c>
      <c r="D529" s="239" t="s">
        <v>152</v>
      </c>
      <c r="E529" s="240" t="s">
        <v>1499</v>
      </c>
      <c r="F529" s="241" t="s">
        <v>1500</v>
      </c>
      <c r="G529" s="242" t="s">
        <v>188</v>
      </c>
      <c r="H529" s="243">
        <v>50.643999999999998</v>
      </c>
      <c r="I529" s="244"/>
      <c r="J529" s="245">
        <f>ROUND(I529*H529,2)</f>
        <v>0</v>
      </c>
      <c r="K529" s="246"/>
      <c r="L529" s="45"/>
      <c r="M529" s="247" t="s">
        <v>1</v>
      </c>
      <c r="N529" s="248" t="s">
        <v>42</v>
      </c>
      <c r="O529" s="98"/>
      <c r="P529" s="249">
        <f>O529*H529</f>
        <v>0</v>
      </c>
      <c r="Q529" s="249">
        <v>0.0025000000000000001</v>
      </c>
      <c r="R529" s="249">
        <f>Q529*H529</f>
        <v>0.12661</v>
      </c>
      <c r="S529" s="249">
        <v>0</v>
      </c>
      <c r="T529" s="25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51" t="s">
        <v>264</v>
      </c>
      <c r="AT529" s="251" t="s">
        <v>152</v>
      </c>
      <c r="AU529" s="251" t="s">
        <v>92</v>
      </c>
      <c r="AY529" s="18" t="s">
        <v>149</v>
      </c>
      <c r="BE529" s="252">
        <f>IF(N529="základná",J529,0)</f>
        <v>0</v>
      </c>
      <c r="BF529" s="252">
        <f>IF(N529="znížená",J529,0)</f>
        <v>0</v>
      </c>
      <c r="BG529" s="252">
        <f>IF(N529="zákl. prenesená",J529,0)</f>
        <v>0</v>
      </c>
      <c r="BH529" s="252">
        <f>IF(N529="zníž. prenesená",J529,0)</f>
        <v>0</v>
      </c>
      <c r="BI529" s="252">
        <f>IF(N529="nulová",J529,0)</f>
        <v>0</v>
      </c>
      <c r="BJ529" s="18" t="s">
        <v>92</v>
      </c>
      <c r="BK529" s="252">
        <f>ROUND(I529*H529,2)</f>
        <v>0</v>
      </c>
      <c r="BL529" s="18" t="s">
        <v>264</v>
      </c>
      <c r="BM529" s="251" t="s">
        <v>1501</v>
      </c>
    </row>
    <row r="530" s="15" customFormat="1">
      <c r="A530" s="15"/>
      <c r="B530" s="294"/>
      <c r="C530" s="295"/>
      <c r="D530" s="260" t="s">
        <v>190</v>
      </c>
      <c r="E530" s="296" t="s">
        <v>1</v>
      </c>
      <c r="F530" s="297" t="s">
        <v>1502</v>
      </c>
      <c r="G530" s="295"/>
      <c r="H530" s="296" t="s">
        <v>1</v>
      </c>
      <c r="I530" s="298"/>
      <c r="J530" s="295"/>
      <c r="K530" s="295"/>
      <c r="L530" s="299"/>
      <c r="M530" s="300"/>
      <c r="N530" s="301"/>
      <c r="O530" s="301"/>
      <c r="P530" s="301"/>
      <c r="Q530" s="301"/>
      <c r="R530" s="301"/>
      <c r="S530" s="301"/>
      <c r="T530" s="30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303" t="s">
        <v>190</v>
      </c>
      <c r="AU530" s="303" t="s">
        <v>92</v>
      </c>
      <c r="AV530" s="15" t="s">
        <v>84</v>
      </c>
      <c r="AW530" s="15" t="s">
        <v>32</v>
      </c>
      <c r="AX530" s="15" t="s">
        <v>76</v>
      </c>
      <c r="AY530" s="303" t="s">
        <v>149</v>
      </c>
    </row>
    <row r="531" s="13" customFormat="1">
      <c r="A531" s="13"/>
      <c r="B531" s="258"/>
      <c r="C531" s="259"/>
      <c r="D531" s="260" t="s">
        <v>190</v>
      </c>
      <c r="E531" s="261" t="s">
        <v>1</v>
      </c>
      <c r="F531" s="262" t="s">
        <v>1503</v>
      </c>
      <c r="G531" s="259"/>
      <c r="H531" s="263">
        <v>37.674999999999997</v>
      </c>
      <c r="I531" s="264"/>
      <c r="J531" s="259"/>
      <c r="K531" s="259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190</v>
      </c>
      <c r="AU531" s="269" t="s">
        <v>92</v>
      </c>
      <c r="AV531" s="13" t="s">
        <v>92</v>
      </c>
      <c r="AW531" s="13" t="s">
        <v>32</v>
      </c>
      <c r="AX531" s="13" t="s">
        <v>76</v>
      </c>
      <c r="AY531" s="269" t="s">
        <v>149</v>
      </c>
    </row>
    <row r="532" s="13" customFormat="1">
      <c r="A532" s="13"/>
      <c r="B532" s="258"/>
      <c r="C532" s="259"/>
      <c r="D532" s="260" t="s">
        <v>190</v>
      </c>
      <c r="E532" s="261" t="s">
        <v>1</v>
      </c>
      <c r="F532" s="262" t="s">
        <v>1383</v>
      </c>
      <c r="G532" s="259"/>
      <c r="H532" s="263">
        <v>12.968999999999999</v>
      </c>
      <c r="I532" s="264"/>
      <c r="J532" s="259"/>
      <c r="K532" s="259"/>
      <c r="L532" s="265"/>
      <c r="M532" s="266"/>
      <c r="N532" s="267"/>
      <c r="O532" s="267"/>
      <c r="P532" s="267"/>
      <c r="Q532" s="267"/>
      <c r="R532" s="267"/>
      <c r="S532" s="267"/>
      <c r="T532" s="26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9" t="s">
        <v>190</v>
      </c>
      <c r="AU532" s="269" t="s">
        <v>92</v>
      </c>
      <c r="AV532" s="13" t="s">
        <v>92</v>
      </c>
      <c r="AW532" s="13" t="s">
        <v>32</v>
      </c>
      <c r="AX532" s="13" t="s">
        <v>76</v>
      </c>
      <c r="AY532" s="269" t="s">
        <v>149</v>
      </c>
    </row>
    <row r="533" s="14" customFormat="1">
      <c r="A533" s="14"/>
      <c r="B533" s="270"/>
      <c r="C533" s="271"/>
      <c r="D533" s="260" t="s">
        <v>190</v>
      </c>
      <c r="E533" s="272" t="s">
        <v>1</v>
      </c>
      <c r="F533" s="273" t="s">
        <v>203</v>
      </c>
      <c r="G533" s="271"/>
      <c r="H533" s="274">
        <v>50.643999999999998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0" t="s">
        <v>190</v>
      </c>
      <c r="AU533" s="280" t="s">
        <v>92</v>
      </c>
      <c r="AV533" s="14" t="s">
        <v>166</v>
      </c>
      <c r="AW533" s="14" t="s">
        <v>32</v>
      </c>
      <c r="AX533" s="14" t="s">
        <v>84</v>
      </c>
      <c r="AY533" s="280" t="s">
        <v>149</v>
      </c>
    </row>
    <row r="534" s="2" customFormat="1" ht="16.30189" customHeight="1">
      <c r="A534" s="39"/>
      <c r="B534" s="40"/>
      <c r="C534" s="282" t="s">
        <v>1504</v>
      </c>
      <c r="D534" s="282" t="s">
        <v>243</v>
      </c>
      <c r="E534" s="283" t="s">
        <v>1505</v>
      </c>
      <c r="F534" s="284" t="s">
        <v>1506</v>
      </c>
      <c r="G534" s="285" t="s">
        <v>493</v>
      </c>
      <c r="H534" s="286">
        <v>25.321999999999999</v>
      </c>
      <c r="I534" s="287"/>
      <c r="J534" s="288">
        <f>ROUND(I534*H534,2)</f>
        <v>0</v>
      </c>
      <c r="K534" s="289"/>
      <c r="L534" s="290"/>
      <c r="M534" s="291" t="s">
        <v>1</v>
      </c>
      <c r="N534" s="292" t="s">
        <v>42</v>
      </c>
      <c r="O534" s="98"/>
      <c r="P534" s="249">
        <f>O534*H534</f>
        <v>0</v>
      </c>
      <c r="Q534" s="249">
        <v>0.001</v>
      </c>
      <c r="R534" s="249">
        <f>Q534*H534</f>
        <v>0.025322000000000001</v>
      </c>
      <c r="S534" s="249">
        <v>0</v>
      </c>
      <c r="T534" s="25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1" t="s">
        <v>332</v>
      </c>
      <c r="AT534" s="251" t="s">
        <v>243</v>
      </c>
      <c r="AU534" s="251" t="s">
        <v>92</v>
      </c>
      <c r="AY534" s="18" t="s">
        <v>149</v>
      </c>
      <c r="BE534" s="252">
        <f>IF(N534="základná",J534,0)</f>
        <v>0</v>
      </c>
      <c r="BF534" s="252">
        <f>IF(N534="znížená",J534,0)</f>
        <v>0</v>
      </c>
      <c r="BG534" s="252">
        <f>IF(N534="zákl. prenesená",J534,0)</f>
        <v>0</v>
      </c>
      <c r="BH534" s="252">
        <f>IF(N534="zníž. prenesená",J534,0)</f>
        <v>0</v>
      </c>
      <c r="BI534" s="252">
        <f>IF(N534="nulová",J534,0)</f>
        <v>0</v>
      </c>
      <c r="BJ534" s="18" t="s">
        <v>92</v>
      </c>
      <c r="BK534" s="252">
        <f>ROUND(I534*H534,2)</f>
        <v>0</v>
      </c>
      <c r="BL534" s="18" t="s">
        <v>264</v>
      </c>
      <c r="BM534" s="251" t="s">
        <v>1507</v>
      </c>
    </row>
    <row r="535" s="13" customFormat="1">
      <c r="A535" s="13"/>
      <c r="B535" s="258"/>
      <c r="C535" s="259"/>
      <c r="D535" s="260" t="s">
        <v>190</v>
      </c>
      <c r="E535" s="259"/>
      <c r="F535" s="262" t="s">
        <v>1508</v>
      </c>
      <c r="G535" s="259"/>
      <c r="H535" s="263">
        <v>25.321999999999999</v>
      </c>
      <c r="I535" s="264"/>
      <c r="J535" s="259"/>
      <c r="K535" s="259"/>
      <c r="L535" s="265"/>
      <c r="M535" s="266"/>
      <c r="N535" s="267"/>
      <c r="O535" s="267"/>
      <c r="P535" s="267"/>
      <c r="Q535" s="267"/>
      <c r="R535" s="267"/>
      <c r="S535" s="267"/>
      <c r="T535" s="26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9" t="s">
        <v>190</v>
      </c>
      <c r="AU535" s="269" t="s">
        <v>92</v>
      </c>
      <c r="AV535" s="13" t="s">
        <v>92</v>
      </c>
      <c r="AW535" s="13" t="s">
        <v>4</v>
      </c>
      <c r="AX535" s="13" t="s">
        <v>84</v>
      </c>
      <c r="AY535" s="269" t="s">
        <v>149</v>
      </c>
    </row>
    <row r="536" s="2" customFormat="1" ht="21.0566" customHeight="1">
      <c r="A536" s="39"/>
      <c r="B536" s="40"/>
      <c r="C536" s="239" t="s">
        <v>1509</v>
      </c>
      <c r="D536" s="239" t="s">
        <v>152</v>
      </c>
      <c r="E536" s="240" t="s">
        <v>1510</v>
      </c>
      <c r="F536" s="241" t="s">
        <v>1511</v>
      </c>
      <c r="G536" s="242" t="s">
        <v>188</v>
      </c>
      <c r="H536" s="243">
        <v>60.158000000000001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0.00054226000000000003</v>
      </c>
      <c r="R536" s="249">
        <f>Q536*H536</f>
        <v>0.032621277080000004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264</v>
      </c>
      <c r="AT536" s="251" t="s">
        <v>152</v>
      </c>
      <c r="AU536" s="251" t="s">
        <v>92</v>
      </c>
      <c r="AY536" s="18" t="s">
        <v>149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264</v>
      </c>
      <c r="BM536" s="251" t="s">
        <v>1512</v>
      </c>
    </row>
    <row r="537" s="13" customFormat="1">
      <c r="A537" s="13"/>
      <c r="B537" s="258"/>
      <c r="C537" s="259"/>
      <c r="D537" s="260" t="s">
        <v>190</v>
      </c>
      <c r="E537" s="261" t="s">
        <v>1</v>
      </c>
      <c r="F537" s="262" t="s">
        <v>1503</v>
      </c>
      <c r="G537" s="259"/>
      <c r="H537" s="263">
        <v>37.674999999999997</v>
      </c>
      <c r="I537" s="264"/>
      <c r="J537" s="259"/>
      <c r="K537" s="259"/>
      <c r="L537" s="265"/>
      <c r="M537" s="266"/>
      <c r="N537" s="267"/>
      <c r="O537" s="267"/>
      <c r="P537" s="267"/>
      <c r="Q537" s="267"/>
      <c r="R537" s="267"/>
      <c r="S537" s="267"/>
      <c r="T537" s="26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9" t="s">
        <v>190</v>
      </c>
      <c r="AU537" s="269" t="s">
        <v>92</v>
      </c>
      <c r="AV537" s="13" t="s">
        <v>92</v>
      </c>
      <c r="AW537" s="13" t="s">
        <v>32</v>
      </c>
      <c r="AX537" s="13" t="s">
        <v>76</v>
      </c>
      <c r="AY537" s="269" t="s">
        <v>149</v>
      </c>
    </row>
    <row r="538" s="13" customFormat="1">
      <c r="A538" s="13"/>
      <c r="B538" s="258"/>
      <c r="C538" s="259"/>
      <c r="D538" s="260" t="s">
        <v>190</v>
      </c>
      <c r="E538" s="261" t="s">
        <v>1</v>
      </c>
      <c r="F538" s="262" t="s">
        <v>1383</v>
      </c>
      <c r="G538" s="259"/>
      <c r="H538" s="263">
        <v>12.968999999999999</v>
      </c>
      <c r="I538" s="264"/>
      <c r="J538" s="259"/>
      <c r="K538" s="259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190</v>
      </c>
      <c r="AU538" s="269" t="s">
        <v>92</v>
      </c>
      <c r="AV538" s="13" t="s">
        <v>92</v>
      </c>
      <c r="AW538" s="13" t="s">
        <v>32</v>
      </c>
      <c r="AX538" s="13" t="s">
        <v>76</v>
      </c>
      <c r="AY538" s="269" t="s">
        <v>149</v>
      </c>
    </row>
    <row r="539" s="13" customFormat="1">
      <c r="A539" s="13"/>
      <c r="B539" s="258"/>
      <c r="C539" s="259"/>
      <c r="D539" s="260" t="s">
        <v>190</v>
      </c>
      <c r="E539" s="261" t="s">
        <v>1</v>
      </c>
      <c r="F539" s="262" t="s">
        <v>1513</v>
      </c>
      <c r="G539" s="259"/>
      <c r="H539" s="263">
        <v>9.5139999999999993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190</v>
      </c>
      <c r="AU539" s="269" t="s">
        <v>92</v>
      </c>
      <c r="AV539" s="13" t="s">
        <v>92</v>
      </c>
      <c r="AW539" s="13" t="s">
        <v>32</v>
      </c>
      <c r="AX539" s="13" t="s">
        <v>76</v>
      </c>
      <c r="AY539" s="269" t="s">
        <v>149</v>
      </c>
    </row>
    <row r="540" s="14" customFormat="1">
      <c r="A540" s="14"/>
      <c r="B540" s="270"/>
      <c r="C540" s="271"/>
      <c r="D540" s="260" t="s">
        <v>190</v>
      </c>
      <c r="E540" s="272" t="s">
        <v>1</v>
      </c>
      <c r="F540" s="273" t="s">
        <v>203</v>
      </c>
      <c r="G540" s="271"/>
      <c r="H540" s="274">
        <v>60.158000000000001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190</v>
      </c>
      <c r="AU540" s="280" t="s">
        <v>92</v>
      </c>
      <c r="AV540" s="14" t="s">
        <v>166</v>
      </c>
      <c r="AW540" s="14" t="s">
        <v>32</v>
      </c>
      <c r="AX540" s="14" t="s">
        <v>84</v>
      </c>
      <c r="AY540" s="280" t="s">
        <v>149</v>
      </c>
    </row>
    <row r="541" s="2" customFormat="1" ht="31.92453" customHeight="1">
      <c r="A541" s="39"/>
      <c r="B541" s="40"/>
      <c r="C541" s="282" t="s">
        <v>1514</v>
      </c>
      <c r="D541" s="282" t="s">
        <v>243</v>
      </c>
      <c r="E541" s="283" t="s">
        <v>1515</v>
      </c>
      <c r="F541" s="284" t="s">
        <v>1516</v>
      </c>
      <c r="G541" s="285" t="s">
        <v>188</v>
      </c>
      <c r="H541" s="286">
        <v>69.182000000000002</v>
      </c>
      <c r="I541" s="287"/>
      <c r="J541" s="288">
        <f>ROUND(I541*H541,2)</f>
        <v>0</v>
      </c>
      <c r="K541" s="289"/>
      <c r="L541" s="290"/>
      <c r="M541" s="291" t="s">
        <v>1</v>
      </c>
      <c r="N541" s="292" t="s">
        <v>42</v>
      </c>
      <c r="O541" s="98"/>
      <c r="P541" s="249">
        <f>O541*H541</f>
        <v>0</v>
      </c>
      <c r="Q541" s="249">
        <v>0.0073800000000000003</v>
      </c>
      <c r="R541" s="249">
        <f>Q541*H541</f>
        <v>0.51056316000000002</v>
      </c>
      <c r="S541" s="249">
        <v>0</v>
      </c>
      <c r="T541" s="25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1" t="s">
        <v>332</v>
      </c>
      <c r="AT541" s="251" t="s">
        <v>243</v>
      </c>
      <c r="AU541" s="251" t="s">
        <v>92</v>
      </c>
      <c r="AY541" s="18" t="s">
        <v>149</v>
      </c>
      <c r="BE541" s="252">
        <f>IF(N541="základná",J541,0)</f>
        <v>0</v>
      </c>
      <c r="BF541" s="252">
        <f>IF(N541="znížená",J541,0)</f>
        <v>0</v>
      </c>
      <c r="BG541" s="252">
        <f>IF(N541="zákl. prenesená",J541,0)</f>
        <v>0</v>
      </c>
      <c r="BH541" s="252">
        <f>IF(N541="zníž. prenesená",J541,0)</f>
        <v>0</v>
      </c>
      <c r="BI541" s="252">
        <f>IF(N541="nulová",J541,0)</f>
        <v>0</v>
      </c>
      <c r="BJ541" s="18" t="s">
        <v>92</v>
      </c>
      <c r="BK541" s="252">
        <f>ROUND(I541*H541,2)</f>
        <v>0</v>
      </c>
      <c r="BL541" s="18" t="s">
        <v>264</v>
      </c>
      <c r="BM541" s="251" t="s">
        <v>1517</v>
      </c>
    </row>
    <row r="542" s="13" customFormat="1">
      <c r="A542" s="13"/>
      <c r="B542" s="258"/>
      <c r="C542" s="259"/>
      <c r="D542" s="260" t="s">
        <v>190</v>
      </c>
      <c r="E542" s="259"/>
      <c r="F542" s="262" t="s">
        <v>1518</v>
      </c>
      <c r="G542" s="259"/>
      <c r="H542" s="263">
        <v>69.182000000000002</v>
      </c>
      <c r="I542" s="264"/>
      <c r="J542" s="259"/>
      <c r="K542" s="259"/>
      <c r="L542" s="265"/>
      <c r="M542" s="266"/>
      <c r="N542" s="267"/>
      <c r="O542" s="267"/>
      <c r="P542" s="267"/>
      <c r="Q542" s="267"/>
      <c r="R542" s="267"/>
      <c r="S542" s="267"/>
      <c r="T542" s="26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9" t="s">
        <v>190</v>
      </c>
      <c r="AU542" s="269" t="s">
        <v>92</v>
      </c>
      <c r="AV542" s="13" t="s">
        <v>92</v>
      </c>
      <c r="AW542" s="13" t="s">
        <v>4</v>
      </c>
      <c r="AX542" s="13" t="s">
        <v>84</v>
      </c>
      <c r="AY542" s="269" t="s">
        <v>149</v>
      </c>
    </row>
    <row r="543" s="2" customFormat="1" ht="23.4566" customHeight="1">
      <c r="A543" s="39"/>
      <c r="B543" s="40"/>
      <c r="C543" s="239" t="s">
        <v>1519</v>
      </c>
      <c r="D543" s="239" t="s">
        <v>152</v>
      </c>
      <c r="E543" s="240" t="s">
        <v>1520</v>
      </c>
      <c r="F543" s="241" t="s">
        <v>806</v>
      </c>
      <c r="G543" s="242" t="s">
        <v>1521</v>
      </c>
      <c r="H543" s="315"/>
      <c r="I543" s="244"/>
      <c r="J543" s="245">
        <f>ROUND(I543*H543,2)</f>
        <v>0</v>
      </c>
      <c r="K543" s="246"/>
      <c r="L543" s="45"/>
      <c r="M543" s="247" t="s">
        <v>1</v>
      </c>
      <c r="N543" s="248" t="s">
        <v>42</v>
      </c>
      <c r="O543" s="98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264</v>
      </c>
      <c r="AT543" s="251" t="s">
        <v>152</v>
      </c>
      <c r="AU543" s="251" t="s">
        <v>92</v>
      </c>
      <c r="AY543" s="18" t="s">
        <v>149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264</v>
      </c>
      <c r="BM543" s="251" t="s">
        <v>1522</v>
      </c>
    </row>
    <row r="544" s="12" customFormat="1" ht="25.92" customHeight="1">
      <c r="A544" s="12"/>
      <c r="B544" s="223"/>
      <c r="C544" s="224"/>
      <c r="D544" s="225" t="s">
        <v>75</v>
      </c>
      <c r="E544" s="226" t="s">
        <v>146</v>
      </c>
      <c r="F544" s="226" t="s">
        <v>147</v>
      </c>
      <c r="G544" s="224"/>
      <c r="H544" s="224"/>
      <c r="I544" s="227"/>
      <c r="J544" s="228">
        <f>BK544</f>
        <v>0</v>
      </c>
      <c r="K544" s="224"/>
      <c r="L544" s="229"/>
      <c r="M544" s="230"/>
      <c r="N544" s="231"/>
      <c r="O544" s="231"/>
      <c r="P544" s="232">
        <f>SUM(P545:P554)</f>
        <v>0</v>
      </c>
      <c r="Q544" s="231"/>
      <c r="R544" s="232">
        <f>SUM(R545:R554)</f>
        <v>0</v>
      </c>
      <c r="S544" s="231"/>
      <c r="T544" s="233">
        <f>SUM(T545:T554)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34" t="s">
        <v>148</v>
      </c>
      <c r="AT544" s="235" t="s">
        <v>75</v>
      </c>
      <c r="AU544" s="235" t="s">
        <v>76</v>
      </c>
      <c r="AY544" s="234" t="s">
        <v>149</v>
      </c>
      <c r="BK544" s="236">
        <f>SUM(BK545:BK554)</f>
        <v>0</v>
      </c>
    </row>
    <row r="545" s="2" customFormat="1" ht="31.92453" customHeight="1">
      <c r="A545" s="39"/>
      <c r="B545" s="40"/>
      <c r="C545" s="239" t="s">
        <v>1523</v>
      </c>
      <c r="D545" s="239" t="s">
        <v>152</v>
      </c>
      <c r="E545" s="240" t="s">
        <v>1524</v>
      </c>
      <c r="F545" s="241" t="s">
        <v>154</v>
      </c>
      <c r="G545" s="242" t="s">
        <v>155</v>
      </c>
      <c r="H545" s="243">
        <v>1</v>
      </c>
      <c r="I545" s="244"/>
      <c r="J545" s="245">
        <f>ROUND(I545*H545,2)</f>
        <v>0</v>
      </c>
      <c r="K545" s="246"/>
      <c r="L545" s="45"/>
      <c r="M545" s="247" t="s">
        <v>1</v>
      </c>
      <c r="N545" s="248" t="s">
        <v>42</v>
      </c>
      <c r="O545" s="98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51" t="s">
        <v>156</v>
      </c>
      <c r="AT545" s="251" t="s">
        <v>152</v>
      </c>
      <c r="AU545" s="251" t="s">
        <v>84</v>
      </c>
      <c r="AY545" s="18" t="s">
        <v>149</v>
      </c>
      <c r="BE545" s="252">
        <f>IF(N545="základná",J545,0)</f>
        <v>0</v>
      </c>
      <c r="BF545" s="252">
        <f>IF(N545="znížená",J545,0)</f>
        <v>0</v>
      </c>
      <c r="BG545" s="252">
        <f>IF(N545="zákl. prenesená",J545,0)</f>
        <v>0</v>
      </c>
      <c r="BH545" s="252">
        <f>IF(N545="zníž. prenesená",J545,0)</f>
        <v>0</v>
      </c>
      <c r="BI545" s="252">
        <f>IF(N545="nulová",J545,0)</f>
        <v>0</v>
      </c>
      <c r="BJ545" s="18" t="s">
        <v>92</v>
      </c>
      <c r="BK545" s="252">
        <f>ROUND(I545*H545,2)</f>
        <v>0</v>
      </c>
      <c r="BL545" s="18" t="s">
        <v>156</v>
      </c>
      <c r="BM545" s="251" t="s">
        <v>1525</v>
      </c>
    </row>
    <row r="546" s="2" customFormat="1" ht="23.4566" customHeight="1">
      <c r="A546" s="39"/>
      <c r="B546" s="40"/>
      <c r="C546" s="239" t="s">
        <v>1526</v>
      </c>
      <c r="D546" s="239" t="s">
        <v>152</v>
      </c>
      <c r="E546" s="240" t="s">
        <v>1527</v>
      </c>
      <c r="F546" s="241" t="s">
        <v>159</v>
      </c>
      <c r="G546" s="242" t="s">
        <v>155</v>
      </c>
      <c r="H546" s="243">
        <v>1</v>
      </c>
      <c r="I546" s="244"/>
      <c r="J546" s="245">
        <f>ROUND(I546*H546,2)</f>
        <v>0</v>
      </c>
      <c r="K546" s="246"/>
      <c r="L546" s="45"/>
      <c r="M546" s="247" t="s">
        <v>1</v>
      </c>
      <c r="N546" s="248" t="s">
        <v>42</v>
      </c>
      <c r="O546" s="9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51" t="s">
        <v>156</v>
      </c>
      <c r="AT546" s="251" t="s">
        <v>152</v>
      </c>
      <c r="AU546" s="251" t="s">
        <v>84</v>
      </c>
      <c r="AY546" s="18" t="s">
        <v>149</v>
      </c>
      <c r="BE546" s="252">
        <f>IF(N546="základná",J546,0)</f>
        <v>0</v>
      </c>
      <c r="BF546" s="252">
        <f>IF(N546="znížená",J546,0)</f>
        <v>0</v>
      </c>
      <c r="BG546" s="252">
        <f>IF(N546="zákl. prenesená",J546,0)</f>
        <v>0</v>
      </c>
      <c r="BH546" s="252">
        <f>IF(N546="zníž. prenesená",J546,0)</f>
        <v>0</v>
      </c>
      <c r="BI546" s="252">
        <f>IF(N546="nulová",J546,0)</f>
        <v>0</v>
      </c>
      <c r="BJ546" s="18" t="s">
        <v>92</v>
      </c>
      <c r="BK546" s="252">
        <f>ROUND(I546*H546,2)</f>
        <v>0</v>
      </c>
      <c r="BL546" s="18" t="s">
        <v>156</v>
      </c>
      <c r="BM546" s="251" t="s">
        <v>1528</v>
      </c>
    </row>
    <row r="547" s="2" customFormat="1" ht="23.4566" customHeight="1">
      <c r="A547" s="39"/>
      <c r="B547" s="40"/>
      <c r="C547" s="239" t="s">
        <v>1529</v>
      </c>
      <c r="D547" s="239" t="s">
        <v>152</v>
      </c>
      <c r="E547" s="240" t="s">
        <v>1530</v>
      </c>
      <c r="F547" s="241" t="s">
        <v>162</v>
      </c>
      <c r="G547" s="242" t="s">
        <v>155</v>
      </c>
      <c r="H547" s="243">
        <v>1</v>
      </c>
      <c r="I547" s="244"/>
      <c r="J547" s="245">
        <f>ROUND(I547*H547,2)</f>
        <v>0</v>
      </c>
      <c r="K547" s="246"/>
      <c r="L547" s="45"/>
      <c r="M547" s="247" t="s">
        <v>1</v>
      </c>
      <c r="N547" s="248" t="s">
        <v>42</v>
      </c>
      <c r="O547" s="98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1" t="s">
        <v>156</v>
      </c>
      <c r="AT547" s="251" t="s">
        <v>152</v>
      </c>
      <c r="AU547" s="251" t="s">
        <v>84</v>
      </c>
      <c r="AY547" s="18" t="s">
        <v>149</v>
      </c>
      <c r="BE547" s="252">
        <f>IF(N547="základná",J547,0)</f>
        <v>0</v>
      </c>
      <c r="BF547" s="252">
        <f>IF(N547="znížená",J547,0)</f>
        <v>0</v>
      </c>
      <c r="BG547" s="252">
        <f>IF(N547="zákl. prenesená",J547,0)</f>
        <v>0</v>
      </c>
      <c r="BH547" s="252">
        <f>IF(N547="zníž. prenesená",J547,0)</f>
        <v>0</v>
      </c>
      <c r="BI547" s="252">
        <f>IF(N547="nulová",J547,0)</f>
        <v>0</v>
      </c>
      <c r="BJ547" s="18" t="s">
        <v>92</v>
      </c>
      <c r="BK547" s="252">
        <f>ROUND(I547*H547,2)</f>
        <v>0</v>
      </c>
      <c r="BL547" s="18" t="s">
        <v>156</v>
      </c>
      <c r="BM547" s="251" t="s">
        <v>1531</v>
      </c>
    </row>
    <row r="548" s="2" customFormat="1" ht="42.79245" customHeight="1">
      <c r="A548" s="39"/>
      <c r="B548" s="40"/>
      <c r="C548" s="239" t="s">
        <v>1532</v>
      </c>
      <c r="D548" s="239" t="s">
        <v>152</v>
      </c>
      <c r="E548" s="240" t="s">
        <v>167</v>
      </c>
      <c r="F548" s="241" t="s">
        <v>168</v>
      </c>
      <c r="G548" s="242" t="s">
        <v>155</v>
      </c>
      <c r="H548" s="243">
        <v>1</v>
      </c>
      <c r="I548" s="244"/>
      <c r="J548" s="245">
        <f>ROUND(I548*H548,2)</f>
        <v>0</v>
      </c>
      <c r="K548" s="246"/>
      <c r="L548" s="45"/>
      <c r="M548" s="247" t="s">
        <v>1</v>
      </c>
      <c r="N548" s="248" t="s">
        <v>42</v>
      </c>
      <c r="O548" s="9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1" t="s">
        <v>156</v>
      </c>
      <c r="AT548" s="251" t="s">
        <v>152</v>
      </c>
      <c r="AU548" s="251" t="s">
        <v>84</v>
      </c>
      <c r="AY548" s="18" t="s">
        <v>149</v>
      </c>
      <c r="BE548" s="252">
        <f>IF(N548="základná",J548,0)</f>
        <v>0</v>
      </c>
      <c r="BF548" s="252">
        <f>IF(N548="znížená",J548,0)</f>
        <v>0</v>
      </c>
      <c r="BG548" s="252">
        <f>IF(N548="zákl. prenesená",J548,0)</f>
        <v>0</v>
      </c>
      <c r="BH548" s="252">
        <f>IF(N548="zníž. prenesená",J548,0)</f>
        <v>0</v>
      </c>
      <c r="BI548" s="252">
        <f>IF(N548="nulová",J548,0)</f>
        <v>0</v>
      </c>
      <c r="BJ548" s="18" t="s">
        <v>92</v>
      </c>
      <c r="BK548" s="252">
        <f>ROUND(I548*H548,2)</f>
        <v>0</v>
      </c>
      <c r="BL548" s="18" t="s">
        <v>156</v>
      </c>
      <c r="BM548" s="251" t="s">
        <v>1533</v>
      </c>
    </row>
    <row r="549" s="2" customFormat="1" ht="42.79245" customHeight="1">
      <c r="A549" s="39"/>
      <c r="B549" s="40"/>
      <c r="C549" s="239" t="s">
        <v>1534</v>
      </c>
      <c r="D549" s="239" t="s">
        <v>152</v>
      </c>
      <c r="E549" s="240" t="s">
        <v>1535</v>
      </c>
      <c r="F549" s="241" t="s">
        <v>1536</v>
      </c>
      <c r="G549" s="242" t="s">
        <v>155</v>
      </c>
      <c r="H549" s="243">
        <v>1</v>
      </c>
      <c r="I549" s="244"/>
      <c r="J549" s="245">
        <f>ROUND(I549*H549,2)</f>
        <v>0</v>
      </c>
      <c r="K549" s="246"/>
      <c r="L549" s="45"/>
      <c r="M549" s="247" t="s">
        <v>1</v>
      </c>
      <c r="N549" s="248" t="s">
        <v>42</v>
      </c>
      <c r="O549" s="98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1" t="s">
        <v>156</v>
      </c>
      <c r="AT549" s="251" t="s">
        <v>152</v>
      </c>
      <c r="AU549" s="251" t="s">
        <v>84</v>
      </c>
      <c r="AY549" s="18" t="s">
        <v>149</v>
      </c>
      <c r="BE549" s="252">
        <f>IF(N549="základná",J549,0)</f>
        <v>0</v>
      </c>
      <c r="BF549" s="252">
        <f>IF(N549="znížená",J549,0)</f>
        <v>0</v>
      </c>
      <c r="BG549" s="252">
        <f>IF(N549="zákl. prenesená",J549,0)</f>
        <v>0</v>
      </c>
      <c r="BH549" s="252">
        <f>IF(N549="zníž. prenesená",J549,0)</f>
        <v>0</v>
      </c>
      <c r="BI549" s="252">
        <f>IF(N549="nulová",J549,0)</f>
        <v>0</v>
      </c>
      <c r="BJ549" s="18" t="s">
        <v>92</v>
      </c>
      <c r="BK549" s="252">
        <f>ROUND(I549*H549,2)</f>
        <v>0</v>
      </c>
      <c r="BL549" s="18" t="s">
        <v>156</v>
      </c>
      <c r="BM549" s="251" t="s">
        <v>1537</v>
      </c>
    </row>
    <row r="550" s="2" customFormat="1" ht="31.92453" customHeight="1">
      <c r="A550" s="39"/>
      <c r="B550" s="40"/>
      <c r="C550" s="239" t="s">
        <v>1538</v>
      </c>
      <c r="D550" s="239" t="s">
        <v>152</v>
      </c>
      <c r="E550" s="240" t="s">
        <v>1539</v>
      </c>
      <c r="F550" s="241" t="s">
        <v>1540</v>
      </c>
      <c r="G550" s="242" t="s">
        <v>155</v>
      </c>
      <c r="H550" s="243">
        <v>1</v>
      </c>
      <c r="I550" s="244"/>
      <c r="J550" s="245">
        <f>ROUND(I550*H550,2)</f>
        <v>0</v>
      </c>
      <c r="K550" s="246"/>
      <c r="L550" s="45"/>
      <c r="M550" s="247" t="s">
        <v>1</v>
      </c>
      <c r="N550" s="248" t="s">
        <v>42</v>
      </c>
      <c r="O550" s="9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1" t="s">
        <v>156</v>
      </c>
      <c r="AT550" s="251" t="s">
        <v>152</v>
      </c>
      <c r="AU550" s="251" t="s">
        <v>84</v>
      </c>
      <c r="AY550" s="18" t="s">
        <v>149</v>
      </c>
      <c r="BE550" s="252">
        <f>IF(N550="základná",J550,0)</f>
        <v>0</v>
      </c>
      <c r="BF550" s="252">
        <f>IF(N550="znížená",J550,0)</f>
        <v>0</v>
      </c>
      <c r="BG550" s="252">
        <f>IF(N550="zákl. prenesená",J550,0)</f>
        <v>0</v>
      </c>
      <c r="BH550" s="252">
        <f>IF(N550="zníž. prenesená",J550,0)</f>
        <v>0</v>
      </c>
      <c r="BI550" s="252">
        <f>IF(N550="nulová",J550,0)</f>
        <v>0</v>
      </c>
      <c r="BJ550" s="18" t="s">
        <v>92</v>
      </c>
      <c r="BK550" s="252">
        <f>ROUND(I550*H550,2)</f>
        <v>0</v>
      </c>
      <c r="BL550" s="18" t="s">
        <v>156</v>
      </c>
      <c r="BM550" s="251" t="s">
        <v>1541</v>
      </c>
    </row>
    <row r="551" s="13" customFormat="1">
      <c r="A551" s="13"/>
      <c r="B551" s="258"/>
      <c r="C551" s="259"/>
      <c r="D551" s="260" t="s">
        <v>190</v>
      </c>
      <c r="E551" s="261" t="s">
        <v>1</v>
      </c>
      <c r="F551" s="262" t="s">
        <v>1542</v>
      </c>
      <c r="G551" s="259"/>
      <c r="H551" s="263">
        <v>1</v>
      </c>
      <c r="I551" s="264"/>
      <c r="J551" s="259"/>
      <c r="K551" s="259"/>
      <c r="L551" s="265"/>
      <c r="M551" s="266"/>
      <c r="N551" s="267"/>
      <c r="O551" s="267"/>
      <c r="P551" s="267"/>
      <c r="Q551" s="267"/>
      <c r="R551" s="267"/>
      <c r="S551" s="267"/>
      <c r="T551" s="26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9" t="s">
        <v>190</v>
      </c>
      <c r="AU551" s="269" t="s">
        <v>84</v>
      </c>
      <c r="AV551" s="13" t="s">
        <v>92</v>
      </c>
      <c r="AW551" s="13" t="s">
        <v>32</v>
      </c>
      <c r="AX551" s="13" t="s">
        <v>84</v>
      </c>
      <c r="AY551" s="269" t="s">
        <v>149</v>
      </c>
    </row>
    <row r="552" s="2" customFormat="1" ht="16.30189" customHeight="1">
      <c r="A552" s="39"/>
      <c r="B552" s="40"/>
      <c r="C552" s="239" t="s">
        <v>1543</v>
      </c>
      <c r="D552" s="239" t="s">
        <v>152</v>
      </c>
      <c r="E552" s="240" t="s">
        <v>1544</v>
      </c>
      <c r="F552" s="241" t="s">
        <v>1545</v>
      </c>
      <c r="G552" s="242" t="s">
        <v>155</v>
      </c>
      <c r="H552" s="243">
        <v>1</v>
      </c>
      <c r="I552" s="244"/>
      <c r="J552" s="245">
        <f>ROUND(I552*H552,2)</f>
        <v>0</v>
      </c>
      <c r="K552" s="246"/>
      <c r="L552" s="45"/>
      <c r="M552" s="247" t="s">
        <v>1</v>
      </c>
      <c r="N552" s="248" t="s">
        <v>42</v>
      </c>
      <c r="O552" s="9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51" t="s">
        <v>156</v>
      </c>
      <c r="AT552" s="251" t="s">
        <v>152</v>
      </c>
      <c r="AU552" s="251" t="s">
        <v>84</v>
      </c>
      <c r="AY552" s="18" t="s">
        <v>149</v>
      </c>
      <c r="BE552" s="252">
        <f>IF(N552="základná",J552,0)</f>
        <v>0</v>
      </c>
      <c r="BF552" s="252">
        <f>IF(N552="znížená",J552,0)</f>
        <v>0</v>
      </c>
      <c r="BG552" s="252">
        <f>IF(N552="zákl. prenesená",J552,0)</f>
        <v>0</v>
      </c>
      <c r="BH552" s="252">
        <f>IF(N552="zníž. prenesená",J552,0)</f>
        <v>0</v>
      </c>
      <c r="BI552" s="252">
        <f>IF(N552="nulová",J552,0)</f>
        <v>0</v>
      </c>
      <c r="BJ552" s="18" t="s">
        <v>92</v>
      </c>
      <c r="BK552" s="252">
        <f>ROUND(I552*H552,2)</f>
        <v>0</v>
      </c>
      <c r="BL552" s="18" t="s">
        <v>156</v>
      </c>
      <c r="BM552" s="251" t="s">
        <v>1546</v>
      </c>
    </row>
    <row r="553" s="2" customFormat="1" ht="16.30189" customHeight="1">
      <c r="A553" s="39"/>
      <c r="B553" s="40"/>
      <c r="C553" s="239" t="s">
        <v>1547</v>
      </c>
      <c r="D553" s="239" t="s">
        <v>152</v>
      </c>
      <c r="E553" s="240" t="s">
        <v>1548</v>
      </c>
      <c r="F553" s="241" t="s">
        <v>1549</v>
      </c>
      <c r="G553" s="242" t="s">
        <v>1550</v>
      </c>
      <c r="H553" s="243">
        <v>5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156</v>
      </c>
      <c r="AT553" s="251" t="s">
        <v>152</v>
      </c>
      <c r="AU553" s="251" t="s">
        <v>84</v>
      </c>
      <c r="AY553" s="18" t="s">
        <v>149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156</v>
      </c>
      <c r="BM553" s="251" t="s">
        <v>1551</v>
      </c>
    </row>
    <row r="554" s="2" customFormat="1" ht="16.30189" customHeight="1">
      <c r="A554" s="39"/>
      <c r="B554" s="40"/>
      <c r="C554" s="239" t="s">
        <v>1552</v>
      </c>
      <c r="D554" s="239" t="s">
        <v>152</v>
      </c>
      <c r="E554" s="240" t="s">
        <v>1553</v>
      </c>
      <c r="F554" s="241" t="s">
        <v>1554</v>
      </c>
      <c r="G554" s="242" t="s">
        <v>155</v>
      </c>
      <c r="H554" s="243">
        <v>1</v>
      </c>
      <c r="I554" s="244"/>
      <c r="J554" s="245">
        <f>ROUND(I554*H554,2)</f>
        <v>0</v>
      </c>
      <c r="K554" s="246"/>
      <c r="L554" s="45"/>
      <c r="M554" s="253" t="s">
        <v>1</v>
      </c>
      <c r="N554" s="254" t="s">
        <v>42</v>
      </c>
      <c r="O554" s="255"/>
      <c r="P554" s="256">
        <f>O554*H554</f>
        <v>0</v>
      </c>
      <c r="Q554" s="256">
        <v>0</v>
      </c>
      <c r="R554" s="256">
        <f>Q554*H554</f>
        <v>0</v>
      </c>
      <c r="S554" s="256">
        <v>0</v>
      </c>
      <c r="T554" s="25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1" t="s">
        <v>156</v>
      </c>
      <c r="AT554" s="251" t="s">
        <v>152</v>
      </c>
      <c r="AU554" s="251" t="s">
        <v>84</v>
      </c>
      <c r="AY554" s="18" t="s">
        <v>149</v>
      </c>
      <c r="BE554" s="252">
        <f>IF(N554="základná",J554,0)</f>
        <v>0</v>
      </c>
      <c r="BF554" s="252">
        <f>IF(N554="znížená",J554,0)</f>
        <v>0</v>
      </c>
      <c r="BG554" s="252">
        <f>IF(N554="zákl. prenesená",J554,0)</f>
        <v>0</v>
      </c>
      <c r="BH554" s="252">
        <f>IF(N554="zníž. prenesená",J554,0)</f>
        <v>0</v>
      </c>
      <c r="BI554" s="252">
        <f>IF(N554="nulová",J554,0)</f>
        <v>0</v>
      </c>
      <c r="BJ554" s="18" t="s">
        <v>92</v>
      </c>
      <c r="BK554" s="252">
        <f>ROUND(I554*H554,2)</f>
        <v>0</v>
      </c>
      <c r="BL554" s="18" t="s">
        <v>156</v>
      </c>
      <c r="BM554" s="251" t="s">
        <v>1555</v>
      </c>
    </row>
    <row r="555" s="2" customFormat="1" ht="6.96" customHeight="1">
      <c r="A555" s="39"/>
      <c r="B555" s="73"/>
      <c r="C555" s="74"/>
      <c r="D555" s="74"/>
      <c r="E555" s="74"/>
      <c r="F555" s="74"/>
      <c r="G555" s="74"/>
      <c r="H555" s="74"/>
      <c r="I555" s="74"/>
      <c r="J555" s="74"/>
      <c r="K555" s="74"/>
      <c r="L555" s="45"/>
      <c r="M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</sheetData>
  <sheetProtection sheet="1" autoFilter="0" formatColumns="0" formatRows="0" objects="1" scenarios="1" spinCount="100000" saltValue="sCBEHqo/b3sFvvoMesnNbPsy5+wqmIL3SrKkPll9Qo6Mm4wu3ECmbCIoOUHIEo+KaRF76SNvrWZClzqgRdevDA==" hashValue="ihh6HWvgHGm4Obn2C5zaeVV/5pxS8A6aOkobaU5cLmp+7TaQr8WzWGW2/wpQrK1mvNQrgXjOgSBTnggGEejZZw==" algorithmName="SHA-512" password="CC35"/>
  <autoFilter ref="C128:K55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1556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11. 8. 2021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ROUND((SUM(BE129:BE543)),  2)</f>
        <v>0</v>
      </c>
      <c r="G33" s="173"/>
      <c r="H33" s="173"/>
      <c r="I33" s="174">
        <v>0.20000000000000001</v>
      </c>
      <c r="J33" s="172">
        <f>ROUND(((SUM(BE129:BE543))*I33),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ROUND((SUM(BF129:BF543)),  2)</f>
        <v>0</v>
      </c>
      <c r="G34" s="173"/>
      <c r="H34" s="173"/>
      <c r="I34" s="174">
        <v>0.20000000000000001</v>
      </c>
      <c r="J34" s="172">
        <f>ROUND(((SUM(BF129:BF543))*I34),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ROUND((SUM(BG129:BG543)),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ROUND((SUM(BH129:BH543)),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ROUND((SUM(BI129:BI543)),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30189" customHeight="1">
      <c r="A87" s="39"/>
      <c r="B87" s="40"/>
      <c r="C87" s="41"/>
      <c r="D87" s="41"/>
      <c r="E87" s="83" t="str">
        <f>E9</f>
        <v>206-00 - 206-00 Most ev. č.591-010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11. 8. 2021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200"/>
      <c r="C97" s="201"/>
      <c r="D97" s="202" t="s">
        <v>177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140"/>
      <c r="D98" s="207" t="s">
        <v>178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140"/>
      <c r="D99" s="207" t="s">
        <v>960</v>
      </c>
      <c r="E99" s="208"/>
      <c r="F99" s="208"/>
      <c r="G99" s="208"/>
      <c r="H99" s="208"/>
      <c r="I99" s="208"/>
      <c r="J99" s="209">
        <f>J185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6"/>
      <c r="C100" s="140"/>
      <c r="D100" s="207" t="s">
        <v>431</v>
      </c>
      <c r="E100" s="208"/>
      <c r="F100" s="208"/>
      <c r="G100" s="208"/>
      <c r="H100" s="208"/>
      <c r="I100" s="208"/>
      <c r="J100" s="209">
        <f>J204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40"/>
      <c r="D101" s="207" t="s">
        <v>432</v>
      </c>
      <c r="E101" s="208"/>
      <c r="F101" s="208"/>
      <c r="G101" s="208"/>
      <c r="H101" s="208"/>
      <c r="I101" s="208"/>
      <c r="J101" s="209">
        <f>J230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140"/>
      <c r="D102" s="207" t="s">
        <v>179</v>
      </c>
      <c r="E102" s="208"/>
      <c r="F102" s="208"/>
      <c r="G102" s="208"/>
      <c r="H102" s="208"/>
      <c r="I102" s="208"/>
      <c r="J102" s="209">
        <f>J275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40"/>
      <c r="D103" s="207" t="s">
        <v>180</v>
      </c>
      <c r="E103" s="208"/>
      <c r="F103" s="208"/>
      <c r="G103" s="208"/>
      <c r="H103" s="208"/>
      <c r="I103" s="208"/>
      <c r="J103" s="209">
        <f>J313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40"/>
      <c r="D104" s="207" t="s">
        <v>718</v>
      </c>
      <c r="E104" s="208"/>
      <c r="F104" s="208"/>
      <c r="G104" s="208"/>
      <c r="H104" s="208"/>
      <c r="I104" s="208"/>
      <c r="J104" s="209">
        <f>J373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40"/>
      <c r="D105" s="207" t="s">
        <v>181</v>
      </c>
      <c r="E105" s="208"/>
      <c r="F105" s="208"/>
      <c r="G105" s="208"/>
      <c r="H105" s="208"/>
      <c r="I105" s="208"/>
      <c r="J105" s="209">
        <f>J382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40"/>
      <c r="D106" s="207" t="s">
        <v>182</v>
      </c>
      <c r="E106" s="208"/>
      <c r="F106" s="208"/>
      <c r="G106" s="208"/>
      <c r="H106" s="208"/>
      <c r="I106" s="208"/>
      <c r="J106" s="209">
        <f>J493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0"/>
      <c r="C107" s="201"/>
      <c r="D107" s="202" t="s">
        <v>719</v>
      </c>
      <c r="E107" s="203"/>
      <c r="F107" s="203"/>
      <c r="G107" s="203"/>
      <c r="H107" s="203"/>
      <c r="I107" s="203"/>
      <c r="J107" s="204">
        <f>J495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6"/>
      <c r="C108" s="140"/>
      <c r="D108" s="207" t="s">
        <v>720</v>
      </c>
      <c r="E108" s="208"/>
      <c r="F108" s="208"/>
      <c r="G108" s="208"/>
      <c r="H108" s="208"/>
      <c r="I108" s="208"/>
      <c r="J108" s="209">
        <f>J496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0"/>
      <c r="C109" s="201"/>
      <c r="D109" s="202" t="s">
        <v>131</v>
      </c>
      <c r="E109" s="203"/>
      <c r="F109" s="203"/>
      <c r="G109" s="203"/>
      <c r="H109" s="203"/>
      <c r="I109" s="203"/>
      <c r="J109" s="204">
        <f>J533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206-00 - 206-00 Most ev. č.591-010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k. ú. Banská Bystrica</v>
      </c>
      <c r="G123" s="41"/>
      <c r="H123" s="41"/>
      <c r="I123" s="33" t="s">
        <v>21</v>
      </c>
      <c r="J123" s="86" t="str">
        <f>IF(J12="","",J12)</f>
        <v>11. 8. 2021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135</v>
      </c>
      <c r="D128" s="214" t="s">
        <v>61</v>
      </c>
      <c r="E128" s="214" t="s">
        <v>57</v>
      </c>
      <c r="F128" s="214" t="s">
        <v>58</v>
      </c>
      <c r="G128" s="214" t="s">
        <v>136</v>
      </c>
      <c r="H128" s="214" t="s">
        <v>137</v>
      </c>
      <c r="I128" s="214" t="s">
        <v>138</v>
      </c>
      <c r="J128" s="215" t="s">
        <v>128</v>
      </c>
      <c r="K128" s="216" t="s">
        <v>139</v>
      </c>
      <c r="L128" s="217"/>
      <c r="M128" s="107" t="s">
        <v>1</v>
      </c>
      <c r="N128" s="108" t="s">
        <v>40</v>
      </c>
      <c r="O128" s="108" t="s">
        <v>140</v>
      </c>
      <c r="P128" s="108" t="s">
        <v>141</v>
      </c>
      <c r="Q128" s="108" t="s">
        <v>142</v>
      </c>
      <c r="R128" s="108" t="s">
        <v>143</v>
      </c>
      <c r="S128" s="108" t="s">
        <v>144</v>
      </c>
      <c r="T128" s="109" t="s">
        <v>145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129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P130+P495+P533</f>
        <v>0</v>
      </c>
      <c r="Q129" s="111"/>
      <c r="R129" s="220">
        <f>R130+R495+R533</f>
        <v>609.95279396591343</v>
      </c>
      <c r="S129" s="111"/>
      <c r="T129" s="221">
        <f>T130+T495+T533</f>
        <v>152.43292199999999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130</v>
      </c>
      <c r="BK129" s="222">
        <f>BK130+BK495+BK533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183</v>
      </c>
      <c r="F130" s="226" t="s">
        <v>184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P131+P185+P204+P230+P275+P313+P373+P382+P493</f>
        <v>0</v>
      </c>
      <c r="Q130" s="231"/>
      <c r="R130" s="232">
        <f>R131+R185+R204+R230+R275+R313+R373+R382+R493</f>
        <v>608.84609450227344</v>
      </c>
      <c r="S130" s="231"/>
      <c r="T130" s="233">
        <f>T131+T185+T204+T230+T275+T313+T373+T382+T493</f>
        <v>152.43292199999999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149</v>
      </c>
      <c r="BK130" s="236">
        <f>BK131+BK185+BK204+BK230+BK275+BK313+BK373+BK382+BK493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185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SUM(P132:P184)</f>
        <v>0</v>
      </c>
      <c r="Q131" s="231"/>
      <c r="R131" s="232">
        <f>SUM(R132:R184)</f>
        <v>1.2398121024</v>
      </c>
      <c r="S131" s="231"/>
      <c r="T131" s="233">
        <f>SUM(T132:T184)</f>
        <v>86.590400000000002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149</v>
      </c>
      <c r="BK131" s="236">
        <f>SUM(BK132:BK184)</f>
        <v>0</v>
      </c>
    </row>
    <row r="132" s="2" customFormat="1" ht="31.92453" customHeight="1">
      <c r="A132" s="39"/>
      <c r="B132" s="40"/>
      <c r="C132" s="239" t="s">
        <v>84</v>
      </c>
      <c r="D132" s="239" t="s">
        <v>152</v>
      </c>
      <c r="E132" s="240" t="s">
        <v>961</v>
      </c>
      <c r="F132" s="241" t="s">
        <v>962</v>
      </c>
      <c r="G132" s="242" t="s">
        <v>188</v>
      </c>
      <c r="H132" s="243">
        <v>98.799999999999997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0.045176102400000001</v>
      </c>
      <c r="S132" s="249">
        <v>0.50800000000000001</v>
      </c>
      <c r="T132" s="250">
        <f>S132*H132</f>
        <v>50.190399999999997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166</v>
      </c>
      <c r="AT132" s="251" t="s">
        <v>152</v>
      </c>
      <c r="AU132" s="251" t="s">
        <v>92</v>
      </c>
      <c r="AY132" s="18" t="s">
        <v>149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166</v>
      </c>
      <c r="BM132" s="251" t="s">
        <v>1557</v>
      </c>
    </row>
    <row r="133" s="13" customFormat="1">
      <c r="A133" s="13"/>
      <c r="B133" s="258"/>
      <c r="C133" s="259"/>
      <c r="D133" s="260" t="s">
        <v>190</v>
      </c>
      <c r="E133" s="261" t="s">
        <v>1</v>
      </c>
      <c r="F133" s="262" t="s">
        <v>1558</v>
      </c>
      <c r="G133" s="259"/>
      <c r="H133" s="263">
        <v>33.799999999999997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190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149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965</v>
      </c>
      <c r="G134" s="259"/>
      <c r="H134" s="263">
        <v>65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4" customFormat="1">
      <c r="A135" s="14"/>
      <c r="B135" s="270"/>
      <c r="C135" s="271"/>
      <c r="D135" s="260" t="s">
        <v>190</v>
      </c>
      <c r="E135" s="272" t="s">
        <v>1</v>
      </c>
      <c r="F135" s="273" t="s">
        <v>203</v>
      </c>
      <c r="G135" s="271"/>
      <c r="H135" s="274">
        <v>98.799999999999997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190</v>
      </c>
      <c r="AU135" s="280" t="s">
        <v>92</v>
      </c>
      <c r="AV135" s="14" t="s">
        <v>166</v>
      </c>
      <c r="AW135" s="14" t="s">
        <v>32</v>
      </c>
      <c r="AX135" s="14" t="s">
        <v>84</v>
      </c>
      <c r="AY135" s="280" t="s">
        <v>149</v>
      </c>
    </row>
    <row r="136" s="2" customFormat="1" ht="31.92453" customHeight="1">
      <c r="A136" s="39"/>
      <c r="B136" s="40"/>
      <c r="C136" s="239" t="s">
        <v>92</v>
      </c>
      <c r="D136" s="239" t="s">
        <v>152</v>
      </c>
      <c r="E136" s="240" t="s">
        <v>815</v>
      </c>
      <c r="F136" s="241" t="s">
        <v>816</v>
      </c>
      <c r="G136" s="242" t="s">
        <v>188</v>
      </c>
      <c r="H136" s="243">
        <v>65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36.400000000000006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1559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965</v>
      </c>
      <c r="G137" s="259"/>
      <c r="H137" s="263">
        <v>65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149</v>
      </c>
    </row>
    <row r="138" s="14" customFormat="1">
      <c r="A138" s="14"/>
      <c r="B138" s="270"/>
      <c r="C138" s="271"/>
      <c r="D138" s="260" t="s">
        <v>190</v>
      </c>
      <c r="E138" s="272" t="s">
        <v>1</v>
      </c>
      <c r="F138" s="273" t="s">
        <v>203</v>
      </c>
      <c r="G138" s="271"/>
      <c r="H138" s="274">
        <v>65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190</v>
      </c>
      <c r="AU138" s="280" t="s">
        <v>92</v>
      </c>
      <c r="AV138" s="14" t="s">
        <v>166</v>
      </c>
      <c r="AW138" s="14" t="s">
        <v>32</v>
      </c>
      <c r="AX138" s="14" t="s">
        <v>84</v>
      </c>
      <c r="AY138" s="280" t="s">
        <v>149</v>
      </c>
    </row>
    <row r="139" s="2" customFormat="1" ht="23.4566" customHeight="1">
      <c r="A139" s="39"/>
      <c r="B139" s="40"/>
      <c r="C139" s="239" t="s">
        <v>99</v>
      </c>
      <c r="D139" s="239" t="s">
        <v>152</v>
      </c>
      <c r="E139" s="240" t="s">
        <v>967</v>
      </c>
      <c r="F139" s="241" t="s">
        <v>968</v>
      </c>
      <c r="G139" s="242" t="s">
        <v>239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1560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970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31.92453" customHeight="1">
      <c r="A141" s="39"/>
      <c r="B141" s="40"/>
      <c r="C141" s="239" t="s">
        <v>166</v>
      </c>
      <c r="D141" s="239" t="s">
        <v>152</v>
      </c>
      <c r="E141" s="240" t="s">
        <v>971</v>
      </c>
      <c r="F141" s="241" t="s">
        <v>972</v>
      </c>
      <c r="G141" s="242" t="s">
        <v>438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1561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974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16.30189" customHeight="1">
      <c r="A143" s="39"/>
      <c r="B143" s="40"/>
      <c r="C143" s="239" t="s">
        <v>148</v>
      </c>
      <c r="D143" s="239" t="s">
        <v>152</v>
      </c>
      <c r="E143" s="240" t="s">
        <v>975</v>
      </c>
      <c r="F143" s="241" t="s">
        <v>976</v>
      </c>
      <c r="G143" s="242" t="s">
        <v>438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1562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978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149</v>
      </c>
    </row>
    <row r="145" s="14" customFormat="1">
      <c r="A145" s="14"/>
      <c r="B145" s="270"/>
      <c r="C145" s="271"/>
      <c r="D145" s="260" t="s">
        <v>190</v>
      </c>
      <c r="E145" s="272" t="s">
        <v>1</v>
      </c>
      <c r="F145" s="273" t="s">
        <v>203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190</v>
      </c>
      <c r="AU145" s="280" t="s">
        <v>92</v>
      </c>
      <c r="AV145" s="14" t="s">
        <v>166</v>
      </c>
      <c r="AW145" s="14" t="s">
        <v>32</v>
      </c>
      <c r="AX145" s="14" t="s">
        <v>84</v>
      </c>
      <c r="AY145" s="280" t="s">
        <v>149</v>
      </c>
    </row>
    <row r="146" s="2" customFormat="1" ht="23.4566" customHeight="1">
      <c r="A146" s="39"/>
      <c r="B146" s="40"/>
      <c r="C146" s="239" t="s">
        <v>213</v>
      </c>
      <c r="D146" s="239" t="s">
        <v>152</v>
      </c>
      <c r="E146" s="240" t="s">
        <v>979</v>
      </c>
      <c r="F146" s="241" t="s">
        <v>980</v>
      </c>
      <c r="G146" s="242" t="s">
        <v>438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1563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982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13" customFormat="1">
      <c r="A148" s="13"/>
      <c r="B148" s="258"/>
      <c r="C148" s="259"/>
      <c r="D148" s="260" t="s">
        <v>190</v>
      </c>
      <c r="E148" s="259"/>
      <c r="F148" s="262" t="s">
        <v>983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149</v>
      </c>
    </row>
    <row r="149" s="2" customFormat="1" ht="23.4566" customHeight="1">
      <c r="A149" s="39"/>
      <c r="B149" s="40"/>
      <c r="C149" s="239" t="s">
        <v>218</v>
      </c>
      <c r="D149" s="239" t="s">
        <v>152</v>
      </c>
      <c r="E149" s="240" t="s">
        <v>984</v>
      </c>
      <c r="F149" s="241" t="s">
        <v>985</v>
      </c>
      <c r="G149" s="242" t="s">
        <v>438</v>
      </c>
      <c r="H149" s="243">
        <v>48.792000000000002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1564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1565</v>
      </c>
      <c r="G150" s="259"/>
      <c r="H150" s="263">
        <v>48.792000000000002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2" customFormat="1" ht="21.0566" customHeight="1">
      <c r="A151" s="39"/>
      <c r="B151" s="40"/>
      <c r="C151" s="239" t="s">
        <v>223</v>
      </c>
      <c r="D151" s="239" t="s">
        <v>152</v>
      </c>
      <c r="E151" s="240" t="s">
        <v>988</v>
      </c>
      <c r="F151" s="241" t="s">
        <v>989</v>
      </c>
      <c r="G151" s="242" t="s">
        <v>438</v>
      </c>
      <c r="H151" s="243">
        <v>59.799999999999997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1566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1567</v>
      </c>
      <c r="G152" s="259"/>
      <c r="H152" s="263">
        <v>59.799999999999997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149</v>
      </c>
    </row>
    <row r="153" s="2" customFormat="1" ht="23.4566" customHeight="1">
      <c r="A153" s="39"/>
      <c r="B153" s="40"/>
      <c r="C153" s="239" t="s">
        <v>229</v>
      </c>
      <c r="D153" s="239" t="s">
        <v>152</v>
      </c>
      <c r="E153" s="240" t="s">
        <v>992</v>
      </c>
      <c r="F153" s="241" t="s">
        <v>993</v>
      </c>
      <c r="G153" s="242" t="s">
        <v>438</v>
      </c>
      <c r="H153" s="243">
        <v>17.940000000000001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1568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1569</v>
      </c>
      <c r="G154" s="259"/>
      <c r="H154" s="263">
        <v>59.799999999999997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59"/>
      <c r="F155" s="262" t="s">
        <v>1570</v>
      </c>
      <c r="G155" s="259"/>
      <c r="H155" s="263">
        <v>17.940000000000001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4</v>
      </c>
      <c r="AX155" s="13" t="s">
        <v>84</v>
      </c>
      <c r="AY155" s="269" t="s">
        <v>149</v>
      </c>
    </row>
    <row r="156" s="2" customFormat="1" ht="21.0566" customHeight="1">
      <c r="A156" s="39"/>
      <c r="B156" s="40"/>
      <c r="C156" s="239" t="s">
        <v>236</v>
      </c>
      <c r="D156" s="239" t="s">
        <v>152</v>
      </c>
      <c r="E156" s="240" t="s">
        <v>441</v>
      </c>
      <c r="F156" s="241" t="s">
        <v>442</v>
      </c>
      <c r="G156" s="242" t="s">
        <v>438</v>
      </c>
      <c r="H156" s="243">
        <v>11.199999999999999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1571</v>
      </c>
    </row>
    <row r="157" s="13" customFormat="1">
      <c r="A157" s="13"/>
      <c r="B157" s="258"/>
      <c r="C157" s="259"/>
      <c r="D157" s="260" t="s">
        <v>190</v>
      </c>
      <c r="E157" s="261" t="s">
        <v>1</v>
      </c>
      <c r="F157" s="262" t="s">
        <v>998</v>
      </c>
      <c r="G157" s="259"/>
      <c r="H157" s="263">
        <v>3.2000000000000002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190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149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999</v>
      </c>
      <c r="G158" s="259"/>
      <c r="H158" s="263">
        <v>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149</v>
      </c>
    </row>
    <row r="159" s="14" customFormat="1">
      <c r="A159" s="14"/>
      <c r="B159" s="270"/>
      <c r="C159" s="271"/>
      <c r="D159" s="260" t="s">
        <v>190</v>
      </c>
      <c r="E159" s="272" t="s">
        <v>1</v>
      </c>
      <c r="F159" s="273" t="s">
        <v>203</v>
      </c>
      <c r="G159" s="271"/>
      <c r="H159" s="274">
        <v>11.199999999999999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190</v>
      </c>
      <c r="AU159" s="280" t="s">
        <v>92</v>
      </c>
      <c r="AV159" s="14" t="s">
        <v>166</v>
      </c>
      <c r="AW159" s="14" t="s">
        <v>32</v>
      </c>
      <c r="AX159" s="14" t="s">
        <v>84</v>
      </c>
      <c r="AY159" s="280" t="s">
        <v>149</v>
      </c>
    </row>
    <row r="160" s="2" customFormat="1" ht="36.72453" customHeight="1">
      <c r="A160" s="39"/>
      <c r="B160" s="40"/>
      <c r="C160" s="239" t="s">
        <v>242</v>
      </c>
      <c r="D160" s="239" t="s">
        <v>152</v>
      </c>
      <c r="E160" s="240" t="s">
        <v>445</v>
      </c>
      <c r="F160" s="241" t="s">
        <v>446</v>
      </c>
      <c r="G160" s="242" t="s">
        <v>438</v>
      </c>
      <c r="H160" s="243">
        <v>3.3599999999999999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1572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1001</v>
      </c>
      <c r="G161" s="259"/>
      <c r="H161" s="263">
        <v>11.199999999999999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59"/>
      <c r="F162" s="262" t="s">
        <v>1002</v>
      </c>
      <c r="G162" s="259"/>
      <c r="H162" s="263">
        <v>3.3599999999999999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149</v>
      </c>
    </row>
    <row r="163" s="2" customFormat="1" ht="36.72453" customHeight="1">
      <c r="A163" s="39"/>
      <c r="B163" s="40"/>
      <c r="C163" s="239" t="s">
        <v>247</v>
      </c>
      <c r="D163" s="239" t="s">
        <v>152</v>
      </c>
      <c r="E163" s="240" t="s">
        <v>1003</v>
      </c>
      <c r="F163" s="241" t="s">
        <v>1004</v>
      </c>
      <c r="G163" s="242" t="s">
        <v>438</v>
      </c>
      <c r="H163" s="243">
        <v>82.120000000000005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1573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1574</v>
      </c>
      <c r="G164" s="259"/>
      <c r="H164" s="263">
        <v>82.120000000000005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1007</v>
      </c>
      <c r="F165" s="241" t="s">
        <v>1008</v>
      </c>
      <c r="G165" s="242" t="s">
        <v>438</v>
      </c>
      <c r="H165" s="243">
        <v>225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1575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1010</v>
      </c>
      <c r="G166" s="259"/>
      <c r="H166" s="263">
        <v>225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1.0566" customHeight="1">
      <c r="A167" s="39"/>
      <c r="B167" s="40"/>
      <c r="C167" s="239" t="s">
        <v>256</v>
      </c>
      <c r="D167" s="239" t="s">
        <v>152</v>
      </c>
      <c r="E167" s="240" t="s">
        <v>1011</v>
      </c>
      <c r="F167" s="241" t="s">
        <v>1012</v>
      </c>
      <c r="G167" s="242" t="s">
        <v>438</v>
      </c>
      <c r="H167" s="243">
        <v>82.120000000000005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1576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1574</v>
      </c>
      <c r="G168" s="259"/>
      <c r="H168" s="263">
        <v>82.120000000000005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260</v>
      </c>
      <c r="D169" s="239" t="s">
        <v>152</v>
      </c>
      <c r="E169" s="240" t="s">
        <v>470</v>
      </c>
      <c r="F169" s="241" t="s">
        <v>197</v>
      </c>
      <c r="G169" s="242" t="s">
        <v>198</v>
      </c>
      <c r="H169" s="243">
        <v>156.02799999999999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1577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1578</v>
      </c>
      <c r="G170" s="259"/>
      <c r="H170" s="263">
        <v>156.02799999999999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23.4566" customHeight="1">
      <c r="A171" s="39"/>
      <c r="B171" s="40"/>
      <c r="C171" s="239" t="s">
        <v>264</v>
      </c>
      <c r="D171" s="239" t="s">
        <v>152</v>
      </c>
      <c r="E171" s="240" t="s">
        <v>1016</v>
      </c>
      <c r="F171" s="241" t="s">
        <v>736</v>
      </c>
      <c r="G171" s="242" t="s">
        <v>438</v>
      </c>
      <c r="H171" s="243">
        <v>28.600000000000001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1579</v>
      </c>
    </row>
    <row r="172" s="15" customFormat="1">
      <c r="A172" s="15"/>
      <c r="B172" s="294"/>
      <c r="C172" s="295"/>
      <c r="D172" s="260" t="s">
        <v>190</v>
      </c>
      <c r="E172" s="296" t="s">
        <v>1</v>
      </c>
      <c r="F172" s="297" t="s">
        <v>1018</v>
      </c>
      <c r="G172" s="295"/>
      <c r="H172" s="296" t="s">
        <v>1</v>
      </c>
      <c r="I172" s="298"/>
      <c r="J172" s="295"/>
      <c r="K172" s="295"/>
      <c r="L172" s="299"/>
      <c r="M172" s="300"/>
      <c r="N172" s="301"/>
      <c r="O172" s="301"/>
      <c r="P172" s="301"/>
      <c r="Q172" s="301"/>
      <c r="R172" s="301"/>
      <c r="S172" s="301"/>
      <c r="T172" s="30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3" t="s">
        <v>190</v>
      </c>
      <c r="AU172" s="303" t="s">
        <v>92</v>
      </c>
      <c r="AV172" s="15" t="s">
        <v>84</v>
      </c>
      <c r="AW172" s="15" t="s">
        <v>32</v>
      </c>
      <c r="AX172" s="15" t="s">
        <v>76</v>
      </c>
      <c r="AY172" s="303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1580</v>
      </c>
      <c r="G173" s="259"/>
      <c r="H173" s="263">
        <v>28.600000000000001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2" customFormat="1" ht="23.4566" customHeight="1">
      <c r="A174" s="39"/>
      <c r="B174" s="40"/>
      <c r="C174" s="239" t="s">
        <v>269</v>
      </c>
      <c r="D174" s="239" t="s">
        <v>152</v>
      </c>
      <c r="E174" s="240" t="s">
        <v>1020</v>
      </c>
      <c r="F174" s="241" t="s">
        <v>1021</v>
      </c>
      <c r="G174" s="242" t="s">
        <v>188</v>
      </c>
      <c r="H174" s="243">
        <v>40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1581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1023</v>
      </c>
      <c r="G175" s="259"/>
      <c r="H175" s="263">
        <v>40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2" customFormat="1" ht="16.30189" customHeight="1">
      <c r="A176" s="39"/>
      <c r="B176" s="40"/>
      <c r="C176" s="282" t="s">
        <v>273</v>
      </c>
      <c r="D176" s="282" t="s">
        <v>243</v>
      </c>
      <c r="E176" s="283" t="s">
        <v>1024</v>
      </c>
      <c r="F176" s="284" t="s">
        <v>1025</v>
      </c>
      <c r="G176" s="285" t="s">
        <v>493</v>
      </c>
      <c r="H176" s="286">
        <v>1.236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42</v>
      </c>
      <c r="O176" s="98"/>
      <c r="P176" s="249">
        <f>O176*H176</f>
        <v>0</v>
      </c>
      <c r="Q176" s="249">
        <v>0.001</v>
      </c>
      <c r="R176" s="249">
        <f>Q176*H176</f>
        <v>0.0012360000000000001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223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1582</v>
      </c>
    </row>
    <row r="177" s="13" customFormat="1">
      <c r="A177" s="13"/>
      <c r="B177" s="258"/>
      <c r="C177" s="259"/>
      <c r="D177" s="260" t="s">
        <v>190</v>
      </c>
      <c r="E177" s="259"/>
      <c r="F177" s="262" t="s">
        <v>1027</v>
      </c>
      <c r="G177" s="259"/>
      <c r="H177" s="263">
        <v>1.236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4</v>
      </c>
      <c r="AX177" s="13" t="s">
        <v>84</v>
      </c>
      <c r="AY177" s="269" t="s">
        <v>149</v>
      </c>
    </row>
    <row r="178" s="2" customFormat="1" ht="21.0566" customHeight="1">
      <c r="A178" s="39"/>
      <c r="B178" s="40"/>
      <c r="C178" s="239" t="s">
        <v>277</v>
      </c>
      <c r="D178" s="239" t="s">
        <v>152</v>
      </c>
      <c r="E178" s="240" t="s">
        <v>1028</v>
      </c>
      <c r="F178" s="241" t="s">
        <v>1029</v>
      </c>
      <c r="G178" s="242" t="s">
        <v>188</v>
      </c>
      <c r="H178" s="243">
        <v>65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1583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1031</v>
      </c>
      <c r="G179" s="259"/>
      <c r="H179" s="263">
        <v>65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14" customFormat="1">
      <c r="A180" s="14"/>
      <c r="B180" s="270"/>
      <c r="C180" s="271"/>
      <c r="D180" s="260" t="s">
        <v>190</v>
      </c>
      <c r="E180" s="272" t="s">
        <v>1</v>
      </c>
      <c r="F180" s="273" t="s">
        <v>203</v>
      </c>
      <c r="G180" s="271"/>
      <c r="H180" s="274">
        <v>65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190</v>
      </c>
      <c r="AU180" s="280" t="s">
        <v>92</v>
      </c>
      <c r="AV180" s="14" t="s">
        <v>166</v>
      </c>
      <c r="AW180" s="14" t="s">
        <v>32</v>
      </c>
      <c r="AX180" s="14" t="s">
        <v>84</v>
      </c>
      <c r="AY180" s="280" t="s">
        <v>149</v>
      </c>
    </row>
    <row r="181" s="2" customFormat="1" ht="16.30189" customHeight="1">
      <c r="A181" s="39"/>
      <c r="B181" s="40"/>
      <c r="C181" s="239" t="s">
        <v>7</v>
      </c>
      <c r="D181" s="239" t="s">
        <v>152</v>
      </c>
      <c r="E181" s="240" t="s">
        <v>1032</v>
      </c>
      <c r="F181" s="241" t="s">
        <v>1033</v>
      </c>
      <c r="G181" s="242" t="s">
        <v>188</v>
      </c>
      <c r="H181" s="243">
        <v>40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1584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1023</v>
      </c>
      <c r="G182" s="259"/>
      <c r="H182" s="263">
        <v>40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31.92453" customHeight="1">
      <c r="A183" s="39"/>
      <c r="B183" s="40"/>
      <c r="C183" s="239" t="s">
        <v>284</v>
      </c>
      <c r="D183" s="239" t="s">
        <v>152</v>
      </c>
      <c r="E183" s="240" t="s">
        <v>1035</v>
      </c>
      <c r="F183" s="241" t="s">
        <v>1036</v>
      </c>
      <c r="G183" s="242" t="s">
        <v>188</v>
      </c>
      <c r="H183" s="243">
        <v>40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1585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1023</v>
      </c>
      <c r="G184" s="259"/>
      <c r="H184" s="263">
        <v>40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149</v>
      </c>
    </row>
    <row r="185" s="12" customFormat="1" ht="22.8" customHeight="1">
      <c r="A185" s="12"/>
      <c r="B185" s="223"/>
      <c r="C185" s="224"/>
      <c r="D185" s="225" t="s">
        <v>75</v>
      </c>
      <c r="E185" s="237" t="s">
        <v>92</v>
      </c>
      <c r="F185" s="237" t="s">
        <v>1038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SUM(P186:P203)</f>
        <v>0</v>
      </c>
      <c r="Q185" s="231"/>
      <c r="R185" s="232">
        <f>SUM(R186:R203)</f>
        <v>10.456711695800001</v>
      </c>
      <c r="S185" s="231"/>
      <c r="T185" s="233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84</v>
      </c>
      <c r="AT185" s="235" t="s">
        <v>75</v>
      </c>
      <c r="AU185" s="235" t="s">
        <v>84</v>
      </c>
      <c r="AY185" s="234" t="s">
        <v>149</v>
      </c>
      <c r="BK185" s="236">
        <f>SUM(BK186:BK203)</f>
        <v>0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1039</v>
      </c>
      <c r="F186" s="241" t="s">
        <v>1040</v>
      </c>
      <c r="G186" s="242" t="s">
        <v>188</v>
      </c>
      <c r="H186" s="243">
        <v>60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0.00014999999999999999</v>
      </c>
      <c r="R186" s="249">
        <f>Q186*H186</f>
        <v>0.0089999999999999993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1586</v>
      </c>
    </row>
    <row r="187" s="15" customFormat="1">
      <c r="A187" s="15"/>
      <c r="B187" s="294"/>
      <c r="C187" s="295"/>
      <c r="D187" s="260" t="s">
        <v>190</v>
      </c>
      <c r="E187" s="296" t="s">
        <v>1</v>
      </c>
      <c r="F187" s="297" t="s">
        <v>1042</v>
      </c>
      <c r="G187" s="295"/>
      <c r="H187" s="296" t="s">
        <v>1</v>
      </c>
      <c r="I187" s="298"/>
      <c r="J187" s="295"/>
      <c r="K187" s="295"/>
      <c r="L187" s="299"/>
      <c r="M187" s="300"/>
      <c r="N187" s="301"/>
      <c r="O187" s="301"/>
      <c r="P187" s="301"/>
      <c r="Q187" s="301"/>
      <c r="R187" s="301"/>
      <c r="S187" s="301"/>
      <c r="T187" s="30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3" t="s">
        <v>190</v>
      </c>
      <c r="AU187" s="303" t="s">
        <v>92</v>
      </c>
      <c r="AV187" s="15" t="s">
        <v>84</v>
      </c>
      <c r="AW187" s="15" t="s">
        <v>32</v>
      </c>
      <c r="AX187" s="15" t="s">
        <v>76</v>
      </c>
      <c r="AY187" s="303" t="s">
        <v>149</v>
      </c>
    </row>
    <row r="188" s="15" customFormat="1">
      <c r="A188" s="15"/>
      <c r="B188" s="294"/>
      <c r="C188" s="295"/>
      <c r="D188" s="260" t="s">
        <v>190</v>
      </c>
      <c r="E188" s="296" t="s">
        <v>1</v>
      </c>
      <c r="F188" s="297" t="s">
        <v>1043</v>
      </c>
      <c r="G188" s="295"/>
      <c r="H188" s="296" t="s">
        <v>1</v>
      </c>
      <c r="I188" s="298"/>
      <c r="J188" s="295"/>
      <c r="K188" s="295"/>
      <c r="L188" s="299"/>
      <c r="M188" s="300"/>
      <c r="N188" s="301"/>
      <c r="O188" s="301"/>
      <c r="P188" s="301"/>
      <c r="Q188" s="301"/>
      <c r="R188" s="301"/>
      <c r="S188" s="301"/>
      <c r="T188" s="30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3" t="s">
        <v>190</v>
      </c>
      <c r="AU188" s="303" t="s">
        <v>92</v>
      </c>
      <c r="AV188" s="15" t="s">
        <v>84</v>
      </c>
      <c r="AW188" s="15" t="s">
        <v>32</v>
      </c>
      <c r="AX188" s="15" t="s">
        <v>76</v>
      </c>
      <c r="AY188" s="303" t="s">
        <v>149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1044</v>
      </c>
      <c r="G189" s="259"/>
      <c r="H189" s="263">
        <v>60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23.4566" customHeight="1">
      <c r="A190" s="39"/>
      <c r="B190" s="40"/>
      <c r="C190" s="239" t="s">
        <v>292</v>
      </c>
      <c r="D190" s="239" t="s">
        <v>152</v>
      </c>
      <c r="E190" s="240" t="s">
        <v>1045</v>
      </c>
      <c r="F190" s="241" t="s">
        <v>1046</v>
      </c>
      <c r="G190" s="242" t="s">
        <v>188</v>
      </c>
      <c r="H190" s="243">
        <v>60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1587</v>
      </c>
    </row>
    <row r="191" s="2" customFormat="1" ht="23.4566" customHeight="1">
      <c r="A191" s="39"/>
      <c r="B191" s="40"/>
      <c r="C191" s="282" t="s">
        <v>296</v>
      </c>
      <c r="D191" s="282" t="s">
        <v>243</v>
      </c>
      <c r="E191" s="283" t="s">
        <v>1048</v>
      </c>
      <c r="F191" s="284" t="s">
        <v>1049</v>
      </c>
      <c r="G191" s="285" t="s">
        <v>198</v>
      </c>
      <c r="H191" s="286">
        <v>9.3000000000000007</v>
      </c>
      <c r="I191" s="287"/>
      <c r="J191" s="288">
        <f>ROUND(I191*H191,2)</f>
        <v>0</v>
      </c>
      <c r="K191" s="289"/>
      <c r="L191" s="290"/>
      <c r="M191" s="291" t="s">
        <v>1</v>
      </c>
      <c r="N191" s="292" t="s">
        <v>42</v>
      </c>
      <c r="O191" s="98"/>
      <c r="P191" s="249">
        <f>O191*H191</f>
        <v>0</v>
      </c>
      <c r="Q191" s="249">
        <v>1</v>
      </c>
      <c r="R191" s="249">
        <f>Q191*H191</f>
        <v>9.3000000000000007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223</v>
      </c>
      <c r="AT191" s="251" t="s">
        <v>243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1588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1044</v>
      </c>
      <c r="G192" s="259"/>
      <c r="H192" s="263">
        <v>60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149</v>
      </c>
    </row>
    <row r="193" s="13" customFormat="1">
      <c r="A193" s="13"/>
      <c r="B193" s="258"/>
      <c r="C193" s="259"/>
      <c r="D193" s="260" t="s">
        <v>190</v>
      </c>
      <c r="E193" s="259"/>
      <c r="F193" s="262" t="s">
        <v>1051</v>
      </c>
      <c r="G193" s="259"/>
      <c r="H193" s="263">
        <v>9.3000000000000007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4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300</v>
      </c>
      <c r="D194" s="239" t="s">
        <v>152</v>
      </c>
      <c r="E194" s="240" t="s">
        <v>1052</v>
      </c>
      <c r="F194" s="241" t="s">
        <v>1053</v>
      </c>
      <c r="G194" s="242" t="s">
        <v>188</v>
      </c>
      <c r="H194" s="243">
        <v>60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1589</v>
      </c>
    </row>
    <row r="195" s="2" customFormat="1" ht="36.72453" customHeight="1">
      <c r="A195" s="39"/>
      <c r="B195" s="40"/>
      <c r="C195" s="239" t="s">
        <v>304</v>
      </c>
      <c r="D195" s="239" t="s">
        <v>152</v>
      </c>
      <c r="E195" s="240" t="s">
        <v>1055</v>
      </c>
      <c r="F195" s="241" t="s">
        <v>1056</v>
      </c>
      <c r="G195" s="242" t="s">
        <v>651</v>
      </c>
      <c r="H195" s="243">
        <v>432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2.89984E-05</v>
      </c>
      <c r="R195" s="249">
        <f>Q195*H195</f>
        <v>0.012527308799999999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1590</v>
      </c>
    </row>
    <row r="196" s="13" customFormat="1">
      <c r="A196" s="13"/>
      <c r="B196" s="258"/>
      <c r="C196" s="259"/>
      <c r="D196" s="260" t="s">
        <v>190</v>
      </c>
      <c r="E196" s="261" t="s">
        <v>1</v>
      </c>
      <c r="F196" s="262" t="s">
        <v>1591</v>
      </c>
      <c r="G196" s="259"/>
      <c r="H196" s="263">
        <v>432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190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149</v>
      </c>
    </row>
    <row r="197" s="14" customFormat="1">
      <c r="A197" s="14"/>
      <c r="B197" s="270"/>
      <c r="C197" s="271"/>
      <c r="D197" s="260" t="s">
        <v>190</v>
      </c>
      <c r="E197" s="272" t="s">
        <v>1</v>
      </c>
      <c r="F197" s="273" t="s">
        <v>203</v>
      </c>
      <c r="G197" s="271"/>
      <c r="H197" s="274">
        <v>432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190</v>
      </c>
      <c r="AU197" s="280" t="s">
        <v>92</v>
      </c>
      <c r="AV197" s="14" t="s">
        <v>166</v>
      </c>
      <c r="AW197" s="14" t="s">
        <v>32</v>
      </c>
      <c r="AX197" s="14" t="s">
        <v>84</v>
      </c>
      <c r="AY197" s="280" t="s">
        <v>149</v>
      </c>
    </row>
    <row r="198" s="2" customFormat="1" ht="16.30189" customHeight="1">
      <c r="A198" s="39"/>
      <c r="B198" s="40"/>
      <c r="C198" s="239" t="s">
        <v>309</v>
      </c>
      <c r="D198" s="239" t="s">
        <v>152</v>
      </c>
      <c r="E198" s="240" t="s">
        <v>1059</v>
      </c>
      <c r="F198" s="241" t="s">
        <v>1060</v>
      </c>
      <c r="G198" s="242" t="s">
        <v>438</v>
      </c>
      <c r="H198" s="243">
        <v>0.5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2.2354352039999998</v>
      </c>
      <c r="R198" s="249">
        <f>Q198*H198</f>
        <v>1.1177176019999999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1592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1593</v>
      </c>
      <c r="G199" s="259"/>
      <c r="H199" s="263">
        <v>0.5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1.0566" customHeight="1">
      <c r="A200" s="39"/>
      <c r="B200" s="40"/>
      <c r="C200" s="239" t="s">
        <v>313</v>
      </c>
      <c r="D200" s="239" t="s">
        <v>152</v>
      </c>
      <c r="E200" s="240" t="s">
        <v>1063</v>
      </c>
      <c r="F200" s="241" t="s">
        <v>1064</v>
      </c>
      <c r="G200" s="242" t="s">
        <v>188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0.0087333924999999993</v>
      </c>
      <c r="R200" s="249">
        <f>Q200*H200</f>
        <v>0.017466784999999999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1594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1595</v>
      </c>
      <c r="G201" s="259"/>
      <c r="H201" s="263">
        <v>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2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21.0566" customHeight="1">
      <c r="A203" s="39"/>
      <c r="B203" s="40"/>
      <c r="C203" s="239" t="s">
        <v>317</v>
      </c>
      <c r="D203" s="239" t="s">
        <v>152</v>
      </c>
      <c r="E203" s="240" t="s">
        <v>1067</v>
      </c>
      <c r="F203" s="241" t="s">
        <v>1068</v>
      </c>
      <c r="G203" s="242" t="s">
        <v>188</v>
      </c>
      <c r="H203" s="243">
        <v>1.3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1596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99</v>
      </c>
      <c r="F204" s="237" t="s">
        <v>475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SUM(P205:P229)</f>
        <v>0</v>
      </c>
      <c r="Q204" s="231"/>
      <c r="R204" s="232">
        <f>SUM(R205:R229)</f>
        <v>9.2358200673950002</v>
      </c>
      <c r="S204" s="231"/>
      <c r="T204" s="233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149</v>
      </c>
      <c r="BK204" s="236">
        <f>SUM(BK205:BK229)</f>
        <v>0</v>
      </c>
    </row>
    <row r="205" s="2" customFormat="1" ht="21.0566" customHeight="1">
      <c r="A205" s="39"/>
      <c r="B205" s="40"/>
      <c r="C205" s="239" t="s">
        <v>322</v>
      </c>
      <c r="D205" s="239" t="s">
        <v>152</v>
      </c>
      <c r="E205" s="240" t="s">
        <v>476</v>
      </c>
      <c r="F205" s="241" t="s">
        <v>477</v>
      </c>
      <c r="G205" s="242" t="s">
        <v>438</v>
      </c>
      <c r="H205" s="243">
        <v>2.5859999999999999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2.3855499999999998</v>
      </c>
      <c r="R205" s="249">
        <f>Q205*H205</f>
        <v>6.1690322999999996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1597</v>
      </c>
    </row>
    <row r="206" s="15" customFormat="1">
      <c r="A206" s="15"/>
      <c r="B206" s="294"/>
      <c r="C206" s="295"/>
      <c r="D206" s="260" t="s">
        <v>190</v>
      </c>
      <c r="E206" s="296" t="s">
        <v>1</v>
      </c>
      <c r="F206" s="297" t="s">
        <v>1079</v>
      </c>
      <c r="G206" s="295"/>
      <c r="H206" s="296" t="s">
        <v>1</v>
      </c>
      <c r="I206" s="298"/>
      <c r="J206" s="295"/>
      <c r="K206" s="295"/>
      <c r="L206" s="299"/>
      <c r="M206" s="300"/>
      <c r="N206" s="301"/>
      <c r="O206" s="301"/>
      <c r="P206" s="301"/>
      <c r="Q206" s="301"/>
      <c r="R206" s="301"/>
      <c r="S206" s="301"/>
      <c r="T206" s="30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3" t="s">
        <v>190</v>
      </c>
      <c r="AU206" s="303" t="s">
        <v>92</v>
      </c>
      <c r="AV206" s="15" t="s">
        <v>84</v>
      </c>
      <c r="AW206" s="15" t="s">
        <v>32</v>
      </c>
      <c r="AX206" s="15" t="s">
        <v>76</v>
      </c>
      <c r="AY206" s="303" t="s">
        <v>149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1598</v>
      </c>
      <c r="G207" s="259"/>
      <c r="H207" s="263">
        <v>2.5859999999999999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84</v>
      </c>
      <c r="AY207" s="269" t="s">
        <v>149</v>
      </c>
    </row>
    <row r="208" s="2" customFormat="1" ht="21.0566" customHeight="1">
      <c r="A208" s="39"/>
      <c r="B208" s="40"/>
      <c r="C208" s="239" t="s">
        <v>327</v>
      </c>
      <c r="D208" s="239" t="s">
        <v>152</v>
      </c>
      <c r="E208" s="240" t="s">
        <v>480</v>
      </c>
      <c r="F208" s="241" t="s">
        <v>481</v>
      </c>
      <c r="G208" s="242" t="s">
        <v>188</v>
      </c>
      <c r="H208" s="243">
        <v>10.457000000000001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0.049827999999999997</v>
      </c>
      <c r="R208" s="249">
        <f>Q208*H208</f>
        <v>0.52105139600000006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1599</v>
      </c>
    </row>
    <row r="209" s="15" customFormat="1">
      <c r="A209" s="15"/>
      <c r="B209" s="294"/>
      <c r="C209" s="295"/>
      <c r="D209" s="260" t="s">
        <v>190</v>
      </c>
      <c r="E209" s="296" t="s">
        <v>1</v>
      </c>
      <c r="F209" s="297" t="s">
        <v>1082</v>
      </c>
      <c r="G209" s="295"/>
      <c r="H209" s="296" t="s">
        <v>1</v>
      </c>
      <c r="I209" s="298"/>
      <c r="J209" s="295"/>
      <c r="K209" s="295"/>
      <c r="L209" s="299"/>
      <c r="M209" s="300"/>
      <c r="N209" s="301"/>
      <c r="O209" s="301"/>
      <c r="P209" s="301"/>
      <c r="Q209" s="301"/>
      <c r="R209" s="301"/>
      <c r="S209" s="301"/>
      <c r="T209" s="30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3" t="s">
        <v>190</v>
      </c>
      <c r="AU209" s="303" t="s">
        <v>92</v>
      </c>
      <c r="AV209" s="15" t="s">
        <v>84</v>
      </c>
      <c r="AW209" s="15" t="s">
        <v>32</v>
      </c>
      <c r="AX209" s="15" t="s">
        <v>76</v>
      </c>
      <c r="AY209" s="303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1600</v>
      </c>
      <c r="G210" s="259"/>
      <c r="H210" s="263">
        <v>10.457000000000001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2" customFormat="1" ht="21.0566" customHeight="1">
      <c r="A211" s="39"/>
      <c r="B211" s="40"/>
      <c r="C211" s="239" t="s">
        <v>332</v>
      </c>
      <c r="D211" s="239" t="s">
        <v>152</v>
      </c>
      <c r="E211" s="240" t="s">
        <v>484</v>
      </c>
      <c r="F211" s="241" t="s">
        <v>485</v>
      </c>
      <c r="G211" s="242" t="s">
        <v>188</v>
      </c>
      <c r="H211" s="243">
        <v>10.457000000000001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1.5E-05</v>
      </c>
      <c r="R211" s="249">
        <f>Q211*H211</f>
        <v>0.00015685500000000002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1601</v>
      </c>
    </row>
    <row r="212" s="2" customFormat="1" ht="21.0566" customHeight="1">
      <c r="A212" s="39"/>
      <c r="B212" s="40"/>
      <c r="C212" s="239" t="s">
        <v>337</v>
      </c>
      <c r="D212" s="239" t="s">
        <v>152</v>
      </c>
      <c r="E212" s="240" t="s">
        <v>487</v>
      </c>
      <c r="F212" s="241" t="s">
        <v>488</v>
      </c>
      <c r="G212" s="242" t="s">
        <v>198</v>
      </c>
      <c r="H212" s="243">
        <v>0.314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1.0370397</v>
      </c>
      <c r="R212" s="249">
        <f>Q212*H212</f>
        <v>0.32563046579999999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1602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1603</v>
      </c>
      <c r="G213" s="259"/>
      <c r="H213" s="263">
        <v>0.314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342</v>
      </c>
      <c r="D214" s="239" t="s">
        <v>152</v>
      </c>
      <c r="E214" s="240" t="s">
        <v>1087</v>
      </c>
      <c r="F214" s="241" t="s">
        <v>1088</v>
      </c>
      <c r="G214" s="242" t="s">
        <v>438</v>
      </c>
      <c r="H214" s="243">
        <v>0.94499999999999995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2.3225634999999998</v>
      </c>
      <c r="R214" s="249">
        <f>Q214*H214</f>
        <v>2.1948225074999996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1604</v>
      </c>
    </row>
    <row r="215" s="15" customFormat="1">
      <c r="A215" s="15"/>
      <c r="B215" s="294"/>
      <c r="C215" s="295"/>
      <c r="D215" s="260" t="s">
        <v>190</v>
      </c>
      <c r="E215" s="296" t="s">
        <v>1</v>
      </c>
      <c r="F215" s="297" t="s">
        <v>1090</v>
      </c>
      <c r="G215" s="295"/>
      <c r="H215" s="296" t="s">
        <v>1</v>
      </c>
      <c r="I215" s="298"/>
      <c r="J215" s="295"/>
      <c r="K215" s="295"/>
      <c r="L215" s="299"/>
      <c r="M215" s="300"/>
      <c r="N215" s="301"/>
      <c r="O215" s="301"/>
      <c r="P215" s="301"/>
      <c r="Q215" s="301"/>
      <c r="R215" s="301"/>
      <c r="S215" s="301"/>
      <c r="T215" s="30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3" t="s">
        <v>190</v>
      </c>
      <c r="AU215" s="303" t="s">
        <v>92</v>
      </c>
      <c r="AV215" s="15" t="s">
        <v>84</v>
      </c>
      <c r="AW215" s="15" t="s">
        <v>32</v>
      </c>
      <c r="AX215" s="15" t="s">
        <v>76</v>
      </c>
      <c r="AY215" s="303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1605</v>
      </c>
      <c r="G216" s="259"/>
      <c r="H216" s="263">
        <v>0.94499999999999995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2" customFormat="1" ht="23.4566" customHeight="1">
      <c r="A217" s="39"/>
      <c r="B217" s="40"/>
      <c r="C217" s="239" t="s">
        <v>346</v>
      </c>
      <c r="D217" s="239" t="s">
        <v>152</v>
      </c>
      <c r="E217" s="240" t="s">
        <v>1092</v>
      </c>
      <c r="F217" s="241" t="s">
        <v>1093</v>
      </c>
      <c r="G217" s="242" t="s">
        <v>188</v>
      </c>
      <c r="H217" s="243">
        <v>4.7249999999999996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0.0045821741999999997</v>
      </c>
      <c r="R217" s="249">
        <f>Q217*H217</f>
        <v>0.021650773094999996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1606</v>
      </c>
    </row>
    <row r="218" s="15" customFormat="1">
      <c r="A218" s="15"/>
      <c r="B218" s="294"/>
      <c r="C218" s="295"/>
      <c r="D218" s="260" t="s">
        <v>190</v>
      </c>
      <c r="E218" s="296" t="s">
        <v>1</v>
      </c>
      <c r="F218" s="297" t="s">
        <v>1095</v>
      </c>
      <c r="G218" s="295"/>
      <c r="H218" s="296" t="s">
        <v>1</v>
      </c>
      <c r="I218" s="298"/>
      <c r="J218" s="295"/>
      <c r="K218" s="295"/>
      <c r="L218" s="299"/>
      <c r="M218" s="300"/>
      <c r="N218" s="301"/>
      <c r="O218" s="301"/>
      <c r="P218" s="301"/>
      <c r="Q218" s="301"/>
      <c r="R218" s="301"/>
      <c r="S218" s="301"/>
      <c r="T218" s="30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3" t="s">
        <v>190</v>
      </c>
      <c r="AU218" s="303" t="s">
        <v>92</v>
      </c>
      <c r="AV218" s="15" t="s">
        <v>84</v>
      </c>
      <c r="AW218" s="15" t="s">
        <v>32</v>
      </c>
      <c r="AX218" s="15" t="s">
        <v>76</v>
      </c>
      <c r="AY218" s="303" t="s">
        <v>149</v>
      </c>
    </row>
    <row r="219" s="13" customFormat="1">
      <c r="A219" s="13"/>
      <c r="B219" s="258"/>
      <c r="C219" s="259"/>
      <c r="D219" s="260" t="s">
        <v>190</v>
      </c>
      <c r="E219" s="261" t="s">
        <v>1</v>
      </c>
      <c r="F219" s="262" t="s">
        <v>1607</v>
      </c>
      <c r="G219" s="259"/>
      <c r="H219" s="263">
        <v>4.7249999999999996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190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149</v>
      </c>
    </row>
    <row r="220" s="14" customFormat="1">
      <c r="A220" s="14"/>
      <c r="B220" s="270"/>
      <c r="C220" s="271"/>
      <c r="D220" s="260" t="s">
        <v>190</v>
      </c>
      <c r="E220" s="272" t="s">
        <v>1</v>
      </c>
      <c r="F220" s="273" t="s">
        <v>203</v>
      </c>
      <c r="G220" s="271"/>
      <c r="H220" s="274">
        <v>4.7249999999999996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190</v>
      </c>
      <c r="AU220" s="280" t="s">
        <v>92</v>
      </c>
      <c r="AV220" s="14" t="s">
        <v>166</v>
      </c>
      <c r="AW220" s="14" t="s">
        <v>4</v>
      </c>
      <c r="AX220" s="14" t="s">
        <v>84</v>
      </c>
      <c r="AY220" s="280" t="s">
        <v>149</v>
      </c>
    </row>
    <row r="221" s="2" customFormat="1" ht="23.4566" customHeight="1">
      <c r="A221" s="39"/>
      <c r="B221" s="40"/>
      <c r="C221" s="239" t="s">
        <v>351</v>
      </c>
      <c r="D221" s="239" t="s">
        <v>152</v>
      </c>
      <c r="E221" s="240" t="s">
        <v>1097</v>
      </c>
      <c r="F221" s="241" t="s">
        <v>1098</v>
      </c>
      <c r="G221" s="242" t="s">
        <v>188</v>
      </c>
      <c r="H221" s="243">
        <v>4.7249999999999996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3.7200000000000003E-05</v>
      </c>
      <c r="R221" s="249">
        <f>Q221*H221</f>
        <v>0.00017577000000000001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1608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1609</v>
      </c>
      <c r="G222" s="259"/>
      <c r="H222" s="263">
        <v>4.7249999999999996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84</v>
      </c>
      <c r="AY222" s="269" t="s">
        <v>149</v>
      </c>
    </row>
    <row r="223" s="2" customFormat="1" ht="23.4566" customHeight="1">
      <c r="A223" s="39"/>
      <c r="B223" s="40"/>
      <c r="C223" s="239" t="s">
        <v>355</v>
      </c>
      <c r="D223" s="239" t="s">
        <v>152</v>
      </c>
      <c r="E223" s="240" t="s">
        <v>1610</v>
      </c>
      <c r="F223" s="241" t="s">
        <v>1611</v>
      </c>
      <c r="G223" s="242" t="s">
        <v>239</v>
      </c>
      <c r="H223" s="243">
        <v>10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0.00033</v>
      </c>
      <c r="R223" s="249">
        <f>Q223*H223</f>
        <v>0.0033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1612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1613</v>
      </c>
      <c r="G224" s="259"/>
      <c r="H224" s="263">
        <v>10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149</v>
      </c>
    </row>
    <row r="225" s="2" customFormat="1" ht="23.4566" customHeight="1">
      <c r="A225" s="39"/>
      <c r="B225" s="40"/>
      <c r="C225" s="282" t="s">
        <v>359</v>
      </c>
      <c r="D225" s="282" t="s">
        <v>243</v>
      </c>
      <c r="E225" s="283" t="s">
        <v>1614</v>
      </c>
      <c r="F225" s="284" t="s">
        <v>1615</v>
      </c>
      <c r="G225" s="285" t="s">
        <v>239</v>
      </c>
      <c r="H225" s="286">
        <v>10</v>
      </c>
      <c r="I225" s="287"/>
      <c r="J225" s="288">
        <f>ROUND(I225*H225,2)</f>
        <v>0</v>
      </c>
      <c r="K225" s="289"/>
      <c r="L225" s="290"/>
      <c r="M225" s="291" t="s">
        <v>1</v>
      </c>
      <c r="N225" s="292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223</v>
      </c>
      <c r="AT225" s="251" t="s">
        <v>243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1616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1617</v>
      </c>
      <c r="G226" s="259"/>
      <c r="H226" s="263">
        <v>10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5" customFormat="1">
      <c r="A227" s="15"/>
      <c r="B227" s="294"/>
      <c r="C227" s="295"/>
      <c r="D227" s="260" t="s">
        <v>190</v>
      </c>
      <c r="E227" s="296" t="s">
        <v>1</v>
      </c>
      <c r="F227" s="297" t="s">
        <v>1618</v>
      </c>
      <c r="G227" s="295"/>
      <c r="H227" s="296" t="s">
        <v>1</v>
      </c>
      <c r="I227" s="298"/>
      <c r="J227" s="295"/>
      <c r="K227" s="295"/>
      <c r="L227" s="299"/>
      <c r="M227" s="300"/>
      <c r="N227" s="301"/>
      <c r="O227" s="301"/>
      <c r="P227" s="301"/>
      <c r="Q227" s="301"/>
      <c r="R227" s="301"/>
      <c r="S227" s="301"/>
      <c r="T227" s="30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303" t="s">
        <v>190</v>
      </c>
      <c r="AU227" s="303" t="s">
        <v>92</v>
      </c>
      <c r="AV227" s="15" t="s">
        <v>84</v>
      </c>
      <c r="AW227" s="15" t="s">
        <v>32</v>
      </c>
      <c r="AX227" s="15" t="s">
        <v>76</v>
      </c>
      <c r="AY227" s="303" t="s">
        <v>149</v>
      </c>
    </row>
    <row r="228" s="15" customFormat="1">
      <c r="A228" s="15"/>
      <c r="B228" s="294"/>
      <c r="C228" s="295"/>
      <c r="D228" s="260" t="s">
        <v>190</v>
      </c>
      <c r="E228" s="296" t="s">
        <v>1</v>
      </c>
      <c r="F228" s="297" t="s">
        <v>1619</v>
      </c>
      <c r="G228" s="295"/>
      <c r="H228" s="296" t="s">
        <v>1</v>
      </c>
      <c r="I228" s="298"/>
      <c r="J228" s="295"/>
      <c r="K228" s="295"/>
      <c r="L228" s="299"/>
      <c r="M228" s="300"/>
      <c r="N228" s="301"/>
      <c r="O228" s="301"/>
      <c r="P228" s="301"/>
      <c r="Q228" s="301"/>
      <c r="R228" s="301"/>
      <c r="S228" s="301"/>
      <c r="T228" s="30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3" t="s">
        <v>190</v>
      </c>
      <c r="AU228" s="303" t="s">
        <v>92</v>
      </c>
      <c r="AV228" s="15" t="s">
        <v>84</v>
      </c>
      <c r="AW228" s="15" t="s">
        <v>32</v>
      </c>
      <c r="AX228" s="15" t="s">
        <v>76</v>
      </c>
      <c r="AY228" s="303" t="s">
        <v>149</v>
      </c>
    </row>
    <row r="229" s="14" customFormat="1">
      <c r="A229" s="14"/>
      <c r="B229" s="270"/>
      <c r="C229" s="271"/>
      <c r="D229" s="260" t="s">
        <v>190</v>
      </c>
      <c r="E229" s="272" t="s">
        <v>1</v>
      </c>
      <c r="F229" s="273" t="s">
        <v>203</v>
      </c>
      <c r="G229" s="271"/>
      <c r="H229" s="274">
        <v>10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190</v>
      </c>
      <c r="AU229" s="280" t="s">
        <v>92</v>
      </c>
      <c r="AV229" s="14" t="s">
        <v>166</v>
      </c>
      <c r="AW229" s="14" t="s">
        <v>32</v>
      </c>
      <c r="AX229" s="14" t="s">
        <v>84</v>
      </c>
      <c r="AY229" s="280" t="s">
        <v>149</v>
      </c>
    </row>
    <row r="230" s="12" customFormat="1" ht="22.8" customHeight="1">
      <c r="A230" s="12"/>
      <c r="B230" s="223"/>
      <c r="C230" s="224"/>
      <c r="D230" s="225" t="s">
        <v>75</v>
      </c>
      <c r="E230" s="237" t="s">
        <v>166</v>
      </c>
      <c r="F230" s="237" t="s">
        <v>507</v>
      </c>
      <c r="G230" s="224"/>
      <c r="H230" s="224"/>
      <c r="I230" s="227"/>
      <c r="J230" s="238">
        <f>BK230</f>
        <v>0</v>
      </c>
      <c r="K230" s="224"/>
      <c r="L230" s="229"/>
      <c r="M230" s="230"/>
      <c r="N230" s="231"/>
      <c r="O230" s="231"/>
      <c r="P230" s="232">
        <f>SUM(P231:P274)</f>
        <v>0</v>
      </c>
      <c r="Q230" s="231"/>
      <c r="R230" s="232">
        <f>SUM(R231:R274)</f>
        <v>398.72773359400003</v>
      </c>
      <c r="S230" s="231"/>
      <c r="T230" s="233">
        <f>SUM(T231:T274)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4" t="s">
        <v>84</v>
      </c>
      <c r="AT230" s="235" t="s">
        <v>75</v>
      </c>
      <c r="AU230" s="235" t="s">
        <v>84</v>
      </c>
      <c r="AY230" s="234" t="s">
        <v>149</v>
      </c>
      <c r="BK230" s="236">
        <f>SUM(BK231:BK274)</f>
        <v>0</v>
      </c>
    </row>
    <row r="231" s="2" customFormat="1" ht="23.4566" customHeight="1">
      <c r="A231" s="39"/>
      <c r="B231" s="40"/>
      <c r="C231" s="239" t="s">
        <v>364</v>
      </c>
      <c r="D231" s="239" t="s">
        <v>152</v>
      </c>
      <c r="E231" s="240" t="s">
        <v>1101</v>
      </c>
      <c r="F231" s="241" t="s">
        <v>1102</v>
      </c>
      <c r="G231" s="242" t="s">
        <v>438</v>
      </c>
      <c r="H231" s="243">
        <v>22.359999999999999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2.345669</v>
      </c>
      <c r="R231" s="249">
        <f>Q231*H231</f>
        <v>52.449158839999996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1620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1621</v>
      </c>
      <c r="G232" s="259"/>
      <c r="H232" s="263">
        <v>19.108000000000001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1622</v>
      </c>
      <c r="G233" s="259"/>
      <c r="H233" s="263">
        <v>3.2519999999999998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4" customFormat="1">
      <c r="A234" s="14"/>
      <c r="B234" s="270"/>
      <c r="C234" s="271"/>
      <c r="D234" s="260" t="s">
        <v>190</v>
      </c>
      <c r="E234" s="272" t="s">
        <v>1</v>
      </c>
      <c r="F234" s="273" t="s">
        <v>203</v>
      </c>
      <c r="G234" s="271"/>
      <c r="H234" s="274">
        <v>22.359999999999999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190</v>
      </c>
      <c r="AU234" s="280" t="s">
        <v>92</v>
      </c>
      <c r="AV234" s="14" t="s">
        <v>166</v>
      </c>
      <c r="AW234" s="14" t="s">
        <v>4</v>
      </c>
      <c r="AX234" s="14" t="s">
        <v>84</v>
      </c>
      <c r="AY234" s="280" t="s">
        <v>149</v>
      </c>
    </row>
    <row r="235" s="2" customFormat="1" ht="23.4566" customHeight="1">
      <c r="A235" s="39"/>
      <c r="B235" s="40"/>
      <c r="C235" s="239" t="s">
        <v>369</v>
      </c>
      <c r="D235" s="239" t="s">
        <v>152</v>
      </c>
      <c r="E235" s="240" t="s">
        <v>1106</v>
      </c>
      <c r="F235" s="241" t="s">
        <v>1107</v>
      </c>
      <c r="G235" s="242" t="s">
        <v>188</v>
      </c>
      <c r="H235" s="243">
        <v>2.2799999999999998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0.017190400000000002</v>
      </c>
      <c r="R235" s="249">
        <f>Q235*H235</f>
        <v>0.039194112000000003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1623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1624</v>
      </c>
      <c r="G236" s="259"/>
      <c r="H236" s="263">
        <v>2.2799999999999998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4" customFormat="1">
      <c r="A237" s="14"/>
      <c r="B237" s="270"/>
      <c r="C237" s="271"/>
      <c r="D237" s="260" t="s">
        <v>190</v>
      </c>
      <c r="E237" s="272" t="s">
        <v>1</v>
      </c>
      <c r="F237" s="273" t="s">
        <v>203</v>
      </c>
      <c r="G237" s="271"/>
      <c r="H237" s="274">
        <v>2.2799999999999998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190</v>
      </c>
      <c r="AU237" s="280" t="s">
        <v>92</v>
      </c>
      <c r="AV237" s="14" t="s">
        <v>166</v>
      </c>
      <c r="AW237" s="14" t="s">
        <v>4</v>
      </c>
      <c r="AX237" s="14" t="s">
        <v>84</v>
      </c>
      <c r="AY237" s="280" t="s">
        <v>149</v>
      </c>
    </row>
    <row r="238" s="2" customFormat="1" ht="23.4566" customHeight="1">
      <c r="A238" s="39"/>
      <c r="B238" s="40"/>
      <c r="C238" s="239" t="s">
        <v>374</v>
      </c>
      <c r="D238" s="239" t="s">
        <v>152</v>
      </c>
      <c r="E238" s="240" t="s">
        <v>1110</v>
      </c>
      <c r="F238" s="241" t="s">
        <v>1111</v>
      </c>
      <c r="G238" s="242" t="s">
        <v>188</v>
      </c>
      <c r="H238" s="243">
        <v>28.341999999999999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0.0180325</v>
      </c>
      <c r="R238" s="249">
        <f>Q238*H238</f>
        <v>0.51107711499999997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166</v>
      </c>
      <c r="AT238" s="251" t="s">
        <v>152</v>
      </c>
      <c r="AU238" s="251" t="s">
        <v>92</v>
      </c>
      <c r="AY238" s="18" t="s">
        <v>149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166</v>
      </c>
      <c r="BM238" s="251" t="s">
        <v>1625</v>
      </c>
    </row>
    <row r="239" s="13" customFormat="1">
      <c r="A239" s="13"/>
      <c r="B239" s="258"/>
      <c r="C239" s="259"/>
      <c r="D239" s="260" t="s">
        <v>190</v>
      </c>
      <c r="E239" s="261" t="s">
        <v>1</v>
      </c>
      <c r="F239" s="262" t="s">
        <v>1626</v>
      </c>
      <c r="G239" s="259"/>
      <c r="H239" s="263">
        <v>0.66700000000000004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190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149</v>
      </c>
    </row>
    <row r="240" s="13" customFormat="1">
      <c r="A240" s="13"/>
      <c r="B240" s="258"/>
      <c r="C240" s="259"/>
      <c r="D240" s="260" t="s">
        <v>190</v>
      </c>
      <c r="E240" s="261" t="s">
        <v>1</v>
      </c>
      <c r="F240" s="262" t="s">
        <v>1627</v>
      </c>
      <c r="G240" s="259"/>
      <c r="H240" s="263">
        <v>27.675000000000001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190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149</v>
      </c>
    </row>
    <row r="241" s="14" customFormat="1">
      <c r="A241" s="14"/>
      <c r="B241" s="270"/>
      <c r="C241" s="271"/>
      <c r="D241" s="260" t="s">
        <v>190</v>
      </c>
      <c r="E241" s="272" t="s">
        <v>1</v>
      </c>
      <c r="F241" s="273" t="s">
        <v>203</v>
      </c>
      <c r="G241" s="271"/>
      <c r="H241" s="274">
        <v>28.341999999999999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190</v>
      </c>
      <c r="AU241" s="280" t="s">
        <v>92</v>
      </c>
      <c r="AV241" s="14" t="s">
        <v>166</v>
      </c>
      <c r="AW241" s="14" t="s">
        <v>4</v>
      </c>
      <c r="AX241" s="14" t="s">
        <v>84</v>
      </c>
      <c r="AY241" s="280" t="s">
        <v>149</v>
      </c>
    </row>
    <row r="242" s="2" customFormat="1" ht="23.4566" customHeight="1">
      <c r="A242" s="39"/>
      <c r="B242" s="40"/>
      <c r="C242" s="239" t="s">
        <v>378</v>
      </c>
      <c r="D242" s="239" t="s">
        <v>152</v>
      </c>
      <c r="E242" s="240" t="s">
        <v>1115</v>
      </c>
      <c r="F242" s="241" t="s">
        <v>1116</v>
      </c>
      <c r="G242" s="242" t="s">
        <v>188</v>
      </c>
      <c r="H242" s="243">
        <v>2.2799999999999998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166</v>
      </c>
      <c r="AT242" s="251" t="s">
        <v>152</v>
      </c>
      <c r="AU242" s="251" t="s">
        <v>92</v>
      </c>
      <c r="AY242" s="18" t="s">
        <v>149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166</v>
      </c>
      <c r="BM242" s="251" t="s">
        <v>1628</v>
      </c>
    </row>
    <row r="243" s="2" customFormat="1" ht="23.4566" customHeight="1">
      <c r="A243" s="39"/>
      <c r="B243" s="40"/>
      <c r="C243" s="239" t="s">
        <v>383</v>
      </c>
      <c r="D243" s="239" t="s">
        <v>152</v>
      </c>
      <c r="E243" s="240" t="s">
        <v>1118</v>
      </c>
      <c r="F243" s="241" t="s">
        <v>1119</v>
      </c>
      <c r="G243" s="242" t="s">
        <v>188</v>
      </c>
      <c r="H243" s="243">
        <v>28.341999999999999</v>
      </c>
      <c r="I243" s="244"/>
      <c r="J243" s="245">
        <f>ROUND(I243*H243,2)</f>
        <v>0</v>
      </c>
      <c r="K243" s="246"/>
      <c r="L243" s="45"/>
      <c r="M243" s="247" t="s">
        <v>1</v>
      </c>
      <c r="N243" s="248" t="s">
        <v>42</v>
      </c>
      <c r="O243" s="9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1" t="s">
        <v>166</v>
      </c>
      <c r="AT243" s="251" t="s">
        <v>152</v>
      </c>
      <c r="AU243" s="251" t="s">
        <v>92</v>
      </c>
      <c r="AY243" s="18" t="s">
        <v>149</v>
      </c>
      <c r="BE243" s="252">
        <f>IF(N243="základná",J243,0)</f>
        <v>0</v>
      </c>
      <c r="BF243" s="252">
        <f>IF(N243="znížená",J243,0)</f>
        <v>0</v>
      </c>
      <c r="BG243" s="252">
        <f>IF(N243="zákl. prenesená",J243,0)</f>
        <v>0</v>
      </c>
      <c r="BH243" s="252">
        <f>IF(N243="zníž. prenesená",J243,0)</f>
        <v>0</v>
      </c>
      <c r="BI243" s="252">
        <f>IF(N243="nulová",J243,0)</f>
        <v>0</v>
      </c>
      <c r="BJ243" s="18" t="s">
        <v>92</v>
      </c>
      <c r="BK243" s="252">
        <f>ROUND(I243*H243,2)</f>
        <v>0</v>
      </c>
      <c r="BL243" s="18" t="s">
        <v>166</v>
      </c>
      <c r="BM243" s="251" t="s">
        <v>1629</v>
      </c>
    </row>
    <row r="244" s="2" customFormat="1" ht="23.4566" customHeight="1">
      <c r="A244" s="39"/>
      <c r="B244" s="40"/>
      <c r="C244" s="239" t="s">
        <v>388</v>
      </c>
      <c r="D244" s="239" t="s">
        <v>152</v>
      </c>
      <c r="E244" s="240" t="s">
        <v>1121</v>
      </c>
      <c r="F244" s="241" t="s">
        <v>1122</v>
      </c>
      <c r="G244" s="242" t="s">
        <v>198</v>
      </c>
      <c r="H244" s="243">
        <v>3.1869999999999998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1.0491010000000001</v>
      </c>
      <c r="R244" s="249">
        <f>Q244*H244</f>
        <v>3.3434848870000002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1630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1631</v>
      </c>
      <c r="G245" s="259"/>
      <c r="H245" s="263">
        <v>3.1869999999999998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149</v>
      </c>
    </row>
    <row r="246" s="14" customFormat="1">
      <c r="A246" s="14"/>
      <c r="B246" s="270"/>
      <c r="C246" s="271"/>
      <c r="D246" s="260" t="s">
        <v>190</v>
      </c>
      <c r="E246" s="272" t="s">
        <v>1</v>
      </c>
      <c r="F246" s="273" t="s">
        <v>203</v>
      </c>
      <c r="G246" s="271"/>
      <c r="H246" s="274">
        <v>3.1869999999999998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190</v>
      </c>
      <c r="AU246" s="280" t="s">
        <v>92</v>
      </c>
      <c r="AV246" s="14" t="s">
        <v>166</v>
      </c>
      <c r="AW246" s="14" t="s">
        <v>32</v>
      </c>
      <c r="AX246" s="14" t="s">
        <v>84</v>
      </c>
      <c r="AY246" s="280" t="s">
        <v>149</v>
      </c>
    </row>
    <row r="247" s="2" customFormat="1" ht="23.4566" customHeight="1">
      <c r="A247" s="39"/>
      <c r="B247" s="40"/>
      <c r="C247" s="239" t="s">
        <v>393</v>
      </c>
      <c r="D247" s="239" t="s">
        <v>152</v>
      </c>
      <c r="E247" s="240" t="s">
        <v>1125</v>
      </c>
      <c r="F247" s="241" t="s">
        <v>1126</v>
      </c>
      <c r="G247" s="242" t="s">
        <v>188</v>
      </c>
      <c r="H247" s="243">
        <v>102.696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0.33048749999999999</v>
      </c>
      <c r="R247" s="249">
        <f>Q247*H247</f>
        <v>33.939744300000001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1632</v>
      </c>
    </row>
    <row r="248" s="13" customFormat="1">
      <c r="A248" s="13"/>
      <c r="B248" s="258"/>
      <c r="C248" s="259"/>
      <c r="D248" s="260" t="s">
        <v>190</v>
      </c>
      <c r="E248" s="261" t="s">
        <v>1</v>
      </c>
      <c r="F248" s="262" t="s">
        <v>1633</v>
      </c>
      <c r="G248" s="259"/>
      <c r="H248" s="263">
        <v>89.451999999999998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190</v>
      </c>
      <c r="AU248" s="269" t="s">
        <v>92</v>
      </c>
      <c r="AV248" s="13" t="s">
        <v>92</v>
      </c>
      <c r="AW248" s="13" t="s">
        <v>32</v>
      </c>
      <c r="AX248" s="13" t="s">
        <v>76</v>
      </c>
      <c r="AY248" s="269" t="s">
        <v>149</v>
      </c>
    </row>
    <row r="249" s="13" customFormat="1">
      <c r="A249" s="13"/>
      <c r="B249" s="258"/>
      <c r="C249" s="259"/>
      <c r="D249" s="260" t="s">
        <v>190</v>
      </c>
      <c r="E249" s="261" t="s">
        <v>1</v>
      </c>
      <c r="F249" s="262" t="s">
        <v>1634</v>
      </c>
      <c r="G249" s="259"/>
      <c r="H249" s="263">
        <v>9.3940000000000001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190</v>
      </c>
      <c r="AU249" s="269" t="s">
        <v>92</v>
      </c>
      <c r="AV249" s="13" t="s">
        <v>92</v>
      </c>
      <c r="AW249" s="13" t="s">
        <v>32</v>
      </c>
      <c r="AX249" s="13" t="s">
        <v>76</v>
      </c>
      <c r="AY249" s="269" t="s">
        <v>149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1635</v>
      </c>
      <c r="G250" s="259"/>
      <c r="H250" s="263">
        <v>3.8500000000000001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149</v>
      </c>
    </row>
    <row r="251" s="14" customFormat="1">
      <c r="A251" s="14"/>
      <c r="B251" s="270"/>
      <c r="C251" s="271"/>
      <c r="D251" s="260" t="s">
        <v>190</v>
      </c>
      <c r="E251" s="272" t="s">
        <v>1</v>
      </c>
      <c r="F251" s="273" t="s">
        <v>203</v>
      </c>
      <c r="G251" s="271"/>
      <c r="H251" s="274">
        <v>102.696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190</v>
      </c>
      <c r="AU251" s="280" t="s">
        <v>92</v>
      </c>
      <c r="AV251" s="14" t="s">
        <v>166</v>
      </c>
      <c r="AW251" s="14" t="s">
        <v>4</v>
      </c>
      <c r="AX251" s="14" t="s">
        <v>84</v>
      </c>
      <c r="AY251" s="280" t="s">
        <v>149</v>
      </c>
    </row>
    <row r="252" s="2" customFormat="1" ht="23.4566" customHeight="1">
      <c r="A252" s="39"/>
      <c r="B252" s="40"/>
      <c r="C252" s="239" t="s">
        <v>397</v>
      </c>
      <c r="D252" s="239" t="s">
        <v>152</v>
      </c>
      <c r="E252" s="240" t="s">
        <v>1136</v>
      </c>
      <c r="F252" s="241" t="s">
        <v>1137</v>
      </c>
      <c r="G252" s="242" t="s">
        <v>188</v>
      </c>
      <c r="H252" s="243">
        <v>102.696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0.31879000000000002</v>
      </c>
      <c r="R252" s="249">
        <f>Q252*H252</f>
        <v>32.738457840000002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166</v>
      </c>
      <c r="AT252" s="251" t="s">
        <v>152</v>
      </c>
      <c r="AU252" s="251" t="s">
        <v>92</v>
      </c>
      <c r="AY252" s="18" t="s">
        <v>149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166</v>
      </c>
      <c r="BM252" s="251" t="s">
        <v>1636</v>
      </c>
    </row>
    <row r="253" s="13" customFormat="1">
      <c r="A253" s="13"/>
      <c r="B253" s="258"/>
      <c r="C253" s="259"/>
      <c r="D253" s="260" t="s">
        <v>190</v>
      </c>
      <c r="E253" s="261" t="s">
        <v>1</v>
      </c>
      <c r="F253" s="262" t="s">
        <v>1633</v>
      </c>
      <c r="G253" s="259"/>
      <c r="H253" s="263">
        <v>89.451999999999998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190</v>
      </c>
      <c r="AU253" s="269" t="s">
        <v>92</v>
      </c>
      <c r="AV253" s="13" t="s">
        <v>92</v>
      </c>
      <c r="AW253" s="13" t="s">
        <v>32</v>
      </c>
      <c r="AX253" s="13" t="s">
        <v>76</v>
      </c>
      <c r="AY253" s="269" t="s">
        <v>149</v>
      </c>
    </row>
    <row r="254" s="13" customFormat="1">
      <c r="A254" s="13"/>
      <c r="B254" s="258"/>
      <c r="C254" s="259"/>
      <c r="D254" s="260" t="s">
        <v>190</v>
      </c>
      <c r="E254" s="261" t="s">
        <v>1</v>
      </c>
      <c r="F254" s="262" t="s">
        <v>1634</v>
      </c>
      <c r="G254" s="259"/>
      <c r="H254" s="263">
        <v>9.3940000000000001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190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149</v>
      </c>
    </row>
    <row r="255" s="13" customFormat="1">
      <c r="A255" s="13"/>
      <c r="B255" s="258"/>
      <c r="C255" s="259"/>
      <c r="D255" s="260" t="s">
        <v>190</v>
      </c>
      <c r="E255" s="261" t="s">
        <v>1</v>
      </c>
      <c r="F255" s="262" t="s">
        <v>1635</v>
      </c>
      <c r="G255" s="259"/>
      <c r="H255" s="263">
        <v>3.8500000000000001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190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149</v>
      </c>
    </row>
    <row r="256" s="2" customFormat="1" ht="31.92453" customHeight="1">
      <c r="A256" s="39"/>
      <c r="B256" s="40"/>
      <c r="C256" s="239" t="s">
        <v>401</v>
      </c>
      <c r="D256" s="239" t="s">
        <v>152</v>
      </c>
      <c r="E256" s="240" t="s">
        <v>519</v>
      </c>
      <c r="F256" s="241" t="s">
        <v>520</v>
      </c>
      <c r="G256" s="242" t="s">
        <v>438</v>
      </c>
      <c r="H256" s="243">
        <v>11.199999999999999</v>
      </c>
      <c r="I256" s="244"/>
      <c r="J256" s="245">
        <f>ROUND(I256*H256,2)</f>
        <v>0</v>
      </c>
      <c r="K256" s="246"/>
      <c r="L256" s="45"/>
      <c r="M256" s="247" t="s">
        <v>1</v>
      </c>
      <c r="N256" s="248" t="s">
        <v>42</v>
      </c>
      <c r="O256" s="98"/>
      <c r="P256" s="249">
        <f>O256*H256</f>
        <v>0</v>
      </c>
      <c r="Q256" s="249">
        <v>2.2632490000000001</v>
      </c>
      <c r="R256" s="249">
        <f>Q256*H256</f>
        <v>25.348388799999999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166</v>
      </c>
      <c r="AT256" s="251" t="s">
        <v>152</v>
      </c>
      <c r="AU256" s="251" t="s">
        <v>92</v>
      </c>
      <c r="AY256" s="18" t="s">
        <v>149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166</v>
      </c>
      <c r="BM256" s="251" t="s">
        <v>1637</v>
      </c>
    </row>
    <row r="257" s="13" customFormat="1">
      <c r="A257" s="13"/>
      <c r="B257" s="258"/>
      <c r="C257" s="259"/>
      <c r="D257" s="260" t="s">
        <v>190</v>
      </c>
      <c r="E257" s="261" t="s">
        <v>1</v>
      </c>
      <c r="F257" s="262" t="s">
        <v>998</v>
      </c>
      <c r="G257" s="259"/>
      <c r="H257" s="263">
        <v>3.2000000000000002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190</v>
      </c>
      <c r="AU257" s="269" t="s">
        <v>92</v>
      </c>
      <c r="AV257" s="13" t="s">
        <v>92</v>
      </c>
      <c r="AW257" s="13" t="s">
        <v>32</v>
      </c>
      <c r="AX257" s="13" t="s">
        <v>76</v>
      </c>
      <c r="AY257" s="269" t="s">
        <v>149</v>
      </c>
    </row>
    <row r="258" s="13" customFormat="1">
      <c r="A258" s="13"/>
      <c r="B258" s="258"/>
      <c r="C258" s="259"/>
      <c r="D258" s="260" t="s">
        <v>190</v>
      </c>
      <c r="E258" s="261" t="s">
        <v>1</v>
      </c>
      <c r="F258" s="262" t="s">
        <v>999</v>
      </c>
      <c r="G258" s="259"/>
      <c r="H258" s="263">
        <v>8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190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149</v>
      </c>
    </row>
    <row r="259" s="14" customFormat="1">
      <c r="A259" s="14"/>
      <c r="B259" s="270"/>
      <c r="C259" s="271"/>
      <c r="D259" s="260" t="s">
        <v>190</v>
      </c>
      <c r="E259" s="272" t="s">
        <v>1</v>
      </c>
      <c r="F259" s="273" t="s">
        <v>203</v>
      </c>
      <c r="G259" s="271"/>
      <c r="H259" s="274">
        <v>11.199999999999999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190</v>
      </c>
      <c r="AU259" s="280" t="s">
        <v>92</v>
      </c>
      <c r="AV259" s="14" t="s">
        <v>166</v>
      </c>
      <c r="AW259" s="14" t="s">
        <v>32</v>
      </c>
      <c r="AX259" s="14" t="s">
        <v>84</v>
      </c>
      <c r="AY259" s="280" t="s">
        <v>149</v>
      </c>
    </row>
    <row r="260" s="2" customFormat="1" ht="23.4566" customHeight="1">
      <c r="A260" s="39"/>
      <c r="B260" s="40"/>
      <c r="C260" s="239" t="s">
        <v>405</v>
      </c>
      <c r="D260" s="239" t="s">
        <v>152</v>
      </c>
      <c r="E260" s="240" t="s">
        <v>523</v>
      </c>
      <c r="F260" s="241" t="s">
        <v>524</v>
      </c>
      <c r="G260" s="242" t="s">
        <v>188</v>
      </c>
      <c r="H260" s="243">
        <v>0.438</v>
      </c>
      <c r="I260" s="244"/>
      <c r="J260" s="245">
        <f>ROUND(I260*H260,2)</f>
        <v>0</v>
      </c>
      <c r="K260" s="246"/>
      <c r="L260" s="45"/>
      <c r="M260" s="247" t="s">
        <v>1</v>
      </c>
      <c r="N260" s="248" t="s">
        <v>42</v>
      </c>
      <c r="O260" s="98"/>
      <c r="P260" s="249">
        <f>O260*H260</f>
        <v>0</v>
      </c>
      <c r="Q260" s="249">
        <v>0.022655000000000002</v>
      </c>
      <c r="R260" s="249">
        <f>Q260*H260</f>
        <v>0.0099228900000000002</v>
      </c>
      <c r="S260" s="249">
        <v>0</v>
      </c>
      <c r="T260" s="25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1" t="s">
        <v>166</v>
      </c>
      <c r="AT260" s="251" t="s">
        <v>152</v>
      </c>
      <c r="AU260" s="251" t="s">
        <v>92</v>
      </c>
      <c r="AY260" s="18" t="s">
        <v>149</v>
      </c>
      <c r="BE260" s="252">
        <f>IF(N260="základná",J260,0)</f>
        <v>0</v>
      </c>
      <c r="BF260" s="252">
        <f>IF(N260="znížená",J260,0)</f>
        <v>0</v>
      </c>
      <c r="BG260" s="252">
        <f>IF(N260="zákl. prenesená",J260,0)</f>
        <v>0</v>
      </c>
      <c r="BH260" s="252">
        <f>IF(N260="zníž. prenesená",J260,0)</f>
        <v>0</v>
      </c>
      <c r="BI260" s="252">
        <f>IF(N260="nulová",J260,0)</f>
        <v>0</v>
      </c>
      <c r="BJ260" s="18" t="s">
        <v>92</v>
      </c>
      <c r="BK260" s="252">
        <f>ROUND(I260*H260,2)</f>
        <v>0</v>
      </c>
      <c r="BL260" s="18" t="s">
        <v>166</v>
      </c>
      <c r="BM260" s="251" t="s">
        <v>1638</v>
      </c>
    </row>
    <row r="261" s="13" customFormat="1">
      <c r="A261" s="13"/>
      <c r="B261" s="258"/>
      <c r="C261" s="259"/>
      <c r="D261" s="260" t="s">
        <v>190</v>
      </c>
      <c r="E261" s="261" t="s">
        <v>1</v>
      </c>
      <c r="F261" s="262" t="s">
        <v>1639</v>
      </c>
      <c r="G261" s="259"/>
      <c r="H261" s="263">
        <v>0.438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190</v>
      </c>
      <c r="AU261" s="269" t="s">
        <v>92</v>
      </c>
      <c r="AV261" s="13" t="s">
        <v>92</v>
      </c>
      <c r="AW261" s="13" t="s">
        <v>32</v>
      </c>
      <c r="AX261" s="13" t="s">
        <v>76</v>
      </c>
      <c r="AY261" s="269" t="s">
        <v>149</v>
      </c>
    </row>
    <row r="262" s="13" customFormat="1">
      <c r="A262" s="13"/>
      <c r="B262" s="258"/>
      <c r="C262" s="259"/>
      <c r="D262" s="260" t="s">
        <v>190</v>
      </c>
      <c r="E262" s="261" t="s">
        <v>1</v>
      </c>
      <c r="F262" s="262" t="s">
        <v>1640</v>
      </c>
      <c r="G262" s="259"/>
      <c r="H262" s="263">
        <v>0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190</v>
      </c>
      <c r="AU262" s="269" t="s">
        <v>92</v>
      </c>
      <c r="AV262" s="13" t="s">
        <v>92</v>
      </c>
      <c r="AW262" s="13" t="s">
        <v>32</v>
      </c>
      <c r="AX262" s="13" t="s">
        <v>76</v>
      </c>
      <c r="AY262" s="269" t="s">
        <v>149</v>
      </c>
    </row>
    <row r="263" s="14" customFormat="1">
      <c r="A263" s="14"/>
      <c r="B263" s="270"/>
      <c r="C263" s="271"/>
      <c r="D263" s="260" t="s">
        <v>190</v>
      </c>
      <c r="E263" s="272" t="s">
        <v>1</v>
      </c>
      <c r="F263" s="273" t="s">
        <v>203</v>
      </c>
      <c r="G263" s="271"/>
      <c r="H263" s="274">
        <v>0.438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190</v>
      </c>
      <c r="AU263" s="280" t="s">
        <v>92</v>
      </c>
      <c r="AV263" s="14" t="s">
        <v>166</v>
      </c>
      <c r="AW263" s="14" t="s">
        <v>32</v>
      </c>
      <c r="AX263" s="14" t="s">
        <v>84</v>
      </c>
      <c r="AY263" s="280" t="s">
        <v>149</v>
      </c>
    </row>
    <row r="264" s="2" customFormat="1" ht="31.92453" customHeight="1">
      <c r="A264" s="39"/>
      <c r="B264" s="40"/>
      <c r="C264" s="239" t="s">
        <v>412</v>
      </c>
      <c r="D264" s="239" t="s">
        <v>152</v>
      </c>
      <c r="E264" s="240" t="s">
        <v>1641</v>
      </c>
      <c r="F264" s="241" t="s">
        <v>1642</v>
      </c>
      <c r="G264" s="242" t="s">
        <v>188</v>
      </c>
      <c r="H264" s="243">
        <v>48.551000000000002</v>
      </c>
      <c r="I264" s="244"/>
      <c r="J264" s="245">
        <f>ROUND(I264*H264,2)</f>
        <v>0</v>
      </c>
      <c r="K264" s="246"/>
      <c r="L264" s="45"/>
      <c r="M264" s="247" t="s">
        <v>1</v>
      </c>
      <c r="N264" s="248" t="s">
        <v>42</v>
      </c>
      <c r="O264" s="98"/>
      <c r="P264" s="249">
        <f>O264*H264</f>
        <v>0</v>
      </c>
      <c r="Q264" s="249">
        <v>0.15451000000000001</v>
      </c>
      <c r="R264" s="249">
        <f>Q264*H264</f>
        <v>7.501615010000001</v>
      </c>
      <c r="S264" s="249">
        <v>0</v>
      </c>
      <c r="T264" s="25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1" t="s">
        <v>166</v>
      </c>
      <c r="AT264" s="251" t="s">
        <v>152</v>
      </c>
      <c r="AU264" s="251" t="s">
        <v>92</v>
      </c>
      <c r="AY264" s="18" t="s">
        <v>149</v>
      </c>
      <c r="BE264" s="252">
        <f>IF(N264="základná",J264,0)</f>
        <v>0</v>
      </c>
      <c r="BF264" s="252">
        <f>IF(N264="znížená",J264,0)</f>
        <v>0</v>
      </c>
      <c r="BG264" s="252">
        <f>IF(N264="zákl. prenesená",J264,0)</f>
        <v>0</v>
      </c>
      <c r="BH264" s="252">
        <f>IF(N264="zníž. prenesená",J264,0)</f>
        <v>0</v>
      </c>
      <c r="BI264" s="252">
        <f>IF(N264="nulová",J264,0)</f>
        <v>0</v>
      </c>
      <c r="BJ264" s="18" t="s">
        <v>92</v>
      </c>
      <c r="BK264" s="252">
        <f>ROUND(I264*H264,2)</f>
        <v>0</v>
      </c>
      <c r="BL264" s="18" t="s">
        <v>166</v>
      </c>
      <c r="BM264" s="251" t="s">
        <v>1643</v>
      </c>
    </row>
    <row r="265" s="13" customFormat="1">
      <c r="A265" s="13"/>
      <c r="B265" s="258"/>
      <c r="C265" s="259"/>
      <c r="D265" s="260" t="s">
        <v>190</v>
      </c>
      <c r="E265" s="261" t="s">
        <v>1</v>
      </c>
      <c r="F265" s="262" t="s">
        <v>1644</v>
      </c>
      <c r="G265" s="259"/>
      <c r="H265" s="263">
        <v>48.551000000000002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190</v>
      </c>
      <c r="AU265" s="269" t="s">
        <v>92</v>
      </c>
      <c r="AV265" s="13" t="s">
        <v>92</v>
      </c>
      <c r="AW265" s="13" t="s">
        <v>32</v>
      </c>
      <c r="AX265" s="13" t="s">
        <v>84</v>
      </c>
      <c r="AY265" s="269" t="s">
        <v>149</v>
      </c>
    </row>
    <row r="266" s="2" customFormat="1" ht="23.4566" customHeight="1">
      <c r="A266" s="39"/>
      <c r="B266" s="40"/>
      <c r="C266" s="239" t="s">
        <v>424</v>
      </c>
      <c r="D266" s="239" t="s">
        <v>152</v>
      </c>
      <c r="E266" s="240" t="s">
        <v>1143</v>
      </c>
      <c r="F266" s="241" t="s">
        <v>1144</v>
      </c>
      <c r="G266" s="242" t="s">
        <v>438</v>
      </c>
      <c r="H266" s="243">
        <v>58.5</v>
      </c>
      <c r="I266" s="244"/>
      <c r="J266" s="245">
        <f>ROUND(I266*H266,2)</f>
        <v>0</v>
      </c>
      <c r="K266" s="246"/>
      <c r="L266" s="45"/>
      <c r="M266" s="247" t="s">
        <v>1</v>
      </c>
      <c r="N266" s="248" t="s">
        <v>42</v>
      </c>
      <c r="O266" s="98"/>
      <c r="P266" s="249">
        <f>O266*H266</f>
        <v>0</v>
      </c>
      <c r="Q266" s="249">
        <v>2.4292980000000002</v>
      </c>
      <c r="R266" s="249">
        <f>Q266*H266</f>
        <v>142.113933</v>
      </c>
      <c r="S266" s="249">
        <v>0</v>
      </c>
      <c r="T266" s="25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1" t="s">
        <v>166</v>
      </c>
      <c r="AT266" s="251" t="s">
        <v>152</v>
      </c>
      <c r="AU266" s="251" t="s">
        <v>92</v>
      </c>
      <c r="AY266" s="18" t="s">
        <v>149</v>
      </c>
      <c r="BE266" s="252">
        <f>IF(N266="základná",J266,0)</f>
        <v>0</v>
      </c>
      <c r="BF266" s="252">
        <f>IF(N266="znížená",J266,0)</f>
        <v>0</v>
      </c>
      <c r="BG266" s="252">
        <f>IF(N266="zákl. prenesená",J266,0)</f>
        <v>0</v>
      </c>
      <c r="BH266" s="252">
        <f>IF(N266="zníž. prenesená",J266,0)</f>
        <v>0</v>
      </c>
      <c r="BI266" s="252">
        <f>IF(N266="nulová",J266,0)</f>
        <v>0</v>
      </c>
      <c r="BJ266" s="18" t="s">
        <v>92</v>
      </c>
      <c r="BK266" s="252">
        <f>ROUND(I266*H266,2)</f>
        <v>0</v>
      </c>
      <c r="BL266" s="18" t="s">
        <v>166</v>
      </c>
      <c r="BM266" s="251" t="s">
        <v>1645</v>
      </c>
    </row>
    <row r="267" s="13" customFormat="1">
      <c r="A267" s="13"/>
      <c r="B267" s="258"/>
      <c r="C267" s="259"/>
      <c r="D267" s="260" t="s">
        <v>190</v>
      </c>
      <c r="E267" s="261" t="s">
        <v>1</v>
      </c>
      <c r="F267" s="262" t="s">
        <v>1646</v>
      </c>
      <c r="G267" s="259"/>
      <c r="H267" s="263">
        <v>58.5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190</v>
      </c>
      <c r="AU267" s="269" t="s">
        <v>92</v>
      </c>
      <c r="AV267" s="13" t="s">
        <v>92</v>
      </c>
      <c r="AW267" s="13" t="s">
        <v>32</v>
      </c>
      <c r="AX267" s="13" t="s">
        <v>84</v>
      </c>
      <c r="AY267" s="269" t="s">
        <v>149</v>
      </c>
    </row>
    <row r="268" s="2" customFormat="1" ht="31.92453" customHeight="1">
      <c r="A268" s="39"/>
      <c r="B268" s="40"/>
      <c r="C268" s="239" t="s">
        <v>1147</v>
      </c>
      <c r="D268" s="239" t="s">
        <v>152</v>
      </c>
      <c r="E268" s="240" t="s">
        <v>1148</v>
      </c>
      <c r="F268" s="241" t="s">
        <v>1149</v>
      </c>
      <c r="G268" s="242" t="s">
        <v>438</v>
      </c>
      <c r="H268" s="243">
        <v>8</v>
      </c>
      <c r="I268" s="244"/>
      <c r="J268" s="245">
        <f>ROUND(I268*H268,2)</f>
        <v>0</v>
      </c>
      <c r="K268" s="246"/>
      <c r="L268" s="45"/>
      <c r="M268" s="247" t="s">
        <v>1</v>
      </c>
      <c r="N268" s="248" t="s">
        <v>42</v>
      </c>
      <c r="O268" s="98"/>
      <c r="P268" s="249">
        <f>O268*H268</f>
        <v>0</v>
      </c>
      <c r="Q268" s="249">
        <v>2.0841599999999998</v>
      </c>
      <c r="R268" s="249">
        <f>Q268*H268</f>
        <v>16.673279999999998</v>
      </c>
      <c r="S268" s="249">
        <v>0</v>
      </c>
      <c r="T268" s="25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1" t="s">
        <v>166</v>
      </c>
      <c r="AT268" s="251" t="s">
        <v>152</v>
      </c>
      <c r="AU268" s="251" t="s">
        <v>92</v>
      </c>
      <c r="AY268" s="18" t="s">
        <v>149</v>
      </c>
      <c r="BE268" s="252">
        <f>IF(N268="základná",J268,0)</f>
        <v>0</v>
      </c>
      <c r="BF268" s="252">
        <f>IF(N268="znížená",J268,0)</f>
        <v>0</v>
      </c>
      <c r="BG268" s="252">
        <f>IF(N268="zákl. prenesená",J268,0)</f>
        <v>0</v>
      </c>
      <c r="BH268" s="252">
        <f>IF(N268="zníž. prenesená",J268,0)</f>
        <v>0</v>
      </c>
      <c r="BI268" s="252">
        <f>IF(N268="nulová",J268,0)</f>
        <v>0</v>
      </c>
      <c r="BJ268" s="18" t="s">
        <v>92</v>
      </c>
      <c r="BK268" s="252">
        <f>ROUND(I268*H268,2)</f>
        <v>0</v>
      </c>
      <c r="BL268" s="18" t="s">
        <v>166</v>
      </c>
      <c r="BM268" s="251" t="s">
        <v>1647</v>
      </c>
    </row>
    <row r="269" s="13" customFormat="1">
      <c r="A269" s="13"/>
      <c r="B269" s="258"/>
      <c r="C269" s="259"/>
      <c r="D269" s="260" t="s">
        <v>190</v>
      </c>
      <c r="E269" s="261" t="s">
        <v>1</v>
      </c>
      <c r="F269" s="262" t="s">
        <v>1151</v>
      </c>
      <c r="G269" s="259"/>
      <c r="H269" s="263">
        <v>8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190</v>
      </c>
      <c r="AU269" s="269" t="s">
        <v>92</v>
      </c>
      <c r="AV269" s="13" t="s">
        <v>92</v>
      </c>
      <c r="AW269" s="13" t="s">
        <v>32</v>
      </c>
      <c r="AX269" s="13" t="s">
        <v>84</v>
      </c>
      <c r="AY269" s="269" t="s">
        <v>149</v>
      </c>
    </row>
    <row r="270" s="2" customFormat="1" ht="31.92453" customHeight="1">
      <c r="A270" s="39"/>
      <c r="B270" s="40"/>
      <c r="C270" s="239" t="s">
        <v>1152</v>
      </c>
      <c r="D270" s="239" t="s">
        <v>152</v>
      </c>
      <c r="E270" s="240" t="s">
        <v>1153</v>
      </c>
      <c r="F270" s="241" t="s">
        <v>1154</v>
      </c>
      <c r="G270" s="242" t="s">
        <v>188</v>
      </c>
      <c r="H270" s="243">
        <v>93.359999999999999</v>
      </c>
      <c r="I270" s="244"/>
      <c r="J270" s="245">
        <f>ROUND(I270*H270,2)</f>
        <v>0</v>
      </c>
      <c r="K270" s="246"/>
      <c r="L270" s="45"/>
      <c r="M270" s="247" t="s">
        <v>1</v>
      </c>
      <c r="N270" s="248" t="s">
        <v>42</v>
      </c>
      <c r="O270" s="98"/>
      <c r="P270" s="249">
        <f>O270*H270</f>
        <v>0</v>
      </c>
      <c r="Q270" s="249">
        <v>0.90037999999999996</v>
      </c>
      <c r="R270" s="249">
        <f>Q270*H270</f>
        <v>84.059476799999999</v>
      </c>
      <c r="S270" s="249">
        <v>0</v>
      </c>
      <c r="T270" s="25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1" t="s">
        <v>166</v>
      </c>
      <c r="AT270" s="251" t="s">
        <v>152</v>
      </c>
      <c r="AU270" s="251" t="s">
        <v>92</v>
      </c>
      <c r="AY270" s="18" t="s">
        <v>149</v>
      </c>
      <c r="BE270" s="252">
        <f>IF(N270="základná",J270,0)</f>
        <v>0</v>
      </c>
      <c r="BF270" s="252">
        <f>IF(N270="znížená",J270,0)</f>
        <v>0</v>
      </c>
      <c r="BG270" s="252">
        <f>IF(N270="zákl. prenesená",J270,0)</f>
        <v>0</v>
      </c>
      <c r="BH270" s="252">
        <f>IF(N270="zníž. prenesená",J270,0)</f>
        <v>0</v>
      </c>
      <c r="BI270" s="252">
        <f>IF(N270="nulová",J270,0)</f>
        <v>0</v>
      </c>
      <c r="BJ270" s="18" t="s">
        <v>92</v>
      </c>
      <c r="BK270" s="252">
        <f>ROUND(I270*H270,2)</f>
        <v>0</v>
      </c>
      <c r="BL270" s="18" t="s">
        <v>166</v>
      </c>
      <c r="BM270" s="251" t="s">
        <v>1648</v>
      </c>
    </row>
    <row r="271" s="13" customFormat="1">
      <c r="A271" s="13"/>
      <c r="B271" s="258"/>
      <c r="C271" s="259"/>
      <c r="D271" s="260" t="s">
        <v>190</v>
      </c>
      <c r="E271" s="261" t="s">
        <v>1</v>
      </c>
      <c r="F271" s="262" t="s">
        <v>1649</v>
      </c>
      <c r="G271" s="259"/>
      <c r="H271" s="263">
        <v>81.319999999999993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190</v>
      </c>
      <c r="AU271" s="269" t="s">
        <v>92</v>
      </c>
      <c r="AV271" s="13" t="s">
        <v>92</v>
      </c>
      <c r="AW271" s="13" t="s">
        <v>32</v>
      </c>
      <c r="AX271" s="13" t="s">
        <v>76</v>
      </c>
      <c r="AY271" s="269" t="s">
        <v>149</v>
      </c>
    </row>
    <row r="272" s="13" customFormat="1">
      <c r="A272" s="13"/>
      <c r="B272" s="258"/>
      <c r="C272" s="259"/>
      <c r="D272" s="260" t="s">
        <v>190</v>
      </c>
      <c r="E272" s="261" t="s">
        <v>1</v>
      </c>
      <c r="F272" s="262" t="s">
        <v>1650</v>
      </c>
      <c r="G272" s="259"/>
      <c r="H272" s="263">
        <v>8.5399999999999991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190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149</v>
      </c>
    </row>
    <row r="273" s="13" customFormat="1">
      <c r="A273" s="13"/>
      <c r="B273" s="258"/>
      <c r="C273" s="259"/>
      <c r="D273" s="260" t="s">
        <v>190</v>
      </c>
      <c r="E273" s="261" t="s">
        <v>1</v>
      </c>
      <c r="F273" s="262" t="s">
        <v>1651</v>
      </c>
      <c r="G273" s="259"/>
      <c r="H273" s="263">
        <v>3.5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190</v>
      </c>
      <c r="AU273" s="269" t="s">
        <v>92</v>
      </c>
      <c r="AV273" s="13" t="s">
        <v>92</v>
      </c>
      <c r="AW273" s="13" t="s">
        <v>32</v>
      </c>
      <c r="AX273" s="13" t="s">
        <v>76</v>
      </c>
      <c r="AY273" s="269" t="s">
        <v>149</v>
      </c>
    </row>
    <row r="274" s="14" customFormat="1">
      <c r="A274" s="14"/>
      <c r="B274" s="270"/>
      <c r="C274" s="271"/>
      <c r="D274" s="260" t="s">
        <v>190</v>
      </c>
      <c r="E274" s="272" t="s">
        <v>1</v>
      </c>
      <c r="F274" s="273" t="s">
        <v>203</v>
      </c>
      <c r="G274" s="271"/>
      <c r="H274" s="274">
        <v>93.359999999999999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190</v>
      </c>
      <c r="AU274" s="280" t="s">
        <v>92</v>
      </c>
      <c r="AV274" s="14" t="s">
        <v>166</v>
      </c>
      <c r="AW274" s="14" t="s">
        <v>4</v>
      </c>
      <c r="AX274" s="14" t="s">
        <v>84</v>
      </c>
      <c r="AY274" s="280" t="s">
        <v>149</v>
      </c>
    </row>
    <row r="275" s="12" customFormat="1" ht="22.8" customHeight="1">
      <c r="A275" s="12"/>
      <c r="B275" s="223"/>
      <c r="C275" s="224"/>
      <c r="D275" s="225" t="s">
        <v>75</v>
      </c>
      <c r="E275" s="237" t="s">
        <v>148</v>
      </c>
      <c r="F275" s="237" t="s">
        <v>204</v>
      </c>
      <c r="G275" s="224"/>
      <c r="H275" s="224"/>
      <c r="I275" s="227"/>
      <c r="J275" s="238">
        <f>BK275</f>
        <v>0</v>
      </c>
      <c r="K275" s="224"/>
      <c r="L275" s="229"/>
      <c r="M275" s="230"/>
      <c r="N275" s="231"/>
      <c r="O275" s="231"/>
      <c r="P275" s="232">
        <f>SUM(P276:P312)</f>
        <v>0</v>
      </c>
      <c r="Q275" s="231"/>
      <c r="R275" s="232">
        <f>SUM(R276:R312)</f>
        <v>172.88249505999997</v>
      </c>
      <c r="S275" s="231"/>
      <c r="T275" s="233">
        <f>SUM(T276:T312)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4" t="s">
        <v>84</v>
      </c>
      <c r="AT275" s="235" t="s">
        <v>75</v>
      </c>
      <c r="AU275" s="235" t="s">
        <v>84</v>
      </c>
      <c r="AY275" s="234" t="s">
        <v>149</v>
      </c>
      <c r="BK275" s="236">
        <f>SUM(BK276:BK312)</f>
        <v>0</v>
      </c>
    </row>
    <row r="276" s="2" customFormat="1" ht="23.4566" customHeight="1">
      <c r="A276" s="39"/>
      <c r="B276" s="40"/>
      <c r="C276" s="239" t="s">
        <v>1159</v>
      </c>
      <c r="D276" s="281" t="s">
        <v>152</v>
      </c>
      <c r="E276" s="240" t="s">
        <v>858</v>
      </c>
      <c r="F276" s="241" t="s">
        <v>859</v>
      </c>
      <c r="G276" s="242" t="s">
        <v>188</v>
      </c>
      <c r="H276" s="243">
        <v>125.31999999999999</v>
      </c>
      <c r="I276" s="244"/>
      <c r="J276" s="245">
        <f>ROUND(I276*H276,2)</f>
        <v>0</v>
      </c>
      <c r="K276" s="246"/>
      <c r="L276" s="45"/>
      <c r="M276" s="247" t="s">
        <v>1</v>
      </c>
      <c r="N276" s="248" t="s">
        <v>42</v>
      </c>
      <c r="O276" s="98"/>
      <c r="P276" s="249">
        <f>O276*H276</f>
        <v>0</v>
      </c>
      <c r="Q276" s="249">
        <v>0.46166000000000001</v>
      </c>
      <c r="R276" s="249">
        <f>Q276*H276</f>
        <v>57.855231199999999</v>
      </c>
      <c r="S276" s="249">
        <v>0</v>
      </c>
      <c r="T276" s="25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1" t="s">
        <v>166</v>
      </c>
      <c r="AT276" s="251" t="s">
        <v>152</v>
      </c>
      <c r="AU276" s="251" t="s">
        <v>92</v>
      </c>
      <c r="AY276" s="18" t="s">
        <v>149</v>
      </c>
      <c r="BE276" s="252">
        <f>IF(N276="základná",J276,0)</f>
        <v>0</v>
      </c>
      <c r="BF276" s="252">
        <f>IF(N276="znížená",J276,0)</f>
        <v>0</v>
      </c>
      <c r="BG276" s="252">
        <f>IF(N276="zákl. prenesená",J276,0)</f>
        <v>0</v>
      </c>
      <c r="BH276" s="252">
        <f>IF(N276="zníž. prenesená",J276,0)</f>
        <v>0</v>
      </c>
      <c r="BI276" s="252">
        <f>IF(N276="nulová",J276,0)</f>
        <v>0</v>
      </c>
      <c r="BJ276" s="18" t="s">
        <v>92</v>
      </c>
      <c r="BK276" s="252">
        <f>ROUND(I276*H276,2)</f>
        <v>0</v>
      </c>
      <c r="BL276" s="18" t="s">
        <v>166</v>
      </c>
      <c r="BM276" s="251" t="s">
        <v>1652</v>
      </c>
    </row>
    <row r="277" s="13" customFormat="1">
      <c r="A277" s="13"/>
      <c r="B277" s="258"/>
      <c r="C277" s="259"/>
      <c r="D277" s="260" t="s">
        <v>190</v>
      </c>
      <c r="E277" s="261" t="s">
        <v>1</v>
      </c>
      <c r="F277" s="262" t="s">
        <v>1653</v>
      </c>
      <c r="G277" s="259"/>
      <c r="H277" s="263">
        <v>119.31999999999999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190</v>
      </c>
      <c r="AU277" s="269" t="s">
        <v>92</v>
      </c>
      <c r="AV277" s="13" t="s">
        <v>92</v>
      </c>
      <c r="AW277" s="13" t="s">
        <v>32</v>
      </c>
      <c r="AX277" s="13" t="s">
        <v>76</v>
      </c>
      <c r="AY277" s="269" t="s">
        <v>149</v>
      </c>
    </row>
    <row r="278" s="13" customFormat="1">
      <c r="A278" s="13"/>
      <c r="B278" s="258"/>
      <c r="C278" s="259"/>
      <c r="D278" s="260" t="s">
        <v>190</v>
      </c>
      <c r="E278" s="261" t="s">
        <v>1</v>
      </c>
      <c r="F278" s="262" t="s">
        <v>1654</v>
      </c>
      <c r="G278" s="259"/>
      <c r="H278" s="263">
        <v>6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190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149</v>
      </c>
    </row>
    <row r="279" s="14" customFormat="1">
      <c r="A279" s="14"/>
      <c r="B279" s="270"/>
      <c r="C279" s="271"/>
      <c r="D279" s="260" t="s">
        <v>190</v>
      </c>
      <c r="E279" s="272" t="s">
        <v>1</v>
      </c>
      <c r="F279" s="273" t="s">
        <v>203</v>
      </c>
      <c r="G279" s="271"/>
      <c r="H279" s="274">
        <v>125.31999999999999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190</v>
      </c>
      <c r="AU279" s="280" t="s">
        <v>92</v>
      </c>
      <c r="AV279" s="14" t="s">
        <v>166</v>
      </c>
      <c r="AW279" s="14" t="s">
        <v>32</v>
      </c>
      <c r="AX279" s="14" t="s">
        <v>84</v>
      </c>
      <c r="AY279" s="280" t="s">
        <v>149</v>
      </c>
    </row>
    <row r="280" s="2" customFormat="1" ht="31.92453" customHeight="1">
      <c r="A280" s="39"/>
      <c r="B280" s="40"/>
      <c r="C280" s="239" t="s">
        <v>1162</v>
      </c>
      <c r="D280" s="281" t="s">
        <v>152</v>
      </c>
      <c r="E280" s="240" t="s">
        <v>1163</v>
      </c>
      <c r="F280" s="241" t="s">
        <v>1164</v>
      </c>
      <c r="G280" s="242" t="s">
        <v>188</v>
      </c>
      <c r="H280" s="243">
        <v>112.40000000000001</v>
      </c>
      <c r="I280" s="244"/>
      <c r="J280" s="245">
        <f>ROUND(I280*H280,2)</f>
        <v>0</v>
      </c>
      <c r="K280" s="246"/>
      <c r="L280" s="45"/>
      <c r="M280" s="247" t="s">
        <v>1</v>
      </c>
      <c r="N280" s="248" t="s">
        <v>42</v>
      </c>
      <c r="O280" s="98"/>
      <c r="P280" s="249">
        <f>O280*H280</f>
        <v>0</v>
      </c>
      <c r="Q280" s="249">
        <v>0.15826000000000001</v>
      </c>
      <c r="R280" s="249">
        <f>Q280*H280</f>
        <v>17.788424000000003</v>
      </c>
      <c r="S280" s="249">
        <v>0</v>
      </c>
      <c r="T280" s="25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1" t="s">
        <v>166</v>
      </c>
      <c r="AT280" s="251" t="s">
        <v>152</v>
      </c>
      <c r="AU280" s="251" t="s">
        <v>92</v>
      </c>
      <c r="AY280" s="18" t="s">
        <v>149</v>
      </c>
      <c r="BE280" s="252">
        <f>IF(N280="základná",J280,0)</f>
        <v>0</v>
      </c>
      <c r="BF280" s="252">
        <f>IF(N280="znížená",J280,0)</f>
        <v>0</v>
      </c>
      <c r="BG280" s="252">
        <f>IF(N280="zákl. prenesená",J280,0)</f>
        <v>0</v>
      </c>
      <c r="BH280" s="252">
        <f>IF(N280="zníž. prenesená",J280,0)</f>
        <v>0</v>
      </c>
      <c r="BI280" s="252">
        <f>IF(N280="nulová",J280,0)</f>
        <v>0</v>
      </c>
      <c r="BJ280" s="18" t="s">
        <v>92</v>
      </c>
      <c r="BK280" s="252">
        <f>ROUND(I280*H280,2)</f>
        <v>0</v>
      </c>
      <c r="BL280" s="18" t="s">
        <v>166</v>
      </c>
      <c r="BM280" s="251" t="s">
        <v>1655</v>
      </c>
    </row>
    <row r="281" s="13" customFormat="1">
      <c r="A281" s="13"/>
      <c r="B281" s="258"/>
      <c r="C281" s="259"/>
      <c r="D281" s="260" t="s">
        <v>190</v>
      </c>
      <c r="E281" s="261" t="s">
        <v>1</v>
      </c>
      <c r="F281" s="262" t="s">
        <v>1656</v>
      </c>
      <c r="G281" s="259"/>
      <c r="H281" s="263">
        <v>106.40000000000001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190</v>
      </c>
      <c r="AU281" s="269" t="s">
        <v>92</v>
      </c>
      <c r="AV281" s="13" t="s">
        <v>92</v>
      </c>
      <c r="AW281" s="13" t="s">
        <v>32</v>
      </c>
      <c r="AX281" s="13" t="s">
        <v>76</v>
      </c>
      <c r="AY281" s="269" t="s">
        <v>149</v>
      </c>
    </row>
    <row r="282" s="13" customFormat="1">
      <c r="A282" s="13"/>
      <c r="B282" s="258"/>
      <c r="C282" s="259"/>
      <c r="D282" s="260" t="s">
        <v>190</v>
      </c>
      <c r="E282" s="261" t="s">
        <v>1</v>
      </c>
      <c r="F282" s="262" t="s">
        <v>1657</v>
      </c>
      <c r="G282" s="259"/>
      <c r="H282" s="263">
        <v>6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190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149</v>
      </c>
    </row>
    <row r="283" s="14" customFormat="1">
      <c r="A283" s="14"/>
      <c r="B283" s="270"/>
      <c r="C283" s="271"/>
      <c r="D283" s="260" t="s">
        <v>190</v>
      </c>
      <c r="E283" s="272" t="s">
        <v>1</v>
      </c>
      <c r="F283" s="273" t="s">
        <v>203</v>
      </c>
      <c r="G283" s="271"/>
      <c r="H283" s="274">
        <v>112.40000000000001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190</v>
      </c>
      <c r="AU283" s="280" t="s">
        <v>92</v>
      </c>
      <c r="AV283" s="14" t="s">
        <v>166</v>
      </c>
      <c r="AW283" s="14" t="s">
        <v>32</v>
      </c>
      <c r="AX283" s="14" t="s">
        <v>84</v>
      </c>
      <c r="AY283" s="280" t="s">
        <v>149</v>
      </c>
    </row>
    <row r="284" s="2" customFormat="1" ht="36.72453" customHeight="1">
      <c r="A284" s="39"/>
      <c r="B284" s="40"/>
      <c r="C284" s="239" t="s">
        <v>1167</v>
      </c>
      <c r="D284" s="239" t="s">
        <v>152</v>
      </c>
      <c r="E284" s="240" t="s">
        <v>864</v>
      </c>
      <c r="F284" s="241" t="s">
        <v>865</v>
      </c>
      <c r="G284" s="242" t="s">
        <v>188</v>
      </c>
      <c r="H284" s="243">
        <v>115.44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0.47117510000000001</v>
      </c>
      <c r="R284" s="249">
        <f>Q284*H284</f>
        <v>54.392453543999999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166</v>
      </c>
      <c r="AT284" s="251" t="s">
        <v>152</v>
      </c>
      <c r="AU284" s="251" t="s">
        <v>92</v>
      </c>
      <c r="AY284" s="18" t="s">
        <v>149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166</v>
      </c>
      <c r="BM284" s="251" t="s">
        <v>1658</v>
      </c>
    </row>
    <row r="285" s="13" customFormat="1">
      <c r="A285" s="13"/>
      <c r="B285" s="258"/>
      <c r="C285" s="259"/>
      <c r="D285" s="260" t="s">
        <v>190</v>
      </c>
      <c r="E285" s="261" t="s">
        <v>1</v>
      </c>
      <c r="F285" s="262" t="s">
        <v>1659</v>
      </c>
      <c r="G285" s="259"/>
      <c r="H285" s="263">
        <v>109.44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190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149</v>
      </c>
    </row>
    <row r="286" s="13" customFormat="1">
      <c r="A286" s="13"/>
      <c r="B286" s="258"/>
      <c r="C286" s="259"/>
      <c r="D286" s="260" t="s">
        <v>190</v>
      </c>
      <c r="E286" s="261" t="s">
        <v>1</v>
      </c>
      <c r="F286" s="262" t="s">
        <v>1657</v>
      </c>
      <c r="G286" s="259"/>
      <c r="H286" s="263">
        <v>6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190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149</v>
      </c>
    </row>
    <row r="287" s="14" customFormat="1">
      <c r="A287" s="14"/>
      <c r="B287" s="270"/>
      <c r="C287" s="271"/>
      <c r="D287" s="260" t="s">
        <v>190</v>
      </c>
      <c r="E287" s="272" t="s">
        <v>1</v>
      </c>
      <c r="F287" s="273" t="s">
        <v>203</v>
      </c>
      <c r="G287" s="271"/>
      <c r="H287" s="274">
        <v>115.44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190</v>
      </c>
      <c r="AU287" s="280" t="s">
        <v>92</v>
      </c>
      <c r="AV287" s="14" t="s">
        <v>166</v>
      </c>
      <c r="AW287" s="14" t="s">
        <v>32</v>
      </c>
      <c r="AX287" s="14" t="s">
        <v>84</v>
      </c>
      <c r="AY287" s="280" t="s">
        <v>149</v>
      </c>
    </row>
    <row r="288" s="2" customFormat="1" ht="36.72453" customHeight="1">
      <c r="A288" s="39"/>
      <c r="B288" s="40"/>
      <c r="C288" s="239" t="s">
        <v>1169</v>
      </c>
      <c r="D288" s="239" t="s">
        <v>152</v>
      </c>
      <c r="E288" s="240" t="s">
        <v>1660</v>
      </c>
      <c r="F288" s="241" t="s">
        <v>1661</v>
      </c>
      <c r="G288" s="242" t="s">
        <v>188</v>
      </c>
      <c r="H288" s="243">
        <v>34.649999999999999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0.30360999999999999</v>
      </c>
      <c r="R288" s="249">
        <f>Q288*H288</f>
        <v>10.5200865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166</v>
      </c>
      <c r="AT288" s="251" t="s">
        <v>152</v>
      </c>
      <c r="AU288" s="251" t="s">
        <v>92</v>
      </c>
      <c r="AY288" s="18" t="s">
        <v>149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166</v>
      </c>
      <c r="BM288" s="251" t="s">
        <v>1662</v>
      </c>
    </row>
    <row r="289" s="13" customFormat="1">
      <c r="A289" s="13"/>
      <c r="B289" s="258"/>
      <c r="C289" s="259"/>
      <c r="D289" s="260" t="s">
        <v>190</v>
      </c>
      <c r="E289" s="261" t="s">
        <v>1</v>
      </c>
      <c r="F289" s="262" t="s">
        <v>1663</v>
      </c>
      <c r="G289" s="259"/>
      <c r="H289" s="263">
        <v>34.649999999999999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190</v>
      </c>
      <c r="AU289" s="269" t="s">
        <v>92</v>
      </c>
      <c r="AV289" s="13" t="s">
        <v>92</v>
      </c>
      <c r="AW289" s="13" t="s">
        <v>32</v>
      </c>
      <c r="AX289" s="13" t="s">
        <v>84</v>
      </c>
      <c r="AY289" s="269" t="s">
        <v>149</v>
      </c>
    </row>
    <row r="290" s="2" customFormat="1" ht="23.4566" customHeight="1">
      <c r="A290" s="39"/>
      <c r="B290" s="40"/>
      <c r="C290" s="239" t="s">
        <v>1173</v>
      </c>
      <c r="D290" s="239" t="s">
        <v>152</v>
      </c>
      <c r="E290" s="240" t="s">
        <v>1664</v>
      </c>
      <c r="F290" s="241" t="s">
        <v>1665</v>
      </c>
      <c r="G290" s="242" t="s">
        <v>438</v>
      </c>
      <c r="H290" s="243">
        <v>9.0719999999999992</v>
      </c>
      <c r="I290" s="244"/>
      <c r="J290" s="245">
        <f>ROUND(I290*H290,2)</f>
        <v>0</v>
      </c>
      <c r="K290" s="246"/>
      <c r="L290" s="45"/>
      <c r="M290" s="247" t="s">
        <v>1</v>
      </c>
      <c r="N290" s="248" t="s">
        <v>42</v>
      </c>
      <c r="O290" s="98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1" t="s">
        <v>166</v>
      </c>
      <c r="AT290" s="251" t="s">
        <v>152</v>
      </c>
      <c r="AU290" s="251" t="s">
        <v>92</v>
      </c>
      <c r="AY290" s="18" t="s">
        <v>149</v>
      </c>
      <c r="BE290" s="252">
        <f>IF(N290="základná",J290,0)</f>
        <v>0</v>
      </c>
      <c r="BF290" s="252">
        <f>IF(N290="znížená",J290,0)</f>
        <v>0</v>
      </c>
      <c r="BG290" s="252">
        <f>IF(N290="zákl. prenesená",J290,0)</f>
        <v>0</v>
      </c>
      <c r="BH290" s="252">
        <f>IF(N290="zníž. prenesená",J290,0)</f>
        <v>0</v>
      </c>
      <c r="BI290" s="252">
        <f>IF(N290="nulová",J290,0)</f>
        <v>0</v>
      </c>
      <c r="BJ290" s="18" t="s">
        <v>92</v>
      </c>
      <c r="BK290" s="252">
        <f>ROUND(I290*H290,2)</f>
        <v>0</v>
      </c>
      <c r="BL290" s="18" t="s">
        <v>166</v>
      </c>
      <c r="BM290" s="251" t="s">
        <v>1666</v>
      </c>
    </row>
    <row r="291" s="13" customFormat="1">
      <c r="A291" s="13"/>
      <c r="B291" s="258"/>
      <c r="C291" s="259"/>
      <c r="D291" s="260" t="s">
        <v>190</v>
      </c>
      <c r="E291" s="261" t="s">
        <v>1</v>
      </c>
      <c r="F291" s="262" t="s">
        <v>1667</v>
      </c>
      <c r="G291" s="259"/>
      <c r="H291" s="263">
        <v>9.0719999999999992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190</v>
      </c>
      <c r="AU291" s="269" t="s">
        <v>92</v>
      </c>
      <c r="AV291" s="13" t="s">
        <v>92</v>
      </c>
      <c r="AW291" s="13" t="s">
        <v>32</v>
      </c>
      <c r="AX291" s="13" t="s">
        <v>84</v>
      </c>
      <c r="AY291" s="269" t="s">
        <v>149</v>
      </c>
    </row>
    <row r="292" s="2" customFormat="1" ht="31.92453" customHeight="1">
      <c r="A292" s="39"/>
      <c r="B292" s="40"/>
      <c r="C292" s="239" t="s">
        <v>1176</v>
      </c>
      <c r="D292" s="239" t="s">
        <v>152</v>
      </c>
      <c r="E292" s="240" t="s">
        <v>1170</v>
      </c>
      <c r="F292" s="241" t="s">
        <v>1171</v>
      </c>
      <c r="G292" s="242" t="s">
        <v>188</v>
      </c>
      <c r="H292" s="243">
        <v>112.40000000000001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0.0056100000000000004</v>
      </c>
      <c r="R292" s="249">
        <f>Q292*H292</f>
        <v>0.63056400000000012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166</v>
      </c>
      <c r="AT292" s="251" t="s">
        <v>152</v>
      </c>
      <c r="AU292" s="251" t="s">
        <v>92</v>
      </c>
      <c r="AY292" s="18" t="s">
        <v>149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166</v>
      </c>
      <c r="BM292" s="251" t="s">
        <v>1668</v>
      </c>
    </row>
    <row r="293" s="13" customFormat="1">
      <c r="A293" s="13"/>
      <c r="B293" s="258"/>
      <c r="C293" s="259"/>
      <c r="D293" s="260" t="s">
        <v>190</v>
      </c>
      <c r="E293" s="261" t="s">
        <v>1</v>
      </c>
      <c r="F293" s="262" t="s">
        <v>1656</v>
      </c>
      <c r="G293" s="259"/>
      <c r="H293" s="263">
        <v>106.40000000000001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190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149</v>
      </c>
    </row>
    <row r="294" s="13" customFormat="1">
      <c r="A294" s="13"/>
      <c r="B294" s="258"/>
      <c r="C294" s="259"/>
      <c r="D294" s="260" t="s">
        <v>190</v>
      </c>
      <c r="E294" s="261" t="s">
        <v>1</v>
      </c>
      <c r="F294" s="262" t="s">
        <v>1657</v>
      </c>
      <c r="G294" s="259"/>
      <c r="H294" s="263">
        <v>6</v>
      </c>
      <c r="I294" s="264"/>
      <c r="J294" s="259"/>
      <c r="K294" s="259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190</v>
      </c>
      <c r="AU294" s="269" t="s">
        <v>92</v>
      </c>
      <c r="AV294" s="13" t="s">
        <v>92</v>
      </c>
      <c r="AW294" s="13" t="s">
        <v>32</v>
      </c>
      <c r="AX294" s="13" t="s">
        <v>76</v>
      </c>
      <c r="AY294" s="269" t="s">
        <v>149</v>
      </c>
    </row>
    <row r="295" s="14" customFormat="1">
      <c r="A295" s="14"/>
      <c r="B295" s="270"/>
      <c r="C295" s="271"/>
      <c r="D295" s="260" t="s">
        <v>190</v>
      </c>
      <c r="E295" s="272" t="s">
        <v>1</v>
      </c>
      <c r="F295" s="273" t="s">
        <v>203</v>
      </c>
      <c r="G295" s="271"/>
      <c r="H295" s="274">
        <v>112.40000000000001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190</v>
      </c>
      <c r="AU295" s="280" t="s">
        <v>92</v>
      </c>
      <c r="AV295" s="14" t="s">
        <v>166</v>
      </c>
      <c r="AW295" s="14" t="s">
        <v>32</v>
      </c>
      <c r="AX295" s="14" t="s">
        <v>84</v>
      </c>
      <c r="AY295" s="280" t="s">
        <v>149</v>
      </c>
    </row>
    <row r="296" s="2" customFormat="1" ht="31.92453" customHeight="1">
      <c r="A296" s="39"/>
      <c r="B296" s="40"/>
      <c r="C296" s="239" t="s">
        <v>1179</v>
      </c>
      <c r="D296" s="239" t="s">
        <v>152</v>
      </c>
      <c r="E296" s="240" t="s">
        <v>209</v>
      </c>
      <c r="F296" s="241" t="s">
        <v>210</v>
      </c>
      <c r="G296" s="242" t="s">
        <v>188</v>
      </c>
      <c r="H296" s="243">
        <v>224.80000000000001</v>
      </c>
      <c r="I296" s="244"/>
      <c r="J296" s="245">
        <f>ROUND(I296*H296,2)</f>
        <v>0</v>
      </c>
      <c r="K296" s="246"/>
      <c r="L296" s="45"/>
      <c r="M296" s="247" t="s">
        <v>1</v>
      </c>
      <c r="N296" s="248" t="s">
        <v>42</v>
      </c>
      <c r="O296" s="98"/>
      <c r="P296" s="249">
        <f>O296*H296</f>
        <v>0</v>
      </c>
      <c r="Q296" s="249">
        <v>0.00051000000000000004</v>
      </c>
      <c r="R296" s="249">
        <f>Q296*H296</f>
        <v>0.11464800000000001</v>
      </c>
      <c r="S296" s="249">
        <v>0</v>
      </c>
      <c r="T296" s="25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1" t="s">
        <v>166</v>
      </c>
      <c r="AT296" s="251" t="s">
        <v>152</v>
      </c>
      <c r="AU296" s="251" t="s">
        <v>92</v>
      </c>
      <c r="AY296" s="18" t="s">
        <v>149</v>
      </c>
      <c r="BE296" s="252">
        <f>IF(N296="základná",J296,0)</f>
        <v>0</v>
      </c>
      <c r="BF296" s="252">
        <f>IF(N296="znížená",J296,0)</f>
        <v>0</v>
      </c>
      <c r="BG296" s="252">
        <f>IF(N296="zákl. prenesená",J296,0)</f>
        <v>0</v>
      </c>
      <c r="BH296" s="252">
        <f>IF(N296="zníž. prenesená",J296,0)</f>
        <v>0</v>
      </c>
      <c r="BI296" s="252">
        <f>IF(N296="nulová",J296,0)</f>
        <v>0</v>
      </c>
      <c r="BJ296" s="18" t="s">
        <v>92</v>
      </c>
      <c r="BK296" s="252">
        <f>ROUND(I296*H296,2)</f>
        <v>0</v>
      </c>
      <c r="BL296" s="18" t="s">
        <v>166</v>
      </c>
      <c r="BM296" s="251" t="s">
        <v>1669</v>
      </c>
    </row>
    <row r="297" s="13" customFormat="1">
      <c r="A297" s="13"/>
      <c r="B297" s="258"/>
      <c r="C297" s="259"/>
      <c r="D297" s="260" t="s">
        <v>190</v>
      </c>
      <c r="E297" s="261" t="s">
        <v>1</v>
      </c>
      <c r="F297" s="262" t="s">
        <v>1670</v>
      </c>
      <c r="G297" s="259"/>
      <c r="H297" s="263">
        <v>212.80000000000001</v>
      </c>
      <c r="I297" s="264"/>
      <c r="J297" s="259"/>
      <c r="K297" s="259"/>
      <c r="L297" s="265"/>
      <c r="M297" s="266"/>
      <c r="N297" s="267"/>
      <c r="O297" s="267"/>
      <c r="P297" s="267"/>
      <c r="Q297" s="267"/>
      <c r="R297" s="267"/>
      <c r="S297" s="267"/>
      <c r="T297" s="26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9" t="s">
        <v>190</v>
      </c>
      <c r="AU297" s="269" t="s">
        <v>92</v>
      </c>
      <c r="AV297" s="13" t="s">
        <v>92</v>
      </c>
      <c r="AW297" s="13" t="s">
        <v>32</v>
      </c>
      <c r="AX297" s="13" t="s">
        <v>76</v>
      </c>
      <c r="AY297" s="269" t="s">
        <v>149</v>
      </c>
    </row>
    <row r="298" s="13" customFormat="1">
      <c r="A298" s="13"/>
      <c r="B298" s="258"/>
      <c r="C298" s="259"/>
      <c r="D298" s="260" t="s">
        <v>190</v>
      </c>
      <c r="E298" s="261" t="s">
        <v>1</v>
      </c>
      <c r="F298" s="262" t="s">
        <v>1671</v>
      </c>
      <c r="G298" s="259"/>
      <c r="H298" s="263">
        <v>12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190</v>
      </c>
      <c r="AU298" s="269" t="s">
        <v>92</v>
      </c>
      <c r="AV298" s="13" t="s">
        <v>92</v>
      </c>
      <c r="AW298" s="13" t="s">
        <v>32</v>
      </c>
      <c r="AX298" s="13" t="s">
        <v>76</v>
      </c>
      <c r="AY298" s="269" t="s">
        <v>149</v>
      </c>
    </row>
    <row r="299" s="14" customFormat="1">
      <c r="A299" s="14"/>
      <c r="B299" s="270"/>
      <c r="C299" s="271"/>
      <c r="D299" s="260" t="s">
        <v>190</v>
      </c>
      <c r="E299" s="272" t="s">
        <v>1</v>
      </c>
      <c r="F299" s="273" t="s">
        <v>203</v>
      </c>
      <c r="G299" s="271"/>
      <c r="H299" s="274">
        <v>224.80000000000001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190</v>
      </c>
      <c r="AU299" s="280" t="s">
        <v>92</v>
      </c>
      <c r="AV299" s="14" t="s">
        <v>166</v>
      </c>
      <c r="AW299" s="14" t="s">
        <v>32</v>
      </c>
      <c r="AX299" s="14" t="s">
        <v>84</v>
      </c>
      <c r="AY299" s="280" t="s">
        <v>149</v>
      </c>
    </row>
    <row r="300" s="2" customFormat="1" ht="31.92453" customHeight="1">
      <c r="A300" s="39"/>
      <c r="B300" s="40"/>
      <c r="C300" s="239" t="s">
        <v>1183</v>
      </c>
      <c r="D300" s="239" t="s">
        <v>152</v>
      </c>
      <c r="E300" s="240" t="s">
        <v>219</v>
      </c>
      <c r="F300" s="241" t="s">
        <v>220</v>
      </c>
      <c r="G300" s="242" t="s">
        <v>188</v>
      </c>
      <c r="H300" s="243">
        <v>100.24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0.10373</v>
      </c>
      <c r="R300" s="249">
        <f>Q300*H300</f>
        <v>10.397895199999999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166</v>
      </c>
      <c r="AT300" s="251" t="s">
        <v>152</v>
      </c>
      <c r="AU300" s="251" t="s">
        <v>92</v>
      </c>
      <c r="AY300" s="18" t="s">
        <v>149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166</v>
      </c>
      <c r="BM300" s="251" t="s">
        <v>1672</v>
      </c>
    </row>
    <row r="301" s="13" customFormat="1">
      <c r="A301" s="13"/>
      <c r="B301" s="258"/>
      <c r="C301" s="259"/>
      <c r="D301" s="260" t="s">
        <v>190</v>
      </c>
      <c r="E301" s="261" t="s">
        <v>1</v>
      </c>
      <c r="F301" s="262" t="s">
        <v>1673</v>
      </c>
      <c r="G301" s="259"/>
      <c r="H301" s="263">
        <v>94.239999999999995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190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149</v>
      </c>
    </row>
    <row r="302" s="13" customFormat="1">
      <c r="A302" s="13"/>
      <c r="B302" s="258"/>
      <c r="C302" s="259"/>
      <c r="D302" s="260" t="s">
        <v>190</v>
      </c>
      <c r="E302" s="261" t="s">
        <v>1</v>
      </c>
      <c r="F302" s="262" t="s">
        <v>1657</v>
      </c>
      <c r="G302" s="259"/>
      <c r="H302" s="263">
        <v>6</v>
      </c>
      <c r="I302" s="264"/>
      <c r="J302" s="259"/>
      <c r="K302" s="259"/>
      <c r="L302" s="265"/>
      <c r="M302" s="266"/>
      <c r="N302" s="267"/>
      <c r="O302" s="267"/>
      <c r="P302" s="267"/>
      <c r="Q302" s="267"/>
      <c r="R302" s="267"/>
      <c r="S302" s="267"/>
      <c r="T302" s="26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9" t="s">
        <v>190</v>
      </c>
      <c r="AU302" s="269" t="s">
        <v>92</v>
      </c>
      <c r="AV302" s="13" t="s">
        <v>92</v>
      </c>
      <c r="AW302" s="13" t="s">
        <v>32</v>
      </c>
      <c r="AX302" s="13" t="s">
        <v>76</v>
      </c>
      <c r="AY302" s="269" t="s">
        <v>149</v>
      </c>
    </row>
    <row r="303" s="14" customFormat="1">
      <c r="A303" s="14"/>
      <c r="B303" s="270"/>
      <c r="C303" s="271"/>
      <c r="D303" s="260" t="s">
        <v>190</v>
      </c>
      <c r="E303" s="272" t="s">
        <v>1</v>
      </c>
      <c r="F303" s="273" t="s">
        <v>203</v>
      </c>
      <c r="G303" s="271"/>
      <c r="H303" s="274">
        <v>100.24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190</v>
      </c>
      <c r="AU303" s="280" t="s">
        <v>92</v>
      </c>
      <c r="AV303" s="14" t="s">
        <v>166</v>
      </c>
      <c r="AW303" s="14" t="s">
        <v>32</v>
      </c>
      <c r="AX303" s="14" t="s">
        <v>84</v>
      </c>
      <c r="AY303" s="280" t="s">
        <v>149</v>
      </c>
    </row>
    <row r="304" s="2" customFormat="1" ht="36.72453" customHeight="1">
      <c r="A304" s="39"/>
      <c r="B304" s="40"/>
      <c r="C304" s="239" t="s">
        <v>1185</v>
      </c>
      <c r="D304" s="239" t="s">
        <v>152</v>
      </c>
      <c r="E304" s="240" t="s">
        <v>224</v>
      </c>
      <c r="F304" s="241" t="s">
        <v>225</v>
      </c>
      <c r="G304" s="242" t="s">
        <v>188</v>
      </c>
      <c r="H304" s="243">
        <v>100.24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0.15559000000000001</v>
      </c>
      <c r="R304" s="249">
        <f>Q304*H304</f>
        <v>15.596341600000001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166</v>
      </c>
      <c r="AT304" s="251" t="s">
        <v>152</v>
      </c>
      <c r="AU304" s="251" t="s">
        <v>92</v>
      </c>
      <c r="AY304" s="18" t="s">
        <v>149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166</v>
      </c>
      <c r="BM304" s="251" t="s">
        <v>1674</v>
      </c>
    </row>
    <row r="305" s="13" customFormat="1">
      <c r="A305" s="13"/>
      <c r="B305" s="258"/>
      <c r="C305" s="259"/>
      <c r="D305" s="260" t="s">
        <v>190</v>
      </c>
      <c r="E305" s="261" t="s">
        <v>1</v>
      </c>
      <c r="F305" s="262" t="s">
        <v>1673</v>
      </c>
      <c r="G305" s="259"/>
      <c r="H305" s="263">
        <v>94.239999999999995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190</v>
      </c>
      <c r="AU305" s="269" t="s">
        <v>92</v>
      </c>
      <c r="AV305" s="13" t="s">
        <v>92</v>
      </c>
      <c r="AW305" s="13" t="s">
        <v>32</v>
      </c>
      <c r="AX305" s="13" t="s">
        <v>76</v>
      </c>
      <c r="AY305" s="269" t="s">
        <v>149</v>
      </c>
    </row>
    <row r="306" s="13" customFormat="1">
      <c r="A306" s="13"/>
      <c r="B306" s="258"/>
      <c r="C306" s="259"/>
      <c r="D306" s="260" t="s">
        <v>190</v>
      </c>
      <c r="E306" s="261" t="s">
        <v>1</v>
      </c>
      <c r="F306" s="262" t="s">
        <v>1657</v>
      </c>
      <c r="G306" s="259"/>
      <c r="H306" s="263">
        <v>6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190</v>
      </c>
      <c r="AU306" s="269" t="s">
        <v>92</v>
      </c>
      <c r="AV306" s="13" t="s">
        <v>92</v>
      </c>
      <c r="AW306" s="13" t="s">
        <v>32</v>
      </c>
      <c r="AX306" s="13" t="s">
        <v>76</v>
      </c>
      <c r="AY306" s="269" t="s">
        <v>149</v>
      </c>
    </row>
    <row r="307" s="14" customFormat="1">
      <c r="A307" s="14"/>
      <c r="B307" s="270"/>
      <c r="C307" s="271"/>
      <c r="D307" s="260" t="s">
        <v>190</v>
      </c>
      <c r="E307" s="272" t="s">
        <v>1</v>
      </c>
      <c r="F307" s="273" t="s">
        <v>203</v>
      </c>
      <c r="G307" s="271"/>
      <c r="H307" s="274">
        <v>100.24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190</v>
      </c>
      <c r="AU307" s="280" t="s">
        <v>92</v>
      </c>
      <c r="AV307" s="14" t="s">
        <v>166</v>
      </c>
      <c r="AW307" s="14" t="s">
        <v>32</v>
      </c>
      <c r="AX307" s="14" t="s">
        <v>84</v>
      </c>
      <c r="AY307" s="280" t="s">
        <v>149</v>
      </c>
    </row>
    <row r="308" s="2" customFormat="1" ht="23.4566" customHeight="1">
      <c r="A308" s="39"/>
      <c r="B308" s="40"/>
      <c r="C308" s="239" t="s">
        <v>1190</v>
      </c>
      <c r="D308" s="239" t="s">
        <v>152</v>
      </c>
      <c r="E308" s="240" t="s">
        <v>1186</v>
      </c>
      <c r="F308" s="241" t="s">
        <v>1187</v>
      </c>
      <c r="G308" s="242" t="s">
        <v>188</v>
      </c>
      <c r="H308" s="243">
        <v>11.880000000000001</v>
      </c>
      <c r="I308" s="244"/>
      <c r="J308" s="245">
        <f>ROUND(I308*H308,2)</f>
        <v>0</v>
      </c>
      <c r="K308" s="246"/>
      <c r="L308" s="45"/>
      <c r="M308" s="247" t="s">
        <v>1</v>
      </c>
      <c r="N308" s="248" t="s">
        <v>42</v>
      </c>
      <c r="O308" s="98"/>
      <c r="P308" s="249">
        <f>O308*H308</f>
        <v>0</v>
      </c>
      <c r="Q308" s="249">
        <v>0.46172819999999998</v>
      </c>
      <c r="R308" s="249">
        <f>Q308*H308</f>
        <v>5.4853310159999999</v>
      </c>
      <c r="S308" s="249">
        <v>0</v>
      </c>
      <c r="T308" s="25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1" t="s">
        <v>166</v>
      </c>
      <c r="AT308" s="251" t="s">
        <v>152</v>
      </c>
      <c r="AU308" s="251" t="s">
        <v>92</v>
      </c>
      <c r="AY308" s="18" t="s">
        <v>149</v>
      </c>
      <c r="BE308" s="252">
        <f>IF(N308="základná",J308,0)</f>
        <v>0</v>
      </c>
      <c r="BF308" s="252">
        <f>IF(N308="znížená",J308,0)</f>
        <v>0</v>
      </c>
      <c r="BG308" s="252">
        <f>IF(N308="zákl. prenesená",J308,0)</f>
        <v>0</v>
      </c>
      <c r="BH308" s="252">
        <f>IF(N308="zníž. prenesená",J308,0)</f>
        <v>0</v>
      </c>
      <c r="BI308" s="252">
        <f>IF(N308="nulová",J308,0)</f>
        <v>0</v>
      </c>
      <c r="BJ308" s="18" t="s">
        <v>92</v>
      </c>
      <c r="BK308" s="252">
        <f>ROUND(I308*H308,2)</f>
        <v>0</v>
      </c>
      <c r="BL308" s="18" t="s">
        <v>166</v>
      </c>
      <c r="BM308" s="251" t="s">
        <v>1675</v>
      </c>
    </row>
    <row r="309" s="13" customFormat="1">
      <c r="A309" s="13"/>
      <c r="B309" s="258"/>
      <c r="C309" s="259"/>
      <c r="D309" s="260" t="s">
        <v>190</v>
      </c>
      <c r="E309" s="261" t="s">
        <v>1</v>
      </c>
      <c r="F309" s="262" t="s">
        <v>1676</v>
      </c>
      <c r="G309" s="259"/>
      <c r="H309" s="263">
        <v>11.880000000000001</v>
      </c>
      <c r="I309" s="264"/>
      <c r="J309" s="259"/>
      <c r="K309" s="259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190</v>
      </c>
      <c r="AU309" s="269" t="s">
        <v>92</v>
      </c>
      <c r="AV309" s="13" t="s">
        <v>92</v>
      </c>
      <c r="AW309" s="13" t="s">
        <v>32</v>
      </c>
      <c r="AX309" s="13" t="s">
        <v>84</v>
      </c>
      <c r="AY309" s="269" t="s">
        <v>149</v>
      </c>
    </row>
    <row r="310" s="2" customFormat="1" ht="16.30189" customHeight="1">
      <c r="A310" s="39"/>
      <c r="B310" s="40"/>
      <c r="C310" s="239" t="s">
        <v>1195</v>
      </c>
      <c r="D310" s="239" t="s">
        <v>152</v>
      </c>
      <c r="E310" s="240" t="s">
        <v>1191</v>
      </c>
      <c r="F310" s="241" t="s">
        <v>1192</v>
      </c>
      <c r="G310" s="242" t="s">
        <v>239</v>
      </c>
      <c r="H310" s="243">
        <v>28.199999999999999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0.0035999999999999999</v>
      </c>
      <c r="R310" s="249">
        <f>Q310*H310</f>
        <v>0.10152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166</v>
      </c>
      <c r="AT310" s="251" t="s">
        <v>152</v>
      </c>
      <c r="AU310" s="251" t="s">
        <v>92</v>
      </c>
      <c r="AY310" s="18" t="s">
        <v>149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166</v>
      </c>
      <c r="BM310" s="251" t="s">
        <v>1677</v>
      </c>
    </row>
    <row r="311" s="13" customFormat="1">
      <c r="A311" s="13"/>
      <c r="B311" s="258"/>
      <c r="C311" s="259"/>
      <c r="D311" s="260" t="s">
        <v>190</v>
      </c>
      <c r="E311" s="261" t="s">
        <v>1</v>
      </c>
      <c r="F311" s="262" t="s">
        <v>1678</v>
      </c>
      <c r="G311" s="259"/>
      <c r="H311" s="263">
        <v>28.199999999999999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190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149</v>
      </c>
    </row>
    <row r="312" s="14" customFormat="1">
      <c r="A312" s="14"/>
      <c r="B312" s="270"/>
      <c r="C312" s="271"/>
      <c r="D312" s="260" t="s">
        <v>190</v>
      </c>
      <c r="E312" s="272" t="s">
        <v>1</v>
      </c>
      <c r="F312" s="273" t="s">
        <v>203</v>
      </c>
      <c r="G312" s="271"/>
      <c r="H312" s="274">
        <v>28.199999999999999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190</v>
      </c>
      <c r="AU312" s="280" t="s">
        <v>92</v>
      </c>
      <c r="AV312" s="14" t="s">
        <v>166</v>
      </c>
      <c r="AW312" s="14" t="s">
        <v>32</v>
      </c>
      <c r="AX312" s="14" t="s">
        <v>84</v>
      </c>
      <c r="AY312" s="280" t="s">
        <v>149</v>
      </c>
    </row>
    <row r="313" s="12" customFormat="1" ht="22.8" customHeight="1">
      <c r="A313" s="12"/>
      <c r="B313" s="223"/>
      <c r="C313" s="224"/>
      <c r="D313" s="225" t="s">
        <v>75</v>
      </c>
      <c r="E313" s="237" t="s">
        <v>213</v>
      </c>
      <c r="F313" s="237" t="s">
        <v>228</v>
      </c>
      <c r="G313" s="224"/>
      <c r="H313" s="224"/>
      <c r="I313" s="227"/>
      <c r="J313" s="238">
        <f>BK313</f>
        <v>0</v>
      </c>
      <c r="K313" s="224"/>
      <c r="L313" s="229"/>
      <c r="M313" s="230"/>
      <c r="N313" s="231"/>
      <c r="O313" s="231"/>
      <c r="P313" s="232">
        <f>SUM(P314:P372)</f>
        <v>0</v>
      </c>
      <c r="Q313" s="231"/>
      <c r="R313" s="232">
        <f>SUM(R314:R372)</f>
        <v>3.1411020539999996</v>
      </c>
      <c r="S313" s="231"/>
      <c r="T313" s="233">
        <f>SUM(T314:T372)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4" t="s">
        <v>84</v>
      </c>
      <c r="AT313" s="235" t="s">
        <v>75</v>
      </c>
      <c r="AU313" s="235" t="s">
        <v>84</v>
      </c>
      <c r="AY313" s="234" t="s">
        <v>149</v>
      </c>
      <c r="BK313" s="236">
        <f>SUM(BK314:BK372)</f>
        <v>0</v>
      </c>
    </row>
    <row r="314" s="2" customFormat="1" ht="23.4566" customHeight="1">
      <c r="A314" s="39"/>
      <c r="B314" s="40"/>
      <c r="C314" s="239" t="s">
        <v>1201</v>
      </c>
      <c r="D314" s="239" t="s">
        <v>152</v>
      </c>
      <c r="E314" s="240" t="s">
        <v>1196</v>
      </c>
      <c r="F314" s="241" t="s">
        <v>1197</v>
      </c>
      <c r="G314" s="242" t="s">
        <v>188</v>
      </c>
      <c r="H314" s="243">
        <v>15.343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0.00042000000000000002</v>
      </c>
      <c r="R314" s="249">
        <f>Q314*H314</f>
        <v>0.0064440600000000006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166</v>
      </c>
      <c r="AT314" s="251" t="s">
        <v>152</v>
      </c>
      <c r="AU314" s="251" t="s">
        <v>92</v>
      </c>
      <c r="AY314" s="18" t="s">
        <v>149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166</v>
      </c>
      <c r="BM314" s="251" t="s">
        <v>1679</v>
      </c>
    </row>
    <row r="315" s="15" customFormat="1">
      <c r="A315" s="15"/>
      <c r="B315" s="294"/>
      <c r="C315" s="295"/>
      <c r="D315" s="260" t="s">
        <v>190</v>
      </c>
      <c r="E315" s="296" t="s">
        <v>1</v>
      </c>
      <c r="F315" s="297" t="s">
        <v>1199</v>
      </c>
      <c r="G315" s="295"/>
      <c r="H315" s="296" t="s">
        <v>1</v>
      </c>
      <c r="I315" s="298"/>
      <c r="J315" s="295"/>
      <c r="K315" s="295"/>
      <c r="L315" s="299"/>
      <c r="M315" s="300"/>
      <c r="N315" s="301"/>
      <c r="O315" s="301"/>
      <c r="P315" s="301"/>
      <c r="Q315" s="301"/>
      <c r="R315" s="301"/>
      <c r="S315" s="301"/>
      <c r="T315" s="30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3" t="s">
        <v>190</v>
      </c>
      <c r="AU315" s="303" t="s">
        <v>92</v>
      </c>
      <c r="AV315" s="15" t="s">
        <v>84</v>
      </c>
      <c r="AW315" s="15" t="s">
        <v>32</v>
      </c>
      <c r="AX315" s="15" t="s">
        <v>76</v>
      </c>
      <c r="AY315" s="303" t="s">
        <v>149</v>
      </c>
    </row>
    <row r="316" s="13" customFormat="1">
      <c r="A316" s="13"/>
      <c r="B316" s="258"/>
      <c r="C316" s="259"/>
      <c r="D316" s="260" t="s">
        <v>190</v>
      </c>
      <c r="E316" s="261" t="s">
        <v>1</v>
      </c>
      <c r="F316" s="262" t="s">
        <v>1680</v>
      </c>
      <c r="G316" s="259"/>
      <c r="H316" s="263">
        <v>15.343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190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149</v>
      </c>
    </row>
    <row r="317" s="14" customFormat="1">
      <c r="A317" s="14"/>
      <c r="B317" s="270"/>
      <c r="C317" s="271"/>
      <c r="D317" s="260" t="s">
        <v>190</v>
      </c>
      <c r="E317" s="272" t="s">
        <v>1</v>
      </c>
      <c r="F317" s="273" t="s">
        <v>203</v>
      </c>
      <c r="G317" s="271"/>
      <c r="H317" s="274">
        <v>15.343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190</v>
      </c>
      <c r="AU317" s="280" t="s">
        <v>92</v>
      </c>
      <c r="AV317" s="14" t="s">
        <v>166</v>
      </c>
      <c r="AW317" s="14" t="s">
        <v>32</v>
      </c>
      <c r="AX317" s="14" t="s">
        <v>84</v>
      </c>
      <c r="AY317" s="280" t="s">
        <v>149</v>
      </c>
    </row>
    <row r="318" s="2" customFormat="1" ht="16.30189" customHeight="1">
      <c r="A318" s="39"/>
      <c r="B318" s="40"/>
      <c r="C318" s="239" t="s">
        <v>1215</v>
      </c>
      <c r="D318" s="239" t="s">
        <v>152</v>
      </c>
      <c r="E318" s="240" t="s">
        <v>1202</v>
      </c>
      <c r="F318" s="241" t="s">
        <v>1203</v>
      </c>
      <c r="G318" s="242" t="s">
        <v>188</v>
      </c>
      <c r="H318" s="243">
        <v>99.140000000000001</v>
      </c>
      <c r="I318" s="244"/>
      <c r="J318" s="245">
        <f>ROUND(I318*H318,2)</f>
        <v>0</v>
      </c>
      <c r="K318" s="246"/>
      <c r="L318" s="45"/>
      <c r="M318" s="247" t="s">
        <v>1</v>
      </c>
      <c r="N318" s="248" t="s">
        <v>42</v>
      </c>
      <c r="O318" s="98"/>
      <c r="P318" s="249">
        <f>O318*H318</f>
        <v>0</v>
      </c>
      <c r="Q318" s="249">
        <v>0.00042000000000000002</v>
      </c>
      <c r="R318" s="249">
        <f>Q318*H318</f>
        <v>0.041638800000000004</v>
      </c>
      <c r="S318" s="249">
        <v>0</v>
      </c>
      <c r="T318" s="25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1" t="s">
        <v>166</v>
      </c>
      <c r="AT318" s="251" t="s">
        <v>152</v>
      </c>
      <c r="AU318" s="251" t="s">
        <v>92</v>
      </c>
      <c r="AY318" s="18" t="s">
        <v>149</v>
      </c>
      <c r="BE318" s="252">
        <f>IF(N318="základná",J318,0)</f>
        <v>0</v>
      </c>
      <c r="BF318" s="252">
        <f>IF(N318="znížená",J318,0)</f>
        <v>0</v>
      </c>
      <c r="BG318" s="252">
        <f>IF(N318="zákl. prenesená",J318,0)</f>
        <v>0</v>
      </c>
      <c r="BH318" s="252">
        <f>IF(N318="zníž. prenesená",J318,0)</f>
        <v>0</v>
      </c>
      <c r="BI318" s="252">
        <f>IF(N318="nulová",J318,0)</f>
        <v>0</v>
      </c>
      <c r="BJ318" s="18" t="s">
        <v>92</v>
      </c>
      <c r="BK318" s="252">
        <f>ROUND(I318*H318,2)</f>
        <v>0</v>
      </c>
      <c r="BL318" s="18" t="s">
        <v>166</v>
      </c>
      <c r="BM318" s="251" t="s">
        <v>1681</v>
      </c>
    </row>
    <row r="319" s="15" customFormat="1">
      <c r="A319" s="15"/>
      <c r="B319" s="294"/>
      <c r="C319" s="295"/>
      <c r="D319" s="260" t="s">
        <v>190</v>
      </c>
      <c r="E319" s="296" t="s">
        <v>1</v>
      </c>
      <c r="F319" s="297" t="s">
        <v>1205</v>
      </c>
      <c r="G319" s="295"/>
      <c r="H319" s="296" t="s">
        <v>1</v>
      </c>
      <c r="I319" s="298"/>
      <c r="J319" s="295"/>
      <c r="K319" s="295"/>
      <c r="L319" s="299"/>
      <c r="M319" s="300"/>
      <c r="N319" s="301"/>
      <c r="O319" s="301"/>
      <c r="P319" s="301"/>
      <c r="Q319" s="301"/>
      <c r="R319" s="301"/>
      <c r="S319" s="301"/>
      <c r="T319" s="30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303" t="s">
        <v>190</v>
      </c>
      <c r="AU319" s="303" t="s">
        <v>92</v>
      </c>
      <c r="AV319" s="15" t="s">
        <v>84</v>
      </c>
      <c r="AW319" s="15" t="s">
        <v>32</v>
      </c>
      <c r="AX319" s="15" t="s">
        <v>76</v>
      </c>
      <c r="AY319" s="303" t="s">
        <v>149</v>
      </c>
    </row>
    <row r="320" s="15" customFormat="1">
      <c r="A320" s="15"/>
      <c r="B320" s="294"/>
      <c r="C320" s="295"/>
      <c r="D320" s="260" t="s">
        <v>190</v>
      </c>
      <c r="E320" s="296" t="s">
        <v>1</v>
      </c>
      <c r="F320" s="297" t="s">
        <v>1090</v>
      </c>
      <c r="G320" s="295"/>
      <c r="H320" s="296" t="s">
        <v>1</v>
      </c>
      <c r="I320" s="298"/>
      <c r="J320" s="295"/>
      <c r="K320" s="295"/>
      <c r="L320" s="299"/>
      <c r="M320" s="300"/>
      <c r="N320" s="301"/>
      <c r="O320" s="301"/>
      <c r="P320" s="301"/>
      <c r="Q320" s="301"/>
      <c r="R320" s="301"/>
      <c r="S320" s="301"/>
      <c r="T320" s="30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3" t="s">
        <v>190</v>
      </c>
      <c r="AU320" s="303" t="s">
        <v>92</v>
      </c>
      <c r="AV320" s="15" t="s">
        <v>84</v>
      </c>
      <c r="AW320" s="15" t="s">
        <v>32</v>
      </c>
      <c r="AX320" s="15" t="s">
        <v>76</v>
      </c>
      <c r="AY320" s="303" t="s">
        <v>149</v>
      </c>
    </row>
    <row r="321" s="13" customFormat="1">
      <c r="A321" s="13"/>
      <c r="B321" s="258"/>
      <c r="C321" s="259"/>
      <c r="D321" s="260" t="s">
        <v>190</v>
      </c>
      <c r="E321" s="261" t="s">
        <v>1</v>
      </c>
      <c r="F321" s="262" t="s">
        <v>1682</v>
      </c>
      <c r="G321" s="259"/>
      <c r="H321" s="263">
        <v>1</v>
      </c>
      <c r="I321" s="264"/>
      <c r="J321" s="259"/>
      <c r="K321" s="259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190</v>
      </c>
      <c r="AU321" s="269" t="s">
        <v>92</v>
      </c>
      <c r="AV321" s="13" t="s">
        <v>92</v>
      </c>
      <c r="AW321" s="13" t="s">
        <v>32</v>
      </c>
      <c r="AX321" s="13" t="s">
        <v>76</v>
      </c>
      <c r="AY321" s="269" t="s">
        <v>149</v>
      </c>
    </row>
    <row r="322" s="13" customFormat="1">
      <c r="A322" s="13"/>
      <c r="B322" s="258"/>
      <c r="C322" s="259"/>
      <c r="D322" s="260" t="s">
        <v>190</v>
      </c>
      <c r="E322" s="261" t="s">
        <v>1</v>
      </c>
      <c r="F322" s="262" t="s">
        <v>1683</v>
      </c>
      <c r="G322" s="259"/>
      <c r="H322" s="263">
        <v>45.759999999999998</v>
      </c>
      <c r="I322" s="264"/>
      <c r="J322" s="259"/>
      <c r="K322" s="259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190</v>
      </c>
      <c r="AU322" s="269" t="s">
        <v>92</v>
      </c>
      <c r="AV322" s="13" t="s">
        <v>92</v>
      </c>
      <c r="AW322" s="13" t="s">
        <v>32</v>
      </c>
      <c r="AX322" s="13" t="s">
        <v>76</v>
      </c>
      <c r="AY322" s="269" t="s">
        <v>149</v>
      </c>
    </row>
    <row r="323" s="15" customFormat="1">
      <c r="A323" s="15"/>
      <c r="B323" s="294"/>
      <c r="C323" s="295"/>
      <c r="D323" s="260" t="s">
        <v>190</v>
      </c>
      <c r="E323" s="296" t="s">
        <v>1</v>
      </c>
      <c r="F323" s="297" t="s">
        <v>1208</v>
      </c>
      <c r="G323" s="295"/>
      <c r="H323" s="296" t="s">
        <v>1</v>
      </c>
      <c r="I323" s="298"/>
      <c r="J323" s="295"/>
      <c r="K323" s="295"/>
      <c r="L323" s="299"/>
      <c r="M323" s="300"/>
      <c r="N323" s="301"/>
      <c r="O323" s="301"/>
      <c r="P323" s="301"/>
      <c r="Q323" s="301"/>
      <c r="R323" s="301"/>
      <c r="S323" s="301"/>
      <c r="T323" s="30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3" t="s">
        <v>190</v>
      </c>
      <c r="AU323" s="303" t="s">
        <v>92</v>
      </c>
      <c r="AV323" s="15" t="s">
        <v>84</v>
      </c>
      <c r="AW323" s="15" t="s">
        <v>32</v>
      </c>
      <c r="AX323" s="15" t="s">
        <v>76</v>
      </c>
      <c r="AY323" s="303" t="s">
        <v>149</v>
      </c>
    </row>
    <row r="324" s="15" customFormat="1">
      <c r="A324" s="15"/>
      <c r="B324" s="294"/>
      <c r="C324" s="295"/>
      <c r="D324" s="260" t="s">
        <v>190</v>
      </c>
      <c r="E324" s="296" t="s">
        <v>1</v>
      </c>
      <c r="F324" s="297" t="s">
        <v>1209</v>
      </c>
      <c r="G324" s="295"/>
      <c r="H324" s="296" t="s">
        <v>1</v>
      </c>
      <c r="I324" s="298"/>
      <c r="J324" s="295"/>
      <c r="K324" s="295"/>
      <c r="L324" s="299"/>
      <c r="M324" s="300"/>
      <c r="N324" s="301"/>
      <c r="O324" s="301"/>
      <c r="P324" s="301"/>
      <c r="Q324" s="301"/>
      <c r="R324" s="301"/>
      <c r="S324" s="301"/>
      <c r="T324" s="30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303" t="s">
        <v>190</v>
      </c>
      <c r="AU324" s="303" t="s">
        <v>92</v>
      </c>
      <c r="AV324" s="15" t="s">
        <v>84</v>
      </c>
      <c r="AW324" s="15" t="s">
        <v>32</v>
      </c>
      <c r="AX324" s="15" t="s">
        <v>76</v>
      </c>
      <c r="AY324" s="303" t="s">
        <v>149</v>
      </c>
    </row>
    <row r="325" s="15" customFormat="1">
      <c r="A325" s="15"/>
      <c r="B325" s="294"/>
      <c r="C325" s="295"/>
      <c r="D325" s="260" t="s">
        <v>190</v>
      </c>
      <c r="E325" s="296" t="s">
        <v>1</v>
      </c>
      <c r="F325" s="297" t="s">
        <v>1210</v>
      </c>
      <c r="G325" s="295"/>
      <c r="H325" s="296" t="s">
        <v>1</v>
      </c>
      <c r="I325" s="298"/>
      <c r="J325" s="295"/>
      <c r="K325" s="295"/>
      <c r="L325" s="299"/>
      <c r="M325" s="300"/>
      <c r="N325" s="301"/>
      <c r="O325" s="301"/>
      <c r="P325" s="301"/>
      <c r="Q325" s="301"/>
      <c r="R325" s="301"/>
      <c r="S325" s="301"/>
      <c r="T325" s="30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3" t="s">
        <v>190</v>
      </c>
      <c r="AU325" s="303" t="s">
        <v>92</v>
      </c>
      <c r="AV325" s="15" t="s">
        <v>84</v>
      </c>
      <c r="AW325" s="15" t="s">
        <v>32</v>
      </c>
      <c r="AX325" s="15" t="s">
        <v>76</v>
      </c>
      <c r="AY325" s="303" t="s">
        <v>149</v>
      </c>
    </row>
    <row r="326" s="13" customFormat="1">
      <c r="A326" s="13"/>
      <c r="B326" s="258"/>
      <c r="C326" s="259"/>
      <c r="D326" s="260" t="s">
        <v>190</v>
      </c>
      <c r="E326" s="261" t="s">
        <v>1</v>
      </c>
      <c r="F326" s="262" t="s">
        <v>1684</v>
      </c>
      <c r="G326" s="259"/>
      <c r="H326" s="263">
        <v>19.440000000000001</v>
      </c>
      <c r="I326" s="264"/>
      <c r="J326" s="259"/>
      <c r="K326" s="259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190</v>
      </c>
      <c r="AU326" s="269" t="s">
        <v>92</v>
      </c>
      <c r="AV326" s="13" t="s">
        <v>92</v>
      </c>
      <c r="AW326" s="13" t="s">
        <v>32</v>
      </c>
      <c r="AX326" s="13" t="s">
        <v>76</v>
      </c>
      <c r="AY326" s="269" t="s">
        <v>149</v>
      </c>
    </row>
    <row r="327" s="15" customFormat="1">
      <c r="A327" s="15"/>
      <c r="B327" s="294"/>
      <c r="C327" s="295"/>
      <c r="D327" s="260" t="s">
        <v>190</v>
      </c>
      <c r="E327" s="296" t="s">
        <v>1</v>
      </c>
      <c r="F327" s="297" t="s">
        <v>1212</v>
      </c>
      <c r="G327" s="295"/>
      <c r="H327" s="296" t="s">
        <v>1</v>
      </c>
      <c r="I327" s="298"/>
      <c r="J327" s="295"/>
      <c r="K327" s="295"/>
      <c r="L327" s="299"/>
      <c r="M327" s="300"/>
      <c r="N327" s="301"/>
      <c r="O327" s="301"/>
      <c r="P327" s="301"/>
      <c r="Q327" s="301"/>
      <c r="R327" s="301"/>
      <c r="S327" s="301"/>
      <c r="T327" s="30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3" t="s">
        <v>190</v>
      </c>
      <c r="AU327" s="303" t="s">
        <v>92</v>
      </c>
      <c r="AV327" s="15" t="s">
        <v>84</v>
      </c>
      <c r="AW327" s="15" t="s">
        <v>32</v>
      </c>
      <c r="AX327" s="15" t="s">
        <v>76</v>
      </c>
      <c r="AY327" s="303" t="s">
        <v>149</v>
      </c>
    </row>
    <row r="328" s="13" customFormat="1">
      <c r="A328" s="13"/>
      <c r="B328" s="258"/>
      <c r="C328" s="259"/>
      <c r="D328" s="260" t="s">
        <v>190</v>
      </c>
      <c r="E328" s="261" t="s">
        <v>1</v>
      </c>
      <c r="F328" s="262" t="s">
        <v>1685</v>
      </c>
      <c r="G328" s="259"/>
      <c r="H328" s="263">
        <v>1.6200000000000001</v>
      </c>
      <c r="I328" s="264"/>
      <c r="J328" s="259"/>
      <c r="K328" s="259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190</v>
      </c>
      <c r="AU328" s="269" t="s">
        <v>92</v>
      </c>
      <c r="AV328" s="13" t="s">
        <v>92</v>
      </c>
      <c r="AW328" s="13" t="s">
        <v>32</v>
      </c>
      <c r="AX328" s="13" t="s">
        <v>76</v>
      </c>
      <c r="AY328" s="269" t="s">
        <v>149</v>
      </c>
    </row>
    <row r="329" s="13" customFormat="1">
      <c r="A329" s="13"/>
      <c r="B329" s="258"/>
      <c r="C329" s="259"/>
      <c r="D329" s="260" t="s">
        <v>190</v>
      </c>
      <c r="E329" s="261" t="s">
        <v>1</v>
      </c>
      <c r="F329" s="262" t="s">
        <v>1686</v>
      </c>
      <c r="G329" s="259"/>
      <c r="H329" s="263">
        <v>31.32</v>
      </c>
      <c r="I329" s="264"/>
      <c r="J329" s="259"/>
      <c r="K329" s="259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190</v>
      </c>
      <c r="AU329" s="269" t="s">
        <v>92</v>
      </c>
      <c r="AV329" s="13" t="s">
        <v>92</v>
      </c>
      <c r="AW329" s="13" t="s">
        <v>32</v>
      </c>
      <c r="AX329" s="13" t="s">
        <v>76</v>
      </c>
      <c r="AY329" s="269" t="s">
        <v>149</v>
      </c>
    </row>
    <row r="330" s="14" customFormat="1">
      <c r="A330" s="14"/>
      <c r="B330" s="270"/>
      <c r="C330" s="271"/>
      <c r="D330" s="260" t="s">
        <v>190</v>
      </c>
      <c r="E330" s="272" t="s">
        <v>1</v>
      </c>
      <c r="F330" s="273" t="s">
        <v>203</v>
      </c>
      <c r="G330" s="271"/>
      <c r="H330" s="274">
        <v>99.140000000000001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190</v>
      </c>
      <c r="AU330" s="280" t="s">
        <v>92</v>
      </c>
      <c r="AV330" s="14" t="s">
        <v>166</v>
      </c>
      <c r="AW330" s="14" t="s">
        <v>32</v>
      </c>
      <c r="AX330" s="14" t="s">
        <v>84</v>
      </c>
      <c r="AY330" s="280" t="s">
        <v>149</v>
      </c>
    </row>
    <row r="331" s="2" customFormat="1" ht="23.4566" customHeight="1">
      <c r="A331" s="39"/>
      <c r="B331" s="40"/>
      <c r="C331" s="239" t="s">
        <v>1217</v>
      </c>
      <c r="D331" s="239" t="s">
        <v>152</v>
      </c>
      <c r="E331" s="240" t="s">
        <v>531</v>
      </c>
      <c r="F331" s="241" t="s">
        <v>532</v>
      </c>
      <c r="G331" s="242" t="s">
        <v>188</v>
      </c>
      <c r="H331" s="243">
        <v>15.343</v>
      </c>
      <c r="I331" s="244"/>
      <c r="J331" s="245">
        <f>ROUND(I331*H331,2)</f>
        <v>0</v>
      </c>
      <c r="K331" s="246"/>
      <c r="L331" s="45"/>
      <c r="M331" s="247" t="s">
        <v>1</v>
      </c>
      <c r="N331" s="248" t="s">
        <v>42</v>
      </c>
      <c r="O331" s="98"/>
      <c r="P331" s="249">
        <f>O331*H331</f>
        <v>0</v>
      </c>
      <c r="Q331" s="249">
        <v>0.00081999999999999998</v>
      </c>
      <c r="R331" s="249">
        <f>Q331*H331</f>
        <v>0.01258126</v>
      </c>
      <c r="S331" s="249">
        <v>0</v>
      </c>
      <c r="T331" s="25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1" t="s">
        <v>166</v>
      </c>
      <c r="AT331" s="251" t="s">
        <v>152</v>
      </c>
      <c r="AU331" s="251" t="s">
        <v>92</v>
      </c>
      <c r="AY331" s="18" t="s">
        <v>149</v>
      </c>
      <c r="BE331" s="252">
        <f>IF(N331="základná",J331,0)</f>
        <v>0</v>
      </c>
      <c r="BF331" s="252">
        <f>IF(N331="znížená",J331,0)</f>
        <v>0</v>
      </c>
      <c r="BG331" s="252">
        <f>IF(N331="zákl. prenesená",J331,0)</f>
        <v>0</v>
      </c>
      <c r="BH331" s="252">
        <f>IF(N331="zníž. prenesená",J331,0)</f>
        <v>0</v>
      </c>
      <c r="BI331" s="252">
        <f>IF(N331="nulová",J331,0)</f>
        <v>0</v>
      </c>
      <c r="BJ331" s="18" t="s">
        <v>92</v>
      </c>
      <c r="BK331" s="252">
        <f>ROUND(I331*H331,2)</f>
        <v>0</v>
      </c>
      <c r="BL331" s="18" t="s">
        <v>166</v>
      </c>
      <c r="BM331" s="251" t="s">
        <v>1687</v>
      </c>
    </row>
    <row r="332" s="15" customFormat="1">
      <c r="A332" s="15"/>
      <c r="B332" s="294"/>
      <c r="C332" s="295"/>
      <c r="D332" s="260" t="s">
        <v>190</v>
      </c>
      <c r="E332" s="296" t="s">
        <v>1</v>
      </c>
      <c r="F332" s="297" t="s">
        <v>1199</v>
      </c>
      <c r="G332" s="295"/>
      <c r="H332" s="296" t="s">
        <v>1</v>
      </c>
      <c r="I332" s="298"/>
      <c r="J332" s="295"/>
      <c r="K332" s="295"/>
      <c r="L332" s="299"/>
      <c r="M332" s="300"/>
      <c r="N332" s="301"/>
      <c r="O332" s="301"/>
      <c r="P332" s="301"/>
      <c r="Q332" s="301"/>
      <c r="R332" s="301"/>
      <c r="S332" s="301"/>
      <c r="T332" s="30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303" t="s">
        <v>190</v>
      </c>
      <c r="AU332" s="303" t="s">
        <v>92</v>
      </c>
      <c r="AV332" s="15" t="s">
        <v>84</v>
      </c>
      <c r="AW332" s="15" t="s">
        <v>32</v>
      </c>
      <c r="AX332" s="15" t="s">
        <v>76</v>
      </c>
      <c r="AY332" s="303" t="s">
        <v>149</v>
      </c>
    </row>
    <row r="333" s="13" customFormat="1">
      <c r="A333" s="13"/>
      <c r="B333" s="258"/>
      <c r="C333" s="259"/>
      <c r="D333" s="260" t="s">
        <v>190</v>
      </c>
      <c r="E333" s="261" t="s">
        <v>1</v>
      </c>
      <c r="F333" s="262" t="s">
        <v>1680</v>
      </c>
      <c r="G333" s="259"/>
      <c r="H333" s="263">
        <v>15.343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190</v>
      </c>
      <c r="AU333" s="269" t="s">
        <v>92</v>
      </c>
      <c r="AV333" s="13" t="s">
        <v>92</v>
      </c>
      <c r="AW333" s="13" t="s">
        <v>32</v>
      </c>
      <c r="AX333" s="13" t="s">
        <v>76</v>
      </c>
      <c r="AY333" s="269" t="s">
        <v>149</v>
      </c>
    </row>
    <row r="334" s="14" customFormat="1">
      <c r="A334" s="14"/>
      <c r="B334" s="270"/>
      <c r="C334" s="271"/>
      <c r="D334" s="260" t="s">
        <v>190</v>
      </c>
      <c r="E334" s="272" t="s">
        <v>1</v>
      </c>
      <c r="F334" s="273" t="s">
        <v>203</v>
      </c>
      <c r="G334" s="271"/>
      <c r="H334" s="274">
        <v>15.343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190</v>
      </c>
      <c r="AU334" s="280" t="s">
        <v>92</v>
      </c>
      <c r="AV334" s="14" t="s">
        <v>166</v>
      </c>
      <c r="AW334" s="14" t="s">
        <v>32</v>
      </c>
      <c r="AX334" s="14" t="s">
        <v>84</v>
      </c>
      <c r="AY334" s="280" t="s">
        <v>149</v>
      </c>
    </row>
    <row r="335" s="2" customFormat="1" ht="23.4566" customHeight="1">
      <c r="A335" s="39"/>
      <c r="B335" s="40"/>
      <c r="C335" s="239" t="s">
        <v>1228</v>
      </c>
      <c r="D335" s="239" t="s">
        <v>152</v>
      </c>
      <c r="E335" s="240" t="s">
        <v>1218</v>
      </c>
      <c r="F335" s="241" t="s">
        <v>1219</v>
      </c>
      <c r="G335" s="242" t="s">
        <v>188</v>
      </c>
      <c r="H335" s="243">
        <v>67.369</v>
      </c>
      <c r="I335" s="244"/>
      <c r="J335" s="245">
        <f>ROUND(I335*H335,2)</f>
        <v>0</v>
      </c>
      <c r="K335" s="246"/>
      <c r="L335" s="45"/>
      <c r="M335" s="247" t="s">
        <v>1</v>
      </c>
      <c r="N335" s="248" t="s">
        <v>42</v>
      </c>
      <c r="O335" s="98"/>
      <c r="P335" s="249">
        <f>O335*H335</f>
        <v>0</v>
      </c>
      <c r="Q335" s="249">
        <v>0.000215</v>
      </c>
      <c r="R335" s="249">
        <f>Q335*H335</f>
        <v>0.014484334999999999</v>
      </c>
      <c r="S335" s="249">
        <v>0</v>
      </c>
      <c r="T335" s="25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1" t="s">
        <v>166</v>
      </c>
      <c r="AT335" s="251" t="s">
        <v>152</v>
      </c>
      <c r="AU335" s="251" t="s">
        <v>92</v>
      </c>
      <c r="AY335" s="18" t="s">
        <v>149</v>
      </c>
      <c r="BE335" s="252">
        <f>IF(N335="základná",J335,0)</f>
        <v>0</v>
      </c>
      <c r="BF335" s="252">
        <f>IF(N335="znížená",J335,0)</f>
        <v>0</v>
      </c>
      <c r="BG335" s="252">
        <f>IF(N335="zákl. prenesená",J335,0)</f>
        <v>0</v>
      </c>
      <c r="BH335" s="252">
        <f>IF(N335="zníž. prenesená",J335,0)</f>
        <v>0</v>
      </c>
      <c r="BI335" s="252">
        <f>IF(N335="nulová",J335,0)</f>
        <v>0</v>
      </c>
      <c r="BJ335" s="18" t="s">
        <v>92</v>
      </c>
      <c r="BK335" s="252">
        <f>ROUND(I335*H335,2)</f>
        <v>0</v>
      </c>
      <c r="BL335" s="18" t="s">
        <v>166</v>
      </c>
      <c r="BM335" s="251" t="s">
        <v>1688</v>
      </c>
    </row>
    <row r="336" s="15" customFormat="1">
      <c r="A336" s="15"/>
      <c r="B336" s="294"/>
      <c r="C336" s="295"/>
      <c r="D336" s="260" t="s">
        <v>190</v>
      </c>
      <c r="E336" s="296" t="s">
        <v>1</v>
      </c>
      <c r="F336" s="297" t="s">
        <v>1221</v>
      </c>
      <c r="G336" s="295"/>
      <c r="H336" s="296" t="s">
        <v>1</v>
      </c>
      <c r="I336" s="298"/>
      <c r="J336" s="295"/>
      <c r="K336" s="295"/>
      <c r="L336" s="299"/>
      <c r="M336" s="300"/>
      <c r="N336" s="301"/>
      <c r="O336" s="301"/>
      <c r="P336" s="301"/>
      <c r="Q336" s="301"/>
      <c r="R336" s="301"/>
      <c r="S336" s="301"/>
      <c r="T336" s="30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3" t="s">
        <v>190</v>
      </c>
      <c r="AU336" s="303" t="s">
        <v>92</v>
      </c>
      <c r="AV336" s="15" t="s">
        <v>84</v>
      </c>
      <c r="AW336" s="15" t="s">
        <v>32</v>
      </c>
      <c r="AX336" s="15" t="s">
        <v>76</v>
      </c>
      <c r="AY336" s="303" t="s">
        <v>149</v>
      </c>
    </row>
    <row r="337" s="15" customFormat="1">
      <c r="A337" s="15"/>
      <c r="B337" s="294"/>
      <c r="C337" s="295"/>
      <c r="D337" s="260" t="s">
        <v>190</v>
      </c>
      <c r="E337" s="296" t="s">
        <v>1</v>
      </c>
      <c r="F337" s="297" t="s">
        <v>1222</v>
      </c>
      <c r="G337" s="295"/>
      <c r="H337" s="296" t="s">
        <v>1</v>
      </c>
      <c r="I337" s="298"/>
      <c r="J337" s="295"/>
      <c r="K337" s="295"/>
      <c r="L337" s="299"/>
      <c r="M337" s="300"/>
      <c r="N337" s="301"/>
      <c r="O337" s="301"/>
      <c r="P337" s="301"/>
      <c r="Q337" s="301"/>
      <c r="R337" s="301"/>
      <c r="S337" s="301"/>
      <c r="T337" s="30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303" t="s">
        <v>190</v>
      </c>
      <c r="AU337" s="303" t="s">
        <v>92</v>
      </c>
      <c r="AV337" s="15" t="s">
        <v>84</v>
      </c>
      <c r="AW337" s="15" t="s">
        <v>32</v>
      </c>
      <c r="AX337" s="15" t="s">
        <v>76</v>
      </c>
      <c r="AY337" s="303" t="s">
        <v>149</v>
      </c>
    </row>
    <row r="338" s="13" customFormat="1">
      <c r="A338" s="13"/>
      <c r="B338" s="258"/>
      <c r="C338" s="259"/>
      <c r="D338" s="260" t="s">
        <v>190</v>
      </c>
      <c r="E338" s="261" t="s">
        <v>1</v>
      </c>
      <c r="F338" s="262" t="s">
        <v>1689</v>
      </c>
      <c r="G338" s="259"/>
      <c r="H338" s="263">
        <v>31.32</v>
      </c>
      <c r="I338" s="264"/>
      <c r="J338" s="259"/>
      <c r="K338" s="259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190</v>
      </c>
      <c r="AU338" s="269" t="s">
        <v>92</v>
      </c>
      <c r="AV338" s="13" t="s">
        <v>92</v>
      </c>
      <c r="AW338" s="13" t="s">
        <v>32</v>
      </c>
      <c r="AX338" s="13" t="s">
        <v>76</v>
      </c>
      <c r="AY338" s="269" t="s">
        <v>149</v>
      </c>
    </row>
    <row r="339" s="15" customFormat="1">
      <c r="A339" s="15"/>
      <c r="B339" s="294"/>
      <c r="C339" s="295"/>
      <c r="D339" s="260" t="s">
        <v>190</v>
      </c>
      <c r="E339" s="296" t="s">
        <v>1</v>
      </c>
      <c r="F339" s="297" t="s">
        <v>1224</v>
      </c>
      <c r="G339" s="295"/>
      <c r="H339" s="296" t="s">
        <v>1</v>
      </c>
      <c r="I339" s="298"/>
      <c r="J339" s="295"/>
      <c r="K339" s="295"/>
      <c r="L339" s="299"/>
      <c r="M339" s="300"/>
      <c r="N339" s="301"/>
      <c r="O339" s="301"/>
      <c r="P339" s="301"/>
      <c r="Q339" s="301"/>
      <c r="R339" s="301"/>
      <c r="S339" s="301"/>
      <c r="T339" s="30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3" t="s">
        <v>190</v>
      </c>
      <c r="AU339" s="303" t="s">
        <v>92</v>
      </c>
      <c r="AV339" s="15" t="s">
        <v>84</v>
      </c>
      <c r="AW339" s="15" t="s">
        <v>32</v>
      </c>
      <c r="AX339" s="15" t="s">
        <v>76</v>
      </c>
      <c r="AY339" s="303" t="s">
        <v>149</v>
      </c>
    </row>
    <row r="340" s="13" customFormat="1">
      <c r="A340" s="13"/>
      <c r="B340" s="258"/>
      <c r="C340" s="259"/>
      <c r="D340" s="260" t="s">
        <v>190</v>
      </c>
      <c r="E340" s="261" t="s">
        <v>1</v>
      </c>
      <c r="F340" s="262" t="s">
        <v>1690</v>
      </c>
      <c r="G340" s="259"/>
      <c r="H340" s="263">
        <v>14.989000000000001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190</v>
      </c>
      <c r="AU340" s="269" t="s">
        <v>92</v>
      </c>
      <c r="AV340" s="13" t="s">
        <v>92</v>
      </c>
      <c r="AW340" s="13" t="s">
        <v>32</v>
      </c>
      <c r="AX340" s="13" t="s">
        <v>76</v>
      </c>
      <c r="AY340" s="269" t="s">
        <v>149</v>
      </c>
    </row>
    <row r="341" s="15" customFormat="1">
      <c r="A341" s="15"/>
      <c r="B341" s="294"/>
      <c r="C341" s="295"/>
      <c r="D341" s="260" t="s">
        <v>190</v>
      </c>
      <c r="E341" s="296" t="s">
        <v>1</v>
      </c>
      <c r="F341" s="297" t="s">
        <v>1210</v>
      </c>
      <c r="G341" s="295"/>
      <c r="H341" s="296" t="s">
        <v>1</v>
      </c>
      <c r="I341" s="298"/>
      <c r="J341" s="295"/>
      <c r="K341" s="295"/>
      <c r="L341" s="299"/>
      <c r="M341" s="300"/>
      <c r="N341" s="301"/>
      <c r="O341" s="301"/>
      <c r="P341" s="301"/>
      <c r="Q341" s="301"/>
      <c r="R341" s="301"/>
      <c r="S341" s="301"/>
      <c r="T341" s="30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303" t="s">
        <v>190</v>
      </c>
      <c r="AU341" s="303" t="s">
        <v>92</v>
      </c>
      <c r="AV341" s="15" t="s">
        <v>84</v>
      </c>
      <c r="AW341" s="15" t="s">
        <v>32</v>
      </c>
      <c r="AX341" s="15" t="s">
        <v>76</v>
      </c>
      <c r="AY341" s="303" t="s">
        <v>149</v>
      </c>
    </row>
    <row r="342" s="13" customFormat="1">
      <c r="A342" s="13"/>
      <c r="B342" s="258"/>
      <c r="C342" s="259"/>
      <c r="D342" s="260" t="s">
        <v>190</v>
      </c>
      <c r="E342" s="261" t="s">
        <v>1</v>
      </c>
      <c r="F342" s="262" t="s">
        <v>1691</v>
      </c>
      <c r="G342" s="259"/>
      <c r="H342" s="263">
        <v>19.440000000000001</v>
      </c>
      <c r="I342" s="264"/>
      <c r="J342" s="259"/>
      <c r="K342" s="259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190</v>
      </c>
      <c r="AU342" s="269" t="s">
        <v>92</v>
      </c>
      <c r="AV342" s="13" t="s">
        <v>92</v>
      </c>
      <c r="AW342" s="13" t="s">
        <v>32</v>
      </c>
      <c r="AX342" s="13" t="s">
        <v>76</v>
      </c>
      <c r="AY342" s="269" t="s">
        <v>149</v>
      </c>
    </row>
    <row r="343" s="15" customFormat="1">
      <c r="A343" s="15"/>
      <c r="B343" s="294"/>
      <c r="C343" s="295"/>
      <c r="D343" s="260" t="s">
        <v>190</v>
      </c>
      <c r="E343" s="296" t="s">
        <v>1</v>
      </c>
      <c r="F343" s="297" t="s">
        <v>1212</v>
      </c>
      <c r="G343" s="295"/>
      <c r="H343" s="296" t="s">
        <v>1</v>
      </c>
      <c r="I343" s="298"/>
      <c r="J343" s="295"/>
      <c r="K343" s="295"/>
      <c r="L343" s="299"/>
      <c r="M343" s="300"/>
      <c r="N343" s="301"/>
      <c r="O343" s="301"/>
      <c r="P343" s="301"/>
      <c r="Q343" s="301"/>
      <c r="R343" s="301"/>
      <c r="S343" s="301"/>
      <c r="T343" s="30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3" t="s">
        <v>190</v>
      </c>
      <c r="AU343" s="303" t="s">
        <v>92</v>
      </c>
      <c r="AV343" s="15" t="s">
        <v>84</v>
      </c>
      <c r="AW343" s="15" t="s">
        <v>32</v>
      </c>
      <c r="AX343" s="15" t="s">
        <v>76</v>
      </c>
      <c r="AY343" s="303" t="s">
        <v>149</v>
      </c>
    </row>
    <row r="344" s="13" customFormat="1">
      <c r="A344" s="13"/>
      <c r="B344" s="258"/>
      <c r="C344" s="259"/>
      <c r="D344" s="260" t="s">
        <v>190</v>
      </c>
      <c r="E344" s="261" t="s">
        <v>1</v>
      </c>
      <c r="F344" s="262" t="s">
        <v>1685</v>
      </c>
      <c r="G344" s="259"/>
      <c r="H344" s="263">
        <v>1.6200000000000001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190</v>
      </c>
      <c r="AU344" s="269" t="s">
        <v>92</v>
      </c>
      <c r="AV344" s="13" t="s">
        <v>92</v>
      </c>
      <c r="AW344" s="13" t="s">
        <v>32</v>
      </c>
      <c r="AX344" s="13" t="s">
        <v>76</v>
      </c>
      <c r="AY344" s="269" t="s">
        <v>149</v>
      </c>
    </row>
    <row r="345" s="14" customFormat="1">
      <c r="A345" s="14"/>
      <c r="B345" s="270"/>
      <c r="C345" s="271"/>
      <c r="D345" s="260" t="s">
        <v>190</v>
      </c>
      <c r="E345" s="272" t="s">
        <v>1</v>
      </c>
      <c r="F345" s="273" t="s">
        <v>203</v>
      </c>
      <c r="G345" s="271"/>
      <c r="H345" s="274">
        <v>67.369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190</v>
      </c>
      <c r="AU345" s="280" t="s">
        <v>92</v>
      </c>
      <c r="AV345" s="14" t="s">
        <v>166</v>
      </c>
      <c r="AW345" s="14" t="s">
        <v>32</v>
      </c>
      <c r="AX345" s="14" t="s">
        <v>84</v>
      </c>
      <c r="AY345" s="280" t="s">
        <v>149</v>
      </c>
    </row>
    <row r="346" s="2" customFormat="1" ht="23.4566" customHeight="1">
      <c r="A346" s="39"/>
      <c r="B346" s="40"/>
      <c r="C346" s="239" t="s">
        <v>1233</v>
      </c>
      <c r="D346" s="239" t="s">
        <v>152</v>
      </c>
      <c r="E346" s="240" t="s">
        <v>1234</v>
      </c>
      <c r="F346" s="241" t="s">
        <v>1235</v>
      </c>
      <c r="G346" s="242" t="s">
        <v>188</v>
      </c>
      <c r="H346" s="243">
        <v>21.923999999999999</v>
      </c>
      <c r="I346" s="244"/>
      <c r="J346" s="245">
        <f>ROUND(I346*H346,2)</f>
        <v>0</v>
      </c>
      <c r="K346" s="246"/>
      <c r="L346" s="45"/>
      <c r="M346" s="247" t="s">
        <v>1</v>
      </c>
      <c r="N346" s="248" t="s">
        <v>42</v>
      </c>
      <c r="O346" s="98"/>
      <c r="P346" s="249">
        <f>O346*H346</f>
        <v>0</v>
      </c>
      <c r="Q346" s="249">
        <v>0.043650000000000001</v>
      </c>
      <c r="R346" s="249">
        <f>Q346*H346</f>
        <v>0.95698260000000002</v>
      </c>
      <c r="S346" s="249">
        <v>0</v>
      </c>
      <c r="T346" s="25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1" t="s">
        <v>166</v>
      </c>
      <c r="AT346" s="251" t="s">
        <v>152</v>
      </c>
      <c r="AU346" s="251" t="s">
        <v>92</v>
      </c>
      <c r="AY346" s="18" t="s">
        <v>149</v>
      </c>
      <c r="BE346" s="252">
        <f>IF(N346="základná",J346,0)</f>
        <v>0</v>
      </c>
      <c r="BF346" s="252">
        <f>IF(N346="znížená",J346,0)</f>
        <v>0</v>
      </c>
      <c r="BG346" s="252">
        <f>IF(N346="zákl. prenesená",J346,0)</f>
        <v>0</v>
      </c>
      <c r="BH346" s="252">
        <f>IF(N346="zníž. prenesená",J346,0)</f>
        <v>0</v>
      </c>
      <c r="BI346" s="252">
        <f>IF(N346="nulová",J346,0)</f>
        <v>0</v>
      </c>
      <c r="BJ346" s="18" t="s">
        <v>92</v>
      </c>
      <c r="BK346" s="252">
        <f>ROUND(I346*H346,2)</f>
        <v>0</v>
      </c>
      <c r="BL346" s="18" t="s">
        <v>166</v>
      </c>
      <c r="BM346" s="251" t="s">
        <v>1692</v>
      </c>
    </row>
    <row r="347" s="13" customFormat="1">
      <c r="A347" s="13"/>
      <c r="B347" s="258"/>
      <c r="C347" s="259"/>
      <c r="D347" s="260" t="s">
        <v>190</v>
      </c>
      <c r="E347" s="261" t="s">
        <v>1</v>
      </c>
      <c r="F347" s="262" t="s">
        <v>1693</v>
      </c>
      <c r="G347" s="259"/>
      <c r="H347" s="263">
        <v>21.923999999999999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190</v>
      </c>
      <c r="AU347" s="269" t="s">
        <v>92</v>
      </c>
      <c r="AV347" s="13" t="s">
        <v>92</v>
      </c>
      <c r="AW347" s="13" t="s">
        <v>32</v>
      </c>
      <c r="AX347" s="13" t="s">
        <v>84</v>
      </c>
      <c r="AY347" s="269" t="s">
        <v>149</v>
      </c>
    </row>
    <row r="348" s="2" customFormat="1" ht="23.4566" customHeight="1">
      <c r="A348" s="39"/>
      <c r="B348" s="40"/>
      <c r="C348" s="239" t="s">
        <v>1238</v>
      </c>
      <c r="D348" s="239" t="s">
        <v>152</v>
      </c>
      <c r="E348" s="240" t="s">
        <v>1239</v>
      </c>
      <c r="F348" s="241" t="s">
        <v>1240</v>
      </c>
      <c r="G348" s="242" t="s">
        <v>188</v>
      </c>
      <c r="H348" s="243">
        <v>9.3960000000000008</v>
      </c>
      <c r="I348" s="244"/>
      <c r="J348" s="245">
        <f>ROUND(I348*H348,2)</f>
        <v>0</v>
      </c>
      <c r="K348" s="246"/>
      <c r="L348" s="45"/>
      <c r="M348" s="247" t="s">
        <v>1</v>
      </c>
      <c r="N348" s="248" t="s">
        <v>42</v>
      </c>
      <c r="O348" s="98"/>
      <c r="P348" s="249">
        <f>O348*H348</f>
        <v>0</v>
      </c>
      <c r="Q348" s="249">
        <v>0.094350000000000003</v>
      </c>
      <c r="R348" s="249">
        <f>Q348*H348</f>
        <v>0.8865126000000001</v>
      </c>
      <c r="S348" s="249">
        <v>0</v>
      </c>
      <c r="T348" s="25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1" t="s">
        <v>166</v>
      </c>
      <c r="AT348" s="251" t="s">
        <v>152</v>
      </c>
      <c r="AU348" s="251" t="s">
        <v>92</v>
      </c>
      <c r="AY348" s="18" t="s">
        <v>149</v>
      </c>
      <c r="BE348" s="252">
        <f>IF(N348="základná",J348,0)</f>
        <v>0</v>
      </c>
      <c r="BF348" s="252">
        <f>IF(N348="znížená",J348,0)</f>
        <v>0</v>
      </c>
      <c r="BG348" s="252">
        <f>IF(N348="zákl. prenesená",J348,0)</f>
        <v>0</v>
      </c>
      <c r="BH348" s="252">
        <f>IF(N348="zníž. prenesená",J348,0)</f>
        <v>0</v>
      </c>
      <c r="BI348" s="252">
        <f>IF(N348="nulová",J348,0)</f>
        <v>0</v>
      </c>
      <c r="BJ348" s="18" t="s">
        <v>92</v>
      </c>
      <c r="BK348" s="252">
        <f>ROUND(I348*H348,2)</f>
        <v>0</v>
      </c>
      <c r="BL348" s="18" t="s">
        <v>166</v>
      </c>
      <c r="BM348" s="251" t="s">
        <v>1694</v>
      </c>
    </row>
    <row r="349" s="13" customFormat="1">
      <c r="A349" s="13"/>
      <c r="B349" s="258"/>
      <c r="C349" s="259"/>
      <c r="D349" s="260" t="s">
        <v>190</v>
      </c>
      <c r="E349" s="261" t="s">
        <v>1</v>
      </c>
      <c r="F349" s="262" t="s">
        <v>1695</v>
      </c>
      <c r="G349" s="259"/>
      <c r="H349" s="263">
        <v>9.3960000000000008</v>
      </c>
      <c r="I349" s="264"/>
      <c r="J349" s="259"/>
      <c r="K349" s="259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190</v>
      </c>
      <c r="AU349" s="269" t="s">
        <v>92</v>
      </c>
      <c r="AV349" s="13" t="s">
        <v>92</v>
      </c>
      <c r="AW349" s="13" t="s">
        <v>32</v>
      </c>
      <c r="AX349" s="13" t="s">
        <v>84</v>
      </c>
      <c r="AY349" s="269" t="s">
        <v>149</v>
      </c>
    </row>
    <row r="350" s="2" customFormat="1" ht="21.0566" customHeight="1">
      <c r="A350" s="39"/>
      <c r="B350" s="40"/>
      <c r="C350" s="239" t="s">
        <v>1243</v>
      </c>
      <c r="D350" s="239" t="s">
        <v>152</v>
      </c>
      <c r="E350" s="240" t="s">
        <v>540</v>
      </c>
      <c r="F350" s="241" t="s">
        <v>541</v>
      </c>
      <c r="G350" s="242" t="s">
        <v>188</v>
      </c>
      <c r="H350" s="243">
        <v>14.742000000000001</v>
      </c>
      <c r="I350" s="244"/>
      <c r="J350" s="245">
        <f>ROUND(I350*H350,2)</f>
        <v>0</v>
      </c>
      <c r="K350" s="246"/>
      <c r="L350" s="45"/>
      <c r="M350" s="247" t="s">
        <v>1</v>
      </c>
      <c r="N350" s="248" t="s">
        <v>42</v>
      </c>
      <c r="O350" s="98"/>
      <c r="P350" s="249">
        <f>O350*H350</f>
        <v>0</v>
      </c>
      <c r="Q350" s="249">
        <v>0.041350999999999999</v>
      </c>
      <c r="R350" s="249">
        <f>Q350*H350</f>
        <v>0.60959644200000007</v>
      </c>
      <c r="S350" s="249">
        <v>0</v>
      </c>
      <c r="T350" s="25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1" t="s">
        <v>166</v>
      </c>
      <c r="AT350" s="251" t="s">
        <v>152</v>
      </c>
      <c r="AU350" s="251" t="s">
        <v>92</v>
      </c>
      <c r="AY350" s="18" t="s">
        <v>149</v>
      </c>
      <c r="BE350" s="252">
        <f>IF(N350="základná",J350,0)</f>
        <v>0</v>
      </c>
      <c r="BF350" s="252">
        <f>IF(N350="znížená",J350,0)</f>
        <v>0</v>
      </c>
      <c r="BG350" s="252">
        <f>IF(N350="zákl. prenesená",J350,0)</f>
        <v>0</v>
      </c>
      <c r="BH350" s="252">
        <f>IF(N350="zníž. prenesená",J350,0)</f>
        <v>0</v>
      </c>
      <c r="BI350" s="252">
        <f>IF(N350="nulová",J350,0)</f>
        <v>0</v>
      </c>
      <c r="BJ350" s="18" t="s">
        <v>92</v>
      </c>
      <c r="BK350" s="252">
        <f>ROUND(I350*H350,2)</f>
        <v>0</v>
      </c>
      <c r="BL350" s="18" t="s">
        <v>166</v>
      </c>
      <c r="BM350" s="251" t="s">
        <v>1696</v>
      </c>
    </row>
    <row r="351" s="15" customFormat="1">
      <c r="A351" s="15"/>
      <c r="B351" s="294"/>
      <c r="C351" s="295"/>
      <c r="D351" s="260" t="s">
        <v>190</v>
      </c>
      <c r="E351" s="296" t="s">
        <v>1</v>
      </c>
      <c r="F351" s="297" t="s">
        <v>1209</v>
      </c>
      <c r="G351" s="295"/>
      <c r="H351" s="296" t="s">
        <v>1</v>
      </c>
      <c r="I351" s="298"/>
      <c r="J351" s="295"/>
      <c r="K351" s="295"/>
      <c r="L351" s="299"/>
      <c r="M351" s="300"/>
      <c r="N351" s="301"/>
      <c r="O351" s="301"/>
      <c r="P351" s="301"/>
      <c r="Q351" s="301"/>
      <c r="R351" s="301"/>
      <c r="S351" s="301"/>
      <c r="T351" s="30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3" t="s">
        <v>190</v>
      </c>
      <c r="AU351" s="303" t="s">
        <v>92</v>
      </c>
      <c r="AV351" s="15" t="s">
        <v>84</v>
      </c>
      <c r="AW351" s="15" t="s">
        <v>32</v>
      </c>
      <c r="AX351" s="15" t="s">
        <v>76</v>
      </c>
      <c r="AY351" s="303" t="s">
        <v>149</v>
      </c>
    </row>
    <row r="352" s="15" customFormat="1">
      <c r="A352" s="15"/>
      <c r="B352" s="294"/>
      <c r="C352" s="295"/>
      <c r="D352" s="260" t="s">
        <v>190</v>
      </c>
      <c r="E352" s="296" t="s">
        <v>1</v>
      </c>
      <c r="F352" s="297" t="s">
        <v>1210</v>
      </c>
      <c r="G352" s="295"/>
      <c r="H352" s="296" t="s">
        <v>1</v>
      </c>
      <c r="I352" s="298"/>
      <c r="J352" s="295"/>
      <c r="K352" s="295"/>
      <c r="L352" s="299"/>
      <c r="M352" s="300"/>
      <c r="N352" s="301"/>
      <c r="O352" s="301"/>
      <c r="P352" s="301"/>
      <c r="Q352" s="301"/>
      <c r="R352" s="301"/>
      <c r="S352" s="301"/>
      <c r="T352" s="302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3" t="s">
        <v>190</v>
      </c>
      <c r="AU352" s="303" t="s">
        <v>92</v>
      </c>
      <c r="AV352" s="15" t="s">
        <v>84</v>
      </c>
      <c r="AW352" s="15" t="s">
        <v>32</v>
      </c>
      <c r="AX352" s="15" t="s">
        <v>76</v>
      </c>
      <c r="AY352" s="303" t="s">
        <v>149</v>
      </c>
    </row>
    <row r="353" s="13" customFormat="1">
      <c r="A353" s="13"/>
      <c r="B353" s="258"/>
      <c r="C353" s="259"/>
      <c r="D353" s="260" t="s">
        <v>190</v>
      </c>
      <c r="E353" s="261" t="s">
        <v>1</v>
      </c>
      <c r="F353" s="262" t="s">
        <v>1697</v>
      </c>
      <c r="G353" s="259"/>
      <c r="H353" s="263">
        <v>13.608000000000001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190</v>
      </c>
      <c r="AU353" s="269" t="s">
        <v>92</v>
      </c>
      <c r="AV353" s="13" t="s">
        <v>92</v>
      </c>
      <c r="AW353" s="13" t="s">
        <v>32</v>
      </c>
      <c r="AX353" s="13" t="s">
        <v>76</v>
      </c>
      <c r="AY353" s="269" t="s">
        <v>149</v>
      </c>
    </row>
    <row r="354" s="15" customFormat="1">
      <c r="A354" s="15"/>
      <c r="B354" s="294"/>
      <c r="C354" s="295"/>
      <c r="D354" s="260" t="s">
        <v>190</v>
      </c>
      <c r="E354" s="296" t="s">
        <v>1</v>
      </c>
      <c r="F354" s="297" t="s">
        <v>1212</v>
      </c>
      <c r="G354" s="295"/>
      <c r="H354" s="296" t="s">
        <v>1</v>
      </c>
      <c r="I354" s="298"/>
      <c r="J354" s="295"/>
      <c r="K354" s="295"/>
      <c r="L354" s="299"/>
      <c r="M354" s="300"/>
      <c r="N354" s="301"/>
      <c r="O354" s="301"/>
      <c r="P354" s="301"/>
      <c r="Q354" s="301"/>
      <c r="R354" s="301"/>
      <c r="S354" s="301"/>
      <c r="T354" s="30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303" t="s">
        <v>190</v>
      </c>
      <c r="AU354" s="303" t="s">
        <v>92</v>
      </c>
      <c r="AV354" s="15" t="s">
        <v>84</v>
      </c>
      <c r="AW354" s="15" t="s">
        <v>32</v>
      </c>
      <c r="AX354" s="15" t="s">
        <v>76</v>
      </c>
      <c r="AY354" s="303" t="s">
        <v>149</v>
      </c>
    </row>
    <row r="355" s="13" customFormat="1">
      <c r="A355" s="13"/>
      <c r="B355" s="258"/>
      <c r="C355" s="259"/>
      <c r="D355" s="260" t="s">
        <v>190</v>
      </c>
      <c r="E355" s="261" t="s">
        <v>1</v>
      </c>
      <c r="F355" s="262" t="s">
        <v>1698</v>
      </c>
      <c r="G355" s="259"/>
      <c r="H355" s="263">
        <v>1.1339999999999999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190</v>
      </c>
      <c r="AU355" s="269" t="s">
        <v>92</v>
      </c>
      <c r="AV355" s="13" t="s">
        <v>92</v>
      </c>
      <c r="AW355" s="13" t="s">
        <v>32</v>
      </c>
      <c r="AX355" s="13" t="s">
        <v>76</v>
      </c>
      <c r="AY355" s="269" t="s">
        <v>149</v>
      </c>
    </row>
    <row r="356" s="14" customFormat="1">
      <c r="A356" s="14"/>
      <c r="B356" s="270"/>
      <c r="C356" s="271"/>
      <c r="D356" s="260" t="s">
        <v>190</v>
      </c>
      <c r="E356" s="272" t="s">
        <v>1</v>
      </c>
      <c r="F356" s="273" t="s">
        <v>203</v>
      </c>
      <c r="G356" s="271"/>
      <c r="H356" s="274">
        <v>14.742000000000001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190</v>
      </c>
      <c r="AU356" s="280" t="s">
        <v>92</v>
      </c>
      <c r="AV356" s="14" t="s">
        <v>166</v>
      </c>
      <c r="AW356" s="14" t="s">
        <v>32</v>
      </c>
      <c r="AX356" s="14" t="s">
        <v>84</v>
      </c>
      <c r="AY356" s="280" t="s">
        <v>149</v>
      </c>
    </row>
    <row r="357" s="2" customFormat="1" ht="21.0566" customHeight="1">
      <c r="A357" s="39"/>
      <c r="B357" s="40"/>
      <c r="C357" s="239" t="s">
        <v>1247</v>
      </c>
      <c r="D357" s="239" t="s">
        <v>152</v>
      </c>
      <c r="E357" s="240" t="s">
        <v>1248</v>
      </c>
      <c r="F357" s="241" t="s">
        <v>1249</v>
      </c>
      <c r="G357" s="242" t="s">
        <v>188</v>
      </c>
      <c r="H357" s="243">
        <v>6.3179999999999996</v>
      </c>
      <c r="I357" s="244"/>
      <c r="J357" s="245">
        <f>ROUND(I357*H357,2)</f>
        <v>0</v>
      </c>
      <c r="K357" s="246"/>
      <c r="L357" s="45"/>
      <c r="M357" s="247" t="s">
        <v>1</v>
      </c>
      <c r="N357" s="248" t="s">
        <v>42</v>
      </c>
      <c r="O357" s="98"/>
      <c r="P357" s="249">
        <f>O357*H357</f>
        <v>0</v>
      </c>
      <c r="Q357" s="249">
        <v>0.094350000000000003</v>
      </c>
      <c r="R357" s="249">
        <f>Q357*H357</f>
        <v>0.5961033</v>
      </c>
      <c r="S357" s="249">
        <v>0</v>
      </c>
      <c r="T357" s="25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1" t="s">
        <v>166</v>
      </c>
      <c r="AT357" s="251" t="s">
        <v>152</v>
      </c>
      <c r="AU357" s="251" t="s">
        <v>92</v>
      </c>
      <c r="AY357" s="18" t="s">
        <v>149</v>
      </c>
      <c r="BE357" s="252">
        <f>IF(N357="základná",J357,0)</f>
        <v>0</v>
      </c>
      <c r="BF357" s="252">
        <f>IF(N357="znížená",J357,0)</f>
        <v>0</v>
      </c>
      <c r="BG357" s="252">
        <f>IF(N357="zákl. prenesená",J357,0)</f>
        <v>0</v>
      </c>
      <c r="BH357" s="252">
        <f>IF(N357="zníž. prenesená",J357,0)</f>
        <v>0</v>
      </c>
      <c r="BI357" s="252">
        <f>IF(N357="nulová",J357,0)</f>
        <v>0</v>
      </c>
      <c r="BJ357" s="18" t="s">
        <v>92</v>
      </c>
      <c r="BK357" s="252">
        <f>ROUND(I357*H357,2)</f>
        <v>0</v>
      </c>
      <c r="BL357" s="18" t="s">
        <v>166</v>
      </c>
      <c r="BM357" s="251" t="s">
        <v>1699</v>
      </c>
    </row>
    <row r="358" s="15" customFormat="1">
      <c r="A358" s="15"/>
      <c r="B358" s="294"/>
      <c r="C358" s="295"/>
      <c r="D358" s="260" t="s">
        <v>190</v>
      </c>
      <c r="E358" s="296" t="s">
        <v>1</v>
      </c>
      <c r="F358" s="297" t="s">
        <v>1209</v>
      </c>
      <c r="G358" s="295"/>
      <c r="H358" s="296" t="s">
        <v>1</v>
      </c>
      <c r="I358" s="298"/>
      <c r="J358" s="295"/>
      <c r="K358" s="295"/>
      <c r="L358" s="299"/>
      <c r="M358" s="300"/>
      <c r="N358" s="301"/>
      <c r="O358" s="301"/>
      <c r="P358" s="301"/>
      <c r="Q358" s="301"/>
      <c r="R358" s="301"/>
      <c r="S358" s="301"/>
      <c r="T358" s="30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303" t="s">
        <v>190</v>
      </c>
      <c r="AU358" s="303" t="s">
        <v>92</v>
      </c>
      <c r="AV358" s="15" t="s">
        <v>84</v>
      </c>
      <c r="AW358" s="15" t="s">
        <v>32</v>
      </c>
      <c r="AX358" s="15" t="s">
        <v>76</v>
      </c>
      <c r="AY358" s="303" t="s">
        <v>149</v>
      </c>
    </row>
    <row r="359" s="15" customFormat="1">
      <c r="A359" s="15"/>
      <c r="B359" s="294"/>
      <c r="C359" s="295"/>
      <c r="D359" s="260" t="s">
        <v>190</v>
      </c>
      <c r="E359" s="296" t="s">
        <v>1</v>
      </c>
      <c r="F359" s="297" t="s">
        <v>1210</v>
      </c>
      <c r="G359" s="295"/>
      <c r="H359" s="296" t="s">
        <v>1</v>
      </c>
      <c r="I359" s="298"/>
      <c r="J359" s="295"/>
      <c r="K359" s="295"/>
      <c r="L359" s="299"/>
      <c r="M359" s="300"/>
      <c r="N359" s="301"/>
      <c r="O359" s="301"/>
      <c r="P359" s="301"/>
      <c r="Q359" s="301"/>
      <c r="R359" s="301"/>
      <c r="S359" s="301"/>
      <c r="T359" s="30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3" t="s">
        <v>190</v>
      </c>
      <c r="AU359" s="303" t="s">
        <v>92</v>
      </c>
      <c r="AV359" s="15" t="s">
        <v>84</v>
      </c>
      <c r="AW359" s="15" t="s">
        <v>32</v>
      </c>
      <c r="AX359" s="15" t="s">
        <v>76</v>
      </c>
      <c r="AY359" s="303" t="s">
        <v>149</v>
      </c>
    </row>
    <row r="360" s="13" customFormat="1">
      <c r="A360" s="13"/>
      <c r="B360" s="258"/>
      <c r="C360" s="259"/>
      <c r="D360" s="260" t="s">
        <v>190</v>
      </c>
      <c r="E360" s="261" t="s">
        <v>1</v>
      </c>
      <c r="F360" s="262" t="s">
        <v>1700</v>
      </c>
      <c r="G360" s="259"/>
      <c r="H360" s="263">
        <v>5.8319999999999999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190</v>
      </c>
      <c r="AU360" s="269" t="s">
        <v>92</v>
      </c>
      <c r="AV360" s="13" t="s">
        <v>92</v>
      </c>
      <c r="AW360" s="13" t="s">
        <v>32</v>
      </c>
      <c r="AX360" s="13" t="s">
        <v>76</v>
      </c>
      <c r="AY360" s="269" t="s">
        <v>149</v>
      </c>
    </row>
    <row r="361" s="15" customFormat="1">
      <c r="A361" s="15"/>
      <c r="B361" s="294"/>
      <c r="C361" s="295"/>
      <c r="D361" s="260" t="s">
        <v>190</v>
      </c>
      <c r="E361" s="296" t="s">
        <v>1</v>
      </c>
      <c r="F361" s="297" t="s">
        <v>1212</v>
      </c>
      <c r="G361" s="295"/>
      <c r="H361" s="296" t="s">
        <v>1</v>
      </c>
      <c r="I361" s="298"/>
      <c r="J361" s="295"/>
      <c r="K361" s="295"/>
      <c r="L361" s="299"/>
      <c r="M361" s="300"/>
      <c r="N361" s="301"/>
      <c r="O361" s="301"/>
      <c r="P361" s="301"/>
      <c r="Q361" s="301"/>
      <c r="R361" s="301"/>
      <c r="S361" s="301"/>
      <c r="T361" s="30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3" t="s">
        <v>190</v>
      </c>
      <c r="AU361" s="303" t="s">
        <v>92</v>
      </c>
      <c r="AV361" s="15" t="s">
        <v>84</v>
      </c>
      <c r="AW361" s="15" t="s">
        <v>32</v>
      </c>
      <c r="AX361" s="15" t="s">
        <v>76</v>
      </c>
      <c r="AY361" s="303" t="s">
        <v>149</v>
      </c>
    </row>
    <row r="362" s="13" customFormat="1">
      <c r="A362" s="13"/>
      <c r="B362" s="258"/>
      <c r="C362" s="259"/>
      <c r="D362" s="260" t="s">
        <v>190</v>
      </c>
      <c r="E362" s="261" t="s">
        <v>1</v>
      </c>
      <c r="F362" s="262" t="s">
        <v>1701</v>
      </c>
      <c r="G362" s="259"/>
      <c r="H362" s="263">
        <v>0.48599999999999999</v>
      </c>
      <c r="I362" s="264"/>
      <c r="J362" s="259"/>
      <c r="K362" s="259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190</v>
      </c>
      <c r="AU362" s="269" t="s">
        <v>92</v>
      </c>
      <c r="AV362" s="13" t="s">
        <v>92</v>
      </c>
      <c r="AW362" s="13" t="s">
        <v>32</v>
      </c>
      <c r="AX362" s="13" t="s">
        <v>76</v>
      </c>
      <c r="AY362" s="269" t="s">
        <v>149</v>
      </c>
    </row>
    <row r="363" s="14" customFormat="1">
      <c r="A363" s="14"/>
      <c r="B363" s="270"/>
      <c r="C363" s="271"/>
      <c r="D363" s="260" t="s">
        <v>190</v>
      </c>
      <c r="E363" s="272" t="s">
        <v>1</v>
      </c>
      <c r="F363" s="273" t="s">
        <v>203</v>
      </c>
      <c r="G363" s="271"/>
      <c r="H363" s="274">
        <v>6.3179999999999996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190</v>
      </c>
      <c r="AU363" s="280" t="s">
        <v>92</v>
      </c>
      <c r="AV363" s="14" t="s">
        <v>166</v>
      </c>
      <c r="AW363" s="14" t="s">
        <v>32</v>
      </c>
      <c r="AX363" s="14" t="s">
        <v>84</v>
      </c>
      <c r="AY363" s="280" t="s">
        <v>149</v>
      </c>
    </row>
    <row r="364" s="2" customFormat="1" ht="23.4566" customHeight="1">
      <c r="A364" s="39"/>
      <c r="B364" s="40"/>
      <c r="C364" s="239" t="s">
        <v>1253</v>
      </c>
      <c r="D364" s="239" t="s">
        <v>152</v>
      </c>
      <c r="E364" s="240" t="s">
        <v>1254</v>
      </c>
      <c r="F364" s="241" t="s">
        <v>1255</v>
      </c>
      <c r="G364" s="242" t="s">
        <v>188</v>
      </c>
      <c r="H364" s="243">
        <v>4.6980000000000004</v>
      </c>
      <c r="I364" s="244"/>
      <c r="J364" s="245">
        <f>ROUND(I364*H364,2)</f>
        <v>0</v>
      </c>
      <c r="K364" s="246"/>
      <c r="L364" s="45"/>
      <c r="M364" s="247" t="s">
        <v>1</v>
      </c>
      <c r="N364" s="248" t="s">
        <v>42</v>
      </c>
      <c r="O364" s="98"/>
      <c r="P364" s="249">
        <f>O364*H364</f>
        <v>0</v>
      </c>
      <c r="Q364" s="249">
        <v>0.0021800000000000001</v>
      </c>
      <c r="R364" s="249">
        <f>Q364*H364</f>
        <v>0.010241640000000002</v>
      </c>
      <c r="S364" s="249">
        <v>0</v>
      </c>
      <c r="T364" s="25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1" t="s">
        <v>166</v>
      </c>
      <c r="AT364" s="251" t="s">
        <v>152</v>
      </c>
      <c r="AU364" s="251" t="s">
        <v>92</v>
      </c>
      <c r="AY364" s="18" t="s">
        <v>149</v>
      </c>
      <c r="BE364" s="252">
        <f>IF(N364="základná",J364,0)</f>
        <v>0</v>
      </c>
      <c r="BF364" s="252">
        <f>IF(N364="znížená",J364,0)</f>
        <v>0</v>
      </c>
      <c r="BG364" s="252">
        <f>IF(N364="zákl. prenesená",J364,0)</f>
        <v>0</v>
      </c>
      <c r="BH364" s="252">
        <f>IF(N364="zníž. prenesená",J364,0)</f>
        <v>0</v>
      </c>
      <c r="BI364" s="252">
        <f>IF(N364="nulová",J364,0)</f>
        <v>0</v>
      </c>
      <c r="BJ364" s="18" t="s">
        <v>92</v>
      </c>
      <c r="BK364" s="252">
        <f>ROUND(I364*H364,2)</f>
        <v>0</v>
      </c>
      <c r="BL364" s="18" t="s">
        <v>166</v>
      </c>
      <c r="BM364" s="251" t="s">
        <v>1702</v>
      </c>
    </row>
    <row r="365" s="13" customFormat="1">
      <c r="A365" s="13"/>
      <c r="B365" s="258"/>
      <c r="C365" s="259"/>
      <c r="D365" s="260" t="s">
        <v>190</v>
      </c>
      <c r="E365" s="261" t="s">
        <v>1</v>
      </c>
      <c r="F365" s="262" t="s">
        <v>1703</v>
      </c>
      <c r="G365" s="259"/>
      <c r="H365" s="263">
        <v>4.6980000000000004</v>
      </c>
      <c r="I365" s="264"/>
      <c r="J365" s="259"/>
      <c r="K365" s="259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190</v>
      </c>
      <c r="AU365" s="269" t="s">
        <v>92</v>
      </c>
      <c r="AV365" s="13" t="s">
        <v>92</v>
      </c>
      <c r="AW365" s="13" t="s">
        <v>32</v>
      </c>
      <c r="AX365" s="13" t="s">
        <v>84</v>
      </c>
      <c r="AY365" s="269" t="s">
        <v>149</v>
      </c>
    </row>
    <row r="366" s="2" customFormat="1" ht="23.4566" customHeight="1">
      <c r="A366" s="39"/>
      <c r="B366" s="40"/>
      <c r="C366" s="239" t="s">
        <v>1258</v>
      </c>
      <c r="D366" s="239" t="s">
        <v>152</v>
      </c>
      <c r="E366" s="240" t="s">
        <v>1259</v>
      </c>
      <c r="F366" s="241" t="s">
        <v>1260</v>
      </c>
      <c r="G366" s="242" t="s">
        <v>188</v>
      </c>
      <c r="H366" s="243">
        <v>3.1589999999999998</v>
      </c>
      <c r="I366" s="244"/>
      <c r="J366" s="245">
        <f>ROUND(I366*H366,2)</f>
        <v>0</v>
      </c>
      <c r="K366" s="246"/>
      <c r="L366" s="45"/>
      <c r="M366" s="247" t="s">
        <v>1</v>
      </c>
      <c r="N366" s="248" t="s">
        <v>42</v>
      </c>
      <c r="O366" s="98"/>
      <c r="P366" s="249">
        <f>O366*H366</f>
        <v>0</v>
      </c>
      <c r="Q366" s="249">
        <v>0.0020630000000000002</v>
      </c>
      <c r="R366" s="249">
        <f>Q366*H366</f>
        <v>0.0065170169999999999</v>
      </c>
      <c r="S366" s="249">
        <v>0</v>
      </c>
      <c r="T366" s="25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1" t="s">
        <v>166</v>
      </c>
      <c r="AT366" s="251" t="s">
        <v>152</v>
      </c>
      <c r="AU366" s="251" t="s">
        <v>92</v>
      </c>
      <c r="AY366" s="18" t="s">
        <v>149</v>
      </c>
      <c r="BE366" s="252">
        <f>IF(N366="základná",J366,0)</f>
        <v>0</v>
      </c>
      <c r="BF366" s="252">
        <f>IF(N366="znížená",J366,0)</f>
        <v>0</v>
      </c>
      <c r="BG366" s="252">
        <f>IF(N366="zákl. prenesená",J366,0)</f>
        <v>0</v>
      </c>
      <c r="BH366" s="252">
        <f>IF(N366="zníž. prenesená",J366,0)</f>
        <v>0</v>
      </c>
      <c r="BI366" s="252">
        <f>IF(N366="nulová",J366,0)</f>
        <v>0</v>
      </c>
      <c r="BJ366" s="18" t="s">
        <v>92</v>
      </c>
      <c r="BK366" s="252">
        <f>ROUND(I366*H366,2)</f>
        <v>0</v>
      </c>
      <c r="BL366" s="18" t="s">
        <v>166</v>
      </c>
      <c r="BM366" s="251" t="s">
        <v>1704</v>
      </c>
    </row>
    <row r="367" s="15" customFormat="1">
      <c r="A367" s="15"/>
      <c r="B367" s="294"/>
      <c r="C367" s="295"/>
      <c r="D367" s="260" t="s">
        <v>190</v>
      </c>
      <c r="E367" s="296" t="s">
        <v>1</v>
      </c>
      <c r="F367" s="297" t="s">
        <v>1209</v>
      </c>
      <c r="G367" s="295"/>
      <c r="H367" s="296" t="s">
        <v>1</v>
      </c>
      <c r="I367" s="298"/>
      <c r="J367" s="295"/>
      <c r="K367" s="295"/>
      <c r="L367" s="299"/>
      <c r="M367" s="300"/>
      <c r="N367" s="301"/>
      <c r="O367" s="301"/>
      <c r="P367" s="301"/>
      <c r="Q367" s="301"/>
      <c r="R367" s="301"/>
      <c r="S367" s="301"/>
      <c r="T367" s="30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3" t="s">
        <v>190</v>
      </c>
      <c r="AU367" s="303" t="s">
        <v>92</v>
      </c>
      <c r="AV367" s="15" t="s">
        <v>84</v>
      </c>
      <c r="AW367" s="15" t="s">
        <v>32</v>
      </c>
      <c r="AX367" s="15" t="s">
        <v>76</v>
      </c>
      <c r="AY367" s="303" t="s">
        <v>149</v>
      </c>
    </row>
    <row r="368" s="15" customFormat="1">
      <c r="A368" s="15"/>
      <c r="B368" s="294"/>
      <c r="C368" s="295"/>
      <c r="D368" s="260" t="s">
        <v>190</v>
      </c>
      <c r="E368" s="296" t="s">
        <v>1</v>
      </c>
      <c r="F368" s="297" t="s">
        <v>1210</v>
      </c>
      <c r="G368" s="295"/>
      <c r="H368" s="296" t="s">
        <v>1</v>
      </c>
      <c r="I368" s="298"/>
      <c r="J368" s="295"/>
      <c r="K368" s="295"/>
      <c r="L368" s="299"/>
      <c r="M368" s="300"/>
      <c r="N368" s="301"/>
      <c r="O368" s="301"/>
      <c r="P368" s="301"/>
      <c r="Q368" s="301"/>
      <c r="R368" s="301"/>
      <c r="S368" s="301"/>
      <c r="T368" s="30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303" t="s">
        <v>190</v>
      </c>
      <c r="AU368" s="303" t="s">
        <v>92</v>
      </c>
      <c r="AV368" s="15" t="s">
        <v>84</v>
      </c>
      <c r="AW368" s="15" t="s">
        <v>32</v>
      </c>
      <c r="AX368" s="15" t="s">
        <v>76</v>
      </c>
      <c r="AY368" s="303" t="s">
        <v>149</v>
      </c>
    </row>
    <row r="369" s="13" customFormat="1">
      <c r="A369" s="13"/>
      <c r="B369" s="258"/>
      <c r="C369" s="259"/>
      <c r="D369" s="260" t="s">
        <v>190</v>
      </c>
      <c r="E369" s="261" t="s">
        <v>1</v>
      </c>
      <c r="F369" s="262" t="s">
        <v>1705</v>
      </c>
      <c r="G369" s="259"/>
      <c r="H369" s="263">
        <v>2.9159999999999999</v>
      </c>
      <c r="I369" s="264"/>
      <c r="J369" s="259"/>
      <c r="K369" s="259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190</v>
      </c>
      <c r="AU369" s="269" t="s">
        <v>92</v>
      </c>
      <c r="AV369" s="13" t="s">
        <v>92</v>
      </c>
      <c r="AW369" s="13" t="s">
        <v>32</v>
      </c>
      <c r="AX369" s="13" t="s">
        <v>76</v>
      </c>
      <c r="AY369" s="269" t="s">
        <v>149</v>
      </c>
    </row>
    <row r="370" s="15" customFormat="1">
      <c r="A370" s="15"/>
      <c r="B370" s="294"/>
      <c r="C370" s="295"/>
      <c r="D370" s="260" t="s">
        <v>190</v>
      </c>
      <c r="E370" s="296" t="s">
        <v>1</v>
      </c>
      <c r="F370" s="297" t="s">
        <v>1212</v>
      </c>
      <c r="G370" s="295"/>
      <c r="H370" s="296" t="s">
        <v>1</v>
      </c>
      <c r="I370" s="298"/>
      <c r="J370" s="295"/>
      <c r="K370" s="295"/>
      <c r="L370" s="299"/>
      <c r="M370" s="300"/>
      <c r="N370" s="301"/>
      <c r="O370" s="301"/>
      <c r="P370" s="301"/>
      <c r="Q370" s="301"/>
      <c r="R370" s="301"/>
      <c r="S370" s="301"/>
      <c r="T370" s="30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303" t="s">
        <v>190</v>
      </c>
      <c r="AU370" s="303" t="s">
        <v>92</v>
      </c>
      <c r="AV370" s="15" t="s">
        <v>84</v>
      </c>
      <c r="AW370" s="15" t="s">
        <v>32</v>
      </c>
      <c r="AX370" s="15" t="s">
        <v>76</v>
      </c>
      <c r="AY370" s="303" t="s">
        <v>149</v>
      </c>
    </row>
    <row r="371" s="13" customFormat="1">
      <c r="A371" s="13"/>
      <c r="B371" s="258"/>
      <c r="C371" s="259"/>
      <c r="D371" s="260" t="s">
        <v>190</v>
      </c>
      <c r="E371" s="261" t="s">
        <v>1</v>
      </c>
      <c r="F371" s="262" t="s">
        <v>1706</v>
      </c>
      <c r="G371" s="259"/>
      <c r="H371" s="263">
        <v>0.24299999999999999</v>
      </c>
      <c r="I371" s="264"/>
      <c r="J371" s="259"/>
      <c r="K371" s="259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190</v>
      </c>
      <c r="AU371" s="269" t="s">
        <v>92</v>
      </c>
      <c r="AV371" s="13" t="s">
        <v>92</v>
      </c>
      <c r="AW371" s="13" t="s">
        <v>32</v>
      </c>
      <c r="AX371" s="13" t="s">
        <v>76</v>
      </c>
      <c r="AY371" s="269" t="s">
        <v>149</v>
      </c>
    </row>
    <row r="372" s="14" customFormat="1">
      <c r="A372" s="14"/>
      <c r="B372" s="270"/>
      <c r="C372" s="271"/>
      <c r="D372" s="260" t="s">
        <v>190</v>
      </c>
      <c r="E372" s="272" t="s">
        <v>1</v>
      </c>
      <c r="F372" s="273" t="s">
        <v>203</v>
      </c>
      <c r="G372" s="271"/>
      <c r="H372" s="274">
        <v>3.1589999999999998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190</v>
      </c>
      <c r="AU372" s="280" t="s">
        <v>92</v>
      </c>
      <c r="AV372" s="14" t="s">
        <v>166</v>
      </c>
      <c r="AW372" s="14" t="s">
        <v>32</v>
      </c>
      <c r="AX372" s="14" t="s">
        <v>84</v>
      </c>
      <c r="AY372" s="280" t="s">
        <v>149</v>
      </c>
    </row>
    <row r="373" s="12" customFormat="1" ht="22.8" customHeight="1">
      <c r="A373" s="12"/>
      <c r="B373" s="223"/>
      <c r="C373" s="224"/>
      <c r="D373" s="225" t="s">
        <v>75</v>
      </c>
      <c r="E373" s="237" t="s">
        <v>223</v>
      </c>
      <c r="F373" s="237" t="s">
        <v>754</v>
      </c>
      <c r="G373" s="224"/>
      <c r="H373" s="224"/>
      <c r="I373" s="227"/>
      <c r="J373" s="238">
        <f>BK373</f>
        <v>0</v>
      </c>
      <c r="K373" s="224"/>
      <c r="L373" s="229"/>
      <c r="M373" s="230"/>
      <c r="N373" s="231"/>
      <c r="O373" s="231"/>
      <c r="P373" s="232">
        <f>SUM(P374:P381)</f>
        <v>0</v>
      </c>
      <c r="Q373" s="231"/>
      <c r="R373" s="232">
        <f>SUM(R374:R381)</f>
        <v>3.8442379999999998</v>
      </c>
      <c r="S373" s="231"/>
      <c r="T373" s="233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4" t="s">
        <v>84</v>
      </c>
      <c r="AT373" s="235" t="s">
        <v>75</v>
      </c>
      <c r="AU373" s="235" t="s">
        <v>84</v>
      </c>
      <c r="AY373" s="234" t="s">
        <v>149</v>
      </c>
      <c r="BK373" s="236">
        <f>SUM(BK374:BK381)</f>
        <v>0</v>
      </c>
    </row>
    <row r="374" s="2" customFormat="1" ht="31.92453" customHeight="1">
      <c r="A374" s="39"/>
      <c r="B374" s="40"/>
      <c r="C374" s="239" t="s">
        <v>1264</v>
      </c>
      <c r="D374" s="239" t="s">
        <v>152</v>
      </c>
      <c r="E374" s="240" t="s">
        <v>1265</v>
      </c>
      <c r="F374" s="241" t="s">
        <v>1266</v>
      </c>
      <c r="G374" s="242" t="s">
        <v>239</v>
      </c>
      <c r="H374" s="243">
        <v>23</v>
      </c>
      <c r="I374" s="244"/>
      <c r="J374" s="245">
        <f>ROUND(I374*H374,2)</f>
        <v>0</v>
      </c>
      <c r="K374" s="246"/>
      <c r="L374" s="45"/>
      <c r="M374" s="247" t="s">
        <v>1</v>
      </c>
      <c r="N374" s="248" t="s">
        <v>42</v>
      </c>
      <c r="O374" s="98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1" t="s">
        <v>166</v>
      </c>
      <c r="AT374" s="251" t="s">
        <v>152</v>
      </c>
      <c r="AU374" s="251" t="s">
        <v>92</v>
      </c>
      <c r="AY374" s="18" t="s">
        <v>149</v>
      </c>
      <c r="BE374" s="252">
        <f>IF(N374="základná",J374,0)</f>
        <v>0</v>
      </c>
      <c r="BF374" s="252">
        <f>IF(N374="znížená",J374,0)</f>
        <v>0</v>
      </c>
      <c r="BG374" s="252">
        <f>IF(N374="zákl. prenesená",J374,0)</f>
        <v>0</v>
      </c>
      <c r="BH374" s="252">
        <f>IF(N374="zníž. prenesená",J374,0)</f>
        <v>0</v>
      </c>
      <c r="BI374" s="252">
        <f>IF(N374="nulová",J374,0)</f>
        <v>0</v>
      </c>
      <c r="BJ374" s="18" t="s">
        <v>92</v>
      </c>
      <c r="BK374" s="252">
        <f>ROUND(I374*H374,2)</f>
        <v>0</v>
      </c>
      <c r="BL374" s="18" t="s">
        <v>166</v>
      </c>
      <c r="BM374" s="251" t="s">
        <v>1707</v>
      </c>
    </row>
    <row r="375" s="13" customFormat="1">
      <c r="A375" s="13"/>
      <c r="B375" s="258"/>
      <c r="C375" s="259"/>
      <c r="D375" s="260" t="s">
        <v>190</v>
      </c>
      <c r="E375" s="261" t="s">
        <v>1</v>
      </c>
      <c r="F375" s="262" t="s">
        <v>1708</v>
      </c>
      <c r="G375" s="259"/>
      <c r="H375" s="263">
        <v>23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190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149</v>
      </c>
    </row>
    <row r="376" s="2" customFormat="1" ht="21.0566" customHeight="1">
      <c r="A376" s="39"/>
      <c r="B376" s="40"/>
      <c r="C376" s="282" t="s">
        <v>1269</v>
      </c>
      <c r="D376" s="282" t="s">
        <v>243</v>
      </c>
      <c r="E376" s="283" t="s">
        <v>1270</v>
      </c>
      <c r="F376" s="284" t="s">
        <v>1271</v>
      </c>
      <c r="G376" s="285" t="s">
        <v>239</v>
      </c>
      <c r="H376" s="286">
        <v>23</v>
      </c>
      <c r="I376" s="287"/>
      <c r="J376" s="288">
        <f>ROUND(I376*H376,2)</f>
        <v>0</v>
      </c>
      <c r="K376" s="289"/>
      <c r="L376" s="290"/>
      <c r="M376" s="291" t="s">
        <v>1</v>
      </c>
      <c r="N376" s="292" t="s">
        <v>42</v>
      </c>
      <c r="O376" s="98"/>
      <c r="P376" s="249">
        <f>O376*H376</f>
        <v>0</v>
      </c>
      <c r="Q376" s="249">
        <v>0.00097999999999999997</v>
      </c>
      <c r="R376" s="249">
        <f>Q376*H376</f>
        <v>0.022539999999999998</v>
      </c>
      <c r="S376" s="249">
        <v>0</v>
      </c>
      <c r="T376" s="25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1" t="s">
        <v>223</v>
      </c>
      <c r="AT376" s="251" t="s">
        <v>243</v>
      </c>
      <c r="AU376" s="251" t="s">
        <v>92</v>
      </c>
      <c r="AY376" s="18" t="s">
        <v>149</v>
      </c>
      <c r="BE376" s="252">
        <f>IF(N376="základná",J376,0)</f>
        <v>0</v>
      </c>
      <c r="BF376" s="252">
        <f>IF(N376="znížená",J376,0)</f>
        <v>0</v>
      </c>
      <c r="BG376" s="252">
        <f>IF(N376="zákl. prenesená",J376,0)</f>
        <v>0</v>
      </c>
      <c r="BH376" s="252">
        <f>IF(N376="zníž. prenesená",J376,0)</f>
        <v>0</v>
      </c>
      <c r="BI376" s="252">
        <f>IF(N376="nulová",J376,0)</f>
        <v>0</v>
      </c>
      <c r="BJ376" s="18" t="s">
        <v>92</v>
      </c>
      <c r="BK376" s="252">
        <f>ROUND(I376*H376,2)</f>
        <v>0</v>
      </c>
      <c r="BL376" s="18" t="s">
        <v>166</v>
      </c>
      <c r="BM376" s="251" t="s">
        <v>1709</v>
      </c>
    </row>
    <row r="377" s="2" customFormat="1" ht="23.4566" customHeight="1">
      <c r="A377" s="39"/>
      <c r="B377" s="40"/>
      <c r="C377" s="239" t="s">
        <v>1273</v>
      </c>
      <c r="D377" s="239" t="s">
        <v>152</v>
      </c>
      <c r="E377" s="240" t="s">
        <v>1274</v>
      </c>
      <c r="F377" s="241" t="s">
        <v>1275</v>
      </c>
      <c r="G377" s="242" t="s">
        <v>239</v>
      </c>
      <c r="H377" s="243">
        <v>20</v>
      </c>
      <c r="I377" s="244"/>
      <c r="J377" s="245">
        <f>ROUND(I377*H377,2)</f>
        <v>0</v>
      </c>
      <c r="K377" s="246"/>
      <c r="L377" s="45"/>
      <c r="M377" s="247" t="s">
        <v>1</v>
      </c>
      <c r="N377" s="248" t="s">
        <v>42</v>
      </c>
      <c r="O377" s="98"/>
      <c r="P377" s="249">
        <f>O377*H377</f>
        <v>0</v>
      </c>
      <c r="Q377" s="249">
        <v>0.18732489999999999</v>
      </c>
      <c r="R377" s="249">
        <f>Q377*H377</f>
        <v>3.7464979999999999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166</v>
      </c>
      <c r="AT377" s="251" t="s">
        <v>152</v>
      </c>
      <c r="AU377" s="251" t="s">
        <v>92</v>
      </c>
      <c r="AY377" s="18" t="s">
        <v>149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166</v>
      </c>
      <c r="BM377" s="251" t="s">
        <v>1710</v>
      </c>
    </row>
    <row r="378" s="13" customFormat="1">
      <c r="A378" s="13"/>
      <c r="B378" s="258"/>
      <c r="C378" s="259"/>
      <c r="D378" s="260" t="s">
        <v>190</v>
      </c>
      <c r="E378" s="261" t="s">
        <v>1</v>
      </c>
      <c r="F378" s="262" t="s">
        <v>1711</v>
      </c>
      <c r="G378" s="259"/>
      <c r="H378" s="263">
        <v>20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190</v>
      </c>
      <c r="AU378" s="269" t="s">
        <v>92</v>
      </c>
      <c r="AV378" s="13" t="s">
        <v>92</v>
      </c>
      <c r="AW378" s="13" t="s">
        <v>32</v>
      </c>
      <c r="AX378" s="13" t="s">
        <v>84</v>
      </c>
      <c r="AY378" s="269" t="s">
        <v>149</v>
      </c>
    </row>
    <row r="379" s="2" customFormat="1" ht="16.30189" customHeight="1">
      <c r="A379" s="39"/>
      <c r="B379" s="40"/>
      <c r="C379" s="239" t="s">
        <v>1278</v>
      </c>
      <c r="D379" s="239" t="s">
        <v>152</v>
      </c>
      <c r="E379" s="240" t="s">
        <v>1279</v>
      </c>
      <c r="F379" s="241" t="s">
        <v>1280</v>
      </c>
      <c r="G379" s="242" t="s">
        <v>239</v>
      </c>
      <c r="H379" s="243">
        <v>4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0.00033</v>
      </c>
      <c r="R379" s="249">
        <f>Q379*H379</f>
        <v>0.00132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166</v>
      </c>
      <c r="AT379" s="251" t="s">
        <v>152</v>
      </c>
      <c r="AU379" s="251" t="s">
        <v>92</v>
      </c>
      <c r="AY379" s="18" t="s">
        <v>149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166</v>
      </c>
      <c r="BM379" s="251" t="s">
        <v>1712</v>
      </c>
    </row>
    <row r="380" s="13" customFormat="1">
      <c r="A380" s="13"/>
      <c r="B380" s="258"/>
      <c r="C380" s="259"/>
      <c r="D380" s="260" t="s">
        <v>190</v>
      </c>
      <c r="E380" s="261" t="s">
        <v>1</v>
      </c>
      <c r="F380" s="262" t="s">
        <v>1282</v>
      </c>
      <c r="G380" s="259"/>
      <c r="H380" s="263">
        <v>4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190</v>
      </c>
      <c r="AU380" s="269" t="s">
        <v>92</v>
      </c>
      <c r="AV380" s="13" t="s">
        <v>92</v>
      </c>
      <c r="AW380" s="13" t="s">
        <v>32</v>
      </c>
      <c r="AX380" s="13" t="s">
        <v>84</v>
      </c>
      <c r="AY380" s="269" t="s">
        <v>149</v>
      </c>
    </row>
    <row r="381" s="2" customFormat="1" ht="23.4566" customHeight="1">
      <c r="A381" s="39"/>
      <c r="B381" s="40"/>
      <c r="C381" s="282" t="s">
        <v>1283</v>
      </c>
      <c r="D381" s="282" t="s">
        <v>243</v>
      </c>
      <c r="E381" s="283" t="s">
        <v>1284</v>
      </c>
      <c r="F381" s="284" t="s">
        <v>1285</v>
      </c>
      <c r="G381" s="285" t="s">
        <v>239</v>
      </c>
      <c r="H381" s="286">
        <v>4</v>
      </c>
      <c r="I381" s="287"/>
      <c r="J381" s="288">
        <f>ROUND(I381*H381,2)</f>
        <v>0</v>
      </c>
      <c r="K381" s="289"/>
      <c r="L381" s="290"/>
      <c r="M381" s="291" t="s">
        <v>1</v>
      </c>
      <c r="N381" s="292" t="s">
        <v>42</v>
      </c>
      <c r="O381" s="98"/>
      <c r="P381" s="249">
        <f>O381*H381</f>
        <v>0</v>
      </c>
      <c r="Q381" s="249">
        <v>0.01847</v>
      </c>
      <c r="R381" s="249">
        <f>Q381*H381</f>
        <v>0.073880000000000001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223</v>
      </c>
      <c r="AT381" s="251" t="s">
        <v>243</v>
      </c>
      <c r="AU381" s="251" t="s">
        <v>92</v>
      </c>
      <c r="AY381" s="18" t="s">
        <v>149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166</v>
      </c>
      <c r="BM381" s="251" t="s">
        <v>1713</v>
      </c>
    </row>
    <row r="382" s="12" customFormat="1" ht="22.8" customHeight="1">
      <c r="A382" s="12"/>
      <c r="B382" s="223"/>
      <c r="C382" s="224"/>
      <c r="D382" s="225" t="s">
        <v>75</v>
      </c>
      <c r="E382" s="237" t="s">
        <v>229</v>
      </c>
      <c r="F382" s="237" t="s">
        <v>235</v>
      </c>
      <c r="G382" s="224"/>
      <c r="H382" s="224"/>
      <c r="I382" s="227"/>
      <c r="J382" s="238">
        <f>BK382</f>
        <v>0</v>
      </c>
      <c r="K382" s="224"/>
      <c r="L382" s="229"/>
      <c r="M382" s="230"/>
      <c r="N382" s="231"/>
      <c r="O382" s="231"/>
      <c r="P382" s="232">
        <f>SUM(P383:P492)</f>
        <v>0</v>
      </c>
      <c r="Q382" s="231"/>
      <c r="R382" s="232">
        <f>SUM(R383:R492)</f>
        <v>9.3181819286783991</v>
      </c>
      <c r="S382" s="231"/>
      <c r="T382" s="233">
        <f>SUM(T383:T492)</f>
        <v>65.842521999999988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34" t="s">
        <v>84</v>
      </c>
      <c r="AT382" s="235" t="s">
        <v>75</v>
      </c>
      <c r="AU382" s="235" t="s">
        <v>84</v>
      </c>
      <c r="AY382" s="234" t="s">
        <v>149</v>
      </c>
      <c r="BK382" s="236">
        <f>SUM(BK383:BK492)</f>
        <v>0</v>
      </c>
    </row>
    <row r="383" s="2" customFormat="1" ht="16.30189" customHeight="1">
      <c r="A383" s="39"/>
      <c r="B383" s="40"/>
      <c r="C383" s="239" t="s">
        <v>1287</v>
      </c>
      <c r="D383" s="239" t="s">
        <v>152</v>
      </c>
      <c r="E383" s="240" t="s">
        <v>278</v>
      </c>
      <c r="F383" s="241" t="s">
        <v>1305</v>
      </c>
      <c r="G383" s="242" t="s">
        <v>1306</v>
      </c>
      <c r="H383" s="243">
        <v>1</v>
      </c>
      <c r="I383" s="244"/>
      <c r="J383" s="245">
        <f>ROUND(I383*H383,2)</f>
        <v>0</v>
      </c>
      <c r="K383" s="246"/>
      <c r="L383" s="45"/>
      <c r="M383" s="247" t="s">
        <v>1</v>
      </c>
      <c r="N383" s="248" t="s">
        <v>42</v>
      </c>
      <c r="O383" s="98"/>
      <c r="P383" s="249">
        <f>O383*H383</f>
        <v>0</v>
      </c>
      <c r="Q383" s="249">
        <v>0.22684000000000001</v>
      </c>
      <c r="R383" s="249">
        <f>Q383*H383</f>
        <v>0.22684000000000001</v>
      </c>
      <c r="S383" s="249">
        <v>0</v>
      </c>
      <c r="T383" s="25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1" t="s">
        <v>166</v>
      </c>
      <c r="AT383" s="251" t="s">
        <v>152</v>
      </c>
      <c r="AU383" s="251" t="s">
        <v>92</v>
      </c>
      <c r="AY383" s="18" t="s">
        <v>149</v>
      </c>
      <c r="BE383" s="252">
        <f>IF(N383="základná",J383,0)</f>
        <v>0</v>
      </c>
      <c r="BF383" s="252">
        <f>IF(N383="znížená",J383,0)</f>
        <v>0</v>
      </c>
      <c r="BG383" s="252">
        <f>IF(N383="zákl. prenesená",J383,0)</f>
        <v>0</v>
      </c>
      <c r="BH383" s="252">
        <f>IF(N383="zníž. prenesená",J383,0)</f>
        <v>0</v>
      </c>
      <c r="BI383" s="252">
        <f>IF(N383="nulová",J383,0)</f>
        <v>0</v>
      </c>
      <c r="BJ383" s="18" t="s">
        <v>92</v>
      </c>
      <c r="BK383" s="252">
        <f>ROUND(I383*H383,2)</f>
        <v>0</v>
      </c>
      <c r="BL383" s="18" t="s">
        <v>166</v>
      </c>
      <c r="BM383" s="251" t="s">
        <v>1714</v>
      </c>
    </row>
    <row r="384" s="13" customFormat="1">
      <c r="A384" s="13"/>
      <c r="B384" s="258"/>
      <c r="C384" s="259"/>
      <c r="D384" s="260" t="s">
        <v>190</v>
      </c>
      <c r="E384" s="261" t="s">
        <v>1</v>
      </c>
      <c r="F384" s="262" t="s">
        <v>1308</v>
      </c>
      <c r="G384" s="259"/>
      <c r="H384" s="263">
        <v>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190</v>
      </c>
      <c r="AU384" s="269" t="s">
        <v>92</v>
      </c>
      <c r="AV384" s="13" t="s">
        <v>92</v>
      </c>
      <c r="AW384" s="13" t="s">
        <v>32</v>
      </c>
      <c r="AX384" s="13" t="s">
        <v>84</v>
      </c>
      <c r="AY384" s="269" t="s">
        <v>149</v>
      </c>
    </row>
    <row r="385" s="2" customFormat="1" ht="16.30189" customHeight="1">
      <c r="A385" s="39"/>
      <c r="B385" s="40"/>
      <c r="C385" s="239" t="s">
        <v>1290</v>
      </c>
      <c r="D385" s="239" t="s">
        <v>152</v>
      </c>
      <c r="E385" s="240" t="s">
        <v>546</v>
      </c>
      <c r="F385" s="241" t="s">
        <v>547</v>
      </c>
      <c r="G385" s="242" t="s">
        <v>250</v>
      </c>
      <c r="H385" s="243">
        <v>2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0.077673000000000006</v>
      </c>
      <c r="R385" s="249">
        <f>Q385*H385</f>
        <v>0.15534600000000001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166</v>
      </c>
      <c r="AT385" s="251" t="s">
        <v>152</v>
      </c>
      <c r="AU385" s="251" t="s">
        <v>92</v>
      </c>
      <c r="AY385" s="18" t="s">
        <v>149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166</v>
      </c>
      <c r="BM385" s="251" t="s">
        <v>1715</v>
      </c>
    </row>
    <row r="386" s="2" customFormat="1" ht="31.92453" customHeight="1">
      <c r="A386" s="39"/>
      <c r="B386" s="40"/>
      <c r="C386" s="239" t="s">
        <v>1295</v>
      </c>
      <c r="D386" s="239" t="s">
        <v>152</v>
      </c>
      <c r="E386" s="240" t="s">
        <v>1322</v>
      </c>
      <c r="F386" s="241" t="s">
        <v>1323</v>
      </c>
      <c r="G386" s="242" t="s">
        <v>239</v>
      </c>
      <c r="H386" s="243">
        <v>53.600000000000001</v>
      </c>
      <c r="I386" s="244"/>
      <c r="J386" s="245">
        <f>ROUND(I386*H386,2)</f>
        <v>0</v>
      </c>
      <c r="K386" s="246"/>
      <c r="L386" s="45"/>
      <c r="M386" s="247" t="s">
        <v>1</v>
      </c>
      <c r="N386" s="248" t="s">
        <v>42</v>
      </c>
      <c r="O386" s="98"/>
      <c r="P386" s="249">
        <f>O386*H386</f>
        <v>0</v>
      </c>
      <c r="Q386" s="249">
        <v>0.12662000000000001</v>
      </c>
      <c r="R386" s="249">
        <f>Q386*H386</f>
        <v>6.7868320000000004</v>
      </c>
      <c r="S386" s="249">
        <v>0</v>
      </c>
      <c r="T386" s="25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1" t="s">
        <v>166</v>
      </c>
      <c r="AT386" s="251" t="s">
        <v>152</v>
      </c>
      <c r="AU386" s="251" t="s">
        <v>92</v>
      </c>
      <c r="AY386" s="18" t="s">
        <v>149</v>
      </c>
      <c r="BE386" s="252">
        <f>IF(N386="základná",J386,0)</f>
        <v>0</v>
      </c>
      <c r="BF386" s="252">
        <f>IF(N386="znížená",J386,0)</f>
        <v>0</v>
      </c>
      <c r="BG386" s="252">
        <f>IF(N386="zákl. prenesená",J386,0)</f>
        <v>0</v>
      </c>
      <c r="BH386" s="252">
        <f>IF(N386="zníž. prenesená",J386,0)</f>
        <v>0</v>
      </c>
      <c r="BI386" s="252">
        <f>IF(N386="nulová",J386,0)</f>
        <v>0</v>
      </c>
      <c r="BJ386" s="18" t="s">
        <v>92</v>
      </c>
      <c r="BK386" s="252">
        <f>ROUND(I386*H386,2)</f>
        <v>0</v>
      </c>
      <c r="BL386" s="18" t="s">
        <v>166</v>
      </c>
      <c r="BM386" s="251" t="s">
        <v>1716</v>
      </c>
    </row>
    <row r="387" s="13" customFormat="1">
      <c r="A387" s="13"/>
      <c r="B387" s="258"/>
      <c r="C387" s="259"/>
      <c r="D387" s="260" t="s">
        <v>190</v>
      </c>
      <c r="E387" s="261" t="s">
        <v>1</v>
      </c>
      <c r="F387" s="262" t="s">
        <v>1717</v>
      </c>
      <c r="G387" s="259"/>
      <c r="H387" s="263">
        <v>21.199999999999999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190</v>
      </c>
      <c r="AU387" s="269" t="s">
        <v>92</v>
      </c>
      <c r="AV387" s="13" t="s">
        <v>92</v>
      </c>
      <c r="AW387" s="13" t="s">
        <v>32</v>
      </c>
      <c r="AX387" s="13" t="s">
        <v>76</v>
      </c>
      <c r="AY387" s="269" t="s">
        <v>149</v>
      </c>
    </row>
    <row r="388" s="13" customFormat="1">
      <c r="A388" s="13"/>
      <c r="B388" s="258"/>
      <c r="C388" s="259"/>
      <c r="D388" s="260" t="s">
        <v>190</v>
      </c>
      <c r="E388" s="261" t="s">
        <v>1</v>
      </c>
      <c r="F388" s="262" t="s">
        <v>1718</v>
      </c>
      <c r="G388" s="259"/>
      <c r="H388" s="263">
        <v>9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190</v>
      </c>
      <c r="AU388" s="269" t="s">
        <v>92</v>
      </c>
      <c r="AV388" s="13" t="s">
        <v>92</v>
      </c>
      <c r="AW388" s="13" t="s">
        <v>32</v>
      </c>
      <c r="AX388" s="13" t="s">
        <v>76</v>
      </c>
      <c r="AY388" s="269" t="s">
        <v>149</v>
      </c>
    </row>
    <row r="389" s="13" customFormat="1">
      <c r="A389" s="13"/>
      <c r="B389" s="258"/>
      <c r="C389" s="259"/>
      <c r="D389" s="260" t="s">
        <v>190</v>
      </c>
      <c r="E389" s="261" t="s">
        <v>1</v>
      </c>
      <c r="F389" s="262" t="s">
        <v>1719</v>
      </c>
      <c r="G389" s="259"/>
      <c r="H389" s="263">
        <v>23.399999999999999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190</v>
      </c>
      <c r="AU389" s="269" t="s">
        <v>92</v>
      </c>
      <c r="AV389" s="13" t="s">
        <v>92</v>
      </c>
      <c r="AW389" s="13" t="s">
        <v>32</v>
      </c>
      <c r="AX389" s="13" t="s">
        <v>76</v>
      </c>
      <c r="AY389" s="269" t="s">
        <v>149</v>
      </c>
    </row>
    <row r="390" s="14" customFormat="1">
      <c r="A390" s="14"/>
      <c r="B390" s="270"/>
      <c r="C390" s="271"/>
      <c r="D390" s="260" t="s">
        <v>190</v>
      </c>
      <c r="E390" s="272" t="s">
        <v>1</v>
      </c>
      <c r="F390" s="273" t="s">
        <v>203</v>
      </c>
      <c r="G390" s="271"/>
      <c r="H390" s="274">
        <v>53.600000000000001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190</v>
      </c>
      <c r="AU390" s="280" t="s">
        <v>92</v>
      </c>
      <c r="AV390" s="14" t="s">
        <v>166</v>
      </c>
      <c r="AW390" s="14" t="s">
        <v>32</v>
      </c>
      <c r="AX390" s="14" t="s">
        <v>84</v>
      </c>
      <c r="AY390" s="280" t="s">
        <v>149</v>
      </c>
    </row>
    <row r="391" s="2" customFormat="1" ht="21.0566" customHeight="1">
      <c r="A391" s="39"/>
      <c r="B391" s="40"/>
      <c r="C391" s="282" t="s">
        <v>1300</v>
      </c>
      <c r="D391" s="282" t="s">
        <v>243</v>
      </c>
      <c r="E391" s="283" t="s">
        <v>1329</v>
      </c>
      <c r="F391" s="284" t="s">
        <v>1330</v>
      </c>
      <c r="G391" s="285" t="s">
        <v>250</v>
      </c>
      <c r="H391" s="286">
        <v>54.136000000000003</v>
      </c>
      <c r="I391" s="287"/>
      <c r="J391" s="288">
        <f>ROUND(I391*H391,2)</f>
        <v>0</v>
      </c>
      <c r="K391" s="289"/>
      <c r="L391" s="290"/>
      <c r="M391" s="291" t="s">
        <v>1</v>
      </c>
      <c r="N391" s="292" t="s">
        <v>42</v>
      </c>
      <c r="O391" s="98"/>
      <c r="P391" s="249">
        <f>O391*H391</f>
        <v>0</v>
      </c>
      <c r="Q391" s="249">
        <v>0.023</v>
      </c>
      <c r="R391" s="249">
        <f>Q391*H391</f>
        <v>1.245128</v>
      </c>
      <c r="S391" s="249">
        <v>0</v>
      </c>
      <c r="T391" s="25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1" t="s">
        <v>223</v>
      </c>
      <c r="AT391" s="251" t="s">
        <v>243</v>
      </c>
      <c r="AU391" s="251" t="s">
        <v>92</v>
      </c>
      <c r="AY391" s="18" t="s">
        <v>149</v>
      </c>
      <c r="BE391" s="252">
        <f>IF(N391="základná",J391,0)</f>
        <v>0</v>
      </c>
      <c r="BF391" s="252">
        <f>IF(N391="znížená",J391,0)</f>
        <v>0</v>
      </c>
      <c r="BG391" s="252">
        <f>IF(N391="zákl. prenesená",J391,0)</f>
        <v>0</v>
      </c>
      <c r="BH391" s="252">
        <f>IF(N391="zníž. prenesená",J391,0)</f>
        <v>0</v>
      </c>
      <c r="BI391" s="252">
        <f>IF(N391="nulová",J391,0)</f>
        <v>0</v>
      </c>
      <c r="BJ391" s="18" t="s">
        <v>92</v>
      </c>
      <c r="BK391" s="252">
        <f>ROUND(I391*H391,2)</f>
        <v>0</v>
      </c>
      <c r="BL391" s="18" t="s">
        <v>166</v>
      </c>
      <c r="BM391" s="251" t="s">
        <v>1720</v>
      </c>
    </row>
    <row r="392" s="13" customFormat="1">
      <c r="A392" s="13"/>
      <c r="B392" s="258"/>
      <c r="C392" s="259"/>
      <c r="D392" s="260" t="s">
        <v>190</v>
      </c>
      <c r="E392" s="259"/>
      <c r="F392" s="262" t="s">
        <v>1721</v>
      </c>
      <c r="G392" s="259"/>
      <c r="H392" s="263">
        <v>54.136000000000003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190</v>
      </c>
      <c r="AU392" s="269" t="s">
        <v>92</v>
      </c>
      <c r="AV392" s="13" t="s">
        <v>92</v>
      </c>
      <c r="AW392" s="13" t="s">
        <v>4</v>
      </c>
      <c r="AX392" s="13" t="s">
        <v>84</v>
      </c>
      <c r="AY392" s="269" t="s">
        <v>149</v>
      </c>
    </row>
    <row r="393" s="2" customFormat="1" ht="16.30189" customHeight="1">
      <c r="A393" s="39"/>
      <c r="B393" s="40"/>
      <c r="C393" s="239" t="s">
        <v>1304</v>
      </c>
      <c r="D393" s="239" t="s">
        <v>152</v>
      </c>
      <c r="E393" s="240" t="s">
        <v>1334</v>
      </c>
      <c r="F393" s="241" t="s">
        <v>1335</v>
      </c>
      <c r="G393" s="242" t="s">
        <v>239</v>
      </c>
      <c r="H393" s="243">
        <v>39.700000000000003</v>
      </c>
      <c r="I393" s="244"/>
      <c r="J393" s="245">
        <f>ROUND(I393*H393,2)</f>
        <v>0</v>
      </c>
      <c r="K393" s="246"/>
      <c r="L393" s="45"/>
      <c r="M393" s="247" t="s">
        <v>1</v>
      </c>
      <c r="N393" s="248" t="s">
        <v>42</v>
      </c>
      <c r="O393" s="98"/>
      <c r="P393" s="249">
        <f>O393*H393</f>
        <v>0</v>
      </c>
      <c r="Q393" s="249">
        <v>2.0000000000000002E-05</v>
      </c>
      <c r="R393" s="249">
        <f>Q393*H393</f>
        <v>0.00079400000000000011</v>
      </c>
      <c r="S393" s="249">
        <v>0</v>
      </c>
      <c r="T393" s="25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1" t="s">
        <v>166</v>
      </c>
      <c r="AT393" s="251" t="s">
        <v>152</v>
      </c>
      <c r="AU393" s="251" t="s">
        <v>92</v>
      </c>
      <c r="AY393" s="18" t="s">
        <v>149</v>
      </c>
      <c r="BE393" s="252">
        <f>IF(N393="základná",J393,0)</f>
        <v>0</v>
      </c>
      <c r="BF393" s="252">
        <f>IF(N393="znížená",J393,0)</f>
        <v>0</v>
      </c>
      <c r="BG393" s="252">
        <f>IF(N393="zákl. prenesená",J393,0)</f>
        <v>0</v>
      </c>
      <c r="BH393" s="252">
        <f>IF(N393="zníž. prenesená",J393,0)</f>
        <v>0</v>
      </c>
      <c r="BI393" s="252">
        <f>IF(N393="nulová",J393,0)</f>
        <v>0</v>
      </c>
      <c r="BJ393" s="18" t="s">
        <v>92</v>
      </c>
      <c r="BK393" s="252">
        <f>ROUND(I393*H393,2)</f>
        <v>0</v>
      </c>
      <c r="BL393" s="18" t="s">
        <v>166</v>
      </c>
      <c r="BM393" s="251" t="s">
        <v>1722</v>
      </c>
    </row>
    <row r="394" s="13" customFormat="1">
      <c r="A394" s="13"/>
      <c r="B394" s="258"/>
      <c r="C394" s="259"/>
      <c r="D394" s="260" t="s">
        <v>190</v>
      </c>
      <c r="E394" s="261" t="s">
        <v>1</v>
      </c>
      <c r="F394" s="262" t="s">
        <v>1723</v>
      </c>
      <c r="G394" s="259"/>
      <c r="H394" s="263">
        <v>26.399999999999999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190</v>
      </c>
      <c r="AU394" s="269" t="s">
        <v>92</v>
      </c>
      <c r="AV394" s="13" t="s">
        <v>92</v>
      </c>
      <c r="AW394" s="13" t="s">
        <v>32</v>
      </c>
      <c r="AX394" s="13" t="s">
        <v>76</v>
      </c>
      <c r="AY394" s="269" t="s">
        <v>149</v>
      </c>
    </row>
    <row r="395" s="13" customFormat="1">
      <c r="A395" s="13"/>
      <c r="B395" s="258"/>
      <c r="C395" s="259"/>
      <c r="D395" s="260" t="s">
        <v>190</v>
      </c>
      <c r="E395" s="261" t="s">
        <v>1</v>
      </c>
      <c r="F395" s="262" t="s">
        <v>1338</v>
      </c>
      <c r="G395" s="259"/>
      <c r="H395" s="263">
        <v>13.300000000000001</v>
      </c>
      <c r="I395" s="264"/>
      <c r="J395" s="259"/>
      <c r="K395" s="259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190</v>
      </c>
      <c r="AU395" s="269" t="s">
        <v>92</v>
      </c>
      <c r="AV395" s="13" t="s">
        <v>92</v>
      </c>
      <c r="AW395" s="13" t="s">
        <v>32</v>
      </c>
      <c r="AX395" s="13" t="s">
        <v>76</v>
      </c>
      <c r="AY395" s="269" t="s">
        <v>149</v>
      </c>
    </row>
    <row r="396" s="14" customFormat="1">
      <c r="A396" s="14"/>
      <c r="B396" s="270"/>
      <c r="C396" s="271"/>
      <c r="D396" s="260" t="s">
        <v>190</v>
      </c>
      <c r="E396" s="272" t="s">
        <v>1</v>
      </c>
      <c r="F396" s="273" t="s">
        <v>203</v>
      </c>
      <c r="G396" s="271"/>
      <c r="H396" s="274">
        <v>39.700000000000003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190</v>
      </c>
      <c r="AU396" s="280" t="s">
        <v>92</v>
      </c>
      <c r="AV396" s="14" t="s">
        <v>166</v>
      </c>
      <c r="AW396" s="14" t="s">
        <v>32</v>
      </c>
      <c r="AX396" s="14" t="s">
        <v>84</v>
      </c>
      <c r="AY396" s="280" t="s">
        <v>149</v>
      </c>
    </row>
    <row r="397" s="2" customFormat="1" ht="23.4566" customHeight="1">
      <c r="A397" s="39"/>
      <c r="B397" s="40"/>
      <c r="C397" s="239" t="s">
        <v>1309</v>
      </c>
      <c r="D397" s="239" t="s">
        <v>152</v>
      </c>
      <c r="E397" s="240" t="s">
        <v>1350</v>
      </c>
      <c r="F397" s="241" t="s">
        <v>1351</v>
      </c>
      <c r="G397" s="242" t="s">
        <v>188</v>
      </c>
      <c r="H397" s="243">
        <v>18.949999999999999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0.00063000000000000003</v>
      </c>
      <c r="R397" s="249">
        <f>Q397*H397</f>
        <v>0.0119385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166</v>
      </c>
      <c r="AT397" s="251" t="s">
        <v>152</v>
      </c>
      <c r="AU397" s="251" t="s">
        <v>92</v>
      </c>
      <c r="AY397" s="18" t="s">
        <v>149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166</v>
      </c>
      <c r="BM397" s="251" t="s">
        <v>1724</v>
      </c>
    </row>
    <row r="398" s="15" customFormat="1">
      <c r="A398" s="15"/>
      <c r="B398" s="294"/>
      <c r="C398" s="295"/>
      <c r="D398" s="260" t="s">
        <v>190</v>
      </c>
      <c r="E398" s="296" t="s">
        <v>1</v>
      </c>
      <c r="F398" s="297" t="s">
        <v>1353</v>
      </c>
      <c r="G398" s="295"/>
      <c r="H398" s="296" t="s">
        <v>1</v>
      </c>
      <c r="I398" s="298"/>
      <c r="J398" s="295"/>
      <c r="K398" s="295"/>
      <c r="L398" s="299"/>
      <c r="M398" s="300"/>
      <c r="N398" s="301"/>
      <c r="O398" s="301"/>
      <c r="P398" s="301"/>
      <c r="Q398" s="301"/>
      <c r="R398" s="301"/>
      <c r="S398" s="301"/>
      <c r="T398" s="30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303" t="s">
        <v>190</v>
      </c>
      <c r="AU398" s="303" t="s">
        <v>92</v>
      </c>
      <c r="AV398" s="15" t="s">
        <v>84</v>
      </c>
      <c r="AW398" s="15" t="s">
        <v>32</v>
      </c>
      <c r="AX398" s="15" t="s">
        <v>76</v>
      </c>
      <c r="AY398" s="303" t="s">
        <v>149</v>
      </c>
    </row>
    <row r="399" s="13" customFormat="1">
      <c r="A399" s="13"/>
      <c r="B399" s="258"/>
      <c r="C399" s="259"/>
      <c r="D399" s="260" t="s">
        <v>190</v>
      </c>
      <c r="E399" s="261" t="s">
        <v>1</v>
      </c>
      <c r="F399" s="262" t="s">
        <v>1725</v>
      </c>
      <c r="G399" s="259"/>
      <c r="H399" s="263">
        <v>0.45500000000000002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190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149</v>
      </c>
    </row>
    <row r="400" s="13" customFormat="1">
      <c r="A400" s="13"/>
      <c r="B400" s="258"/>
      <c r="C400" s="259"/>
      <c r="D400" s="260" t="s">
        <v>190</v>
      </c>
      <c r="E400" s="261" t="s">
        <v>1</v>
      </c>
      <c r="F400" s="262" t="s">
        <v>1726</v>
      </c>
      <c r="G400" s="259"/>
      <c r="H400" s="263">
        <v>2.9249999999999998</v>
      </c>
      <c r="I400" s="264"/>
      <c r="J400" s="259"/>
      <c r="K400" s="259"/>
      <c r="L400" s="265"/>
      <c r="M400" s="266"/>
      <c r="N400" s="267"/>
      <c r="O400" s="267"/>
      <c r="P400" s="267"/>
      <c r="Q400" s="267"/>
      <c r="R400" s="267"/>
      <c r="S400" s="267"/>
      <c r="T400" s="26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9" t="s">
        <v>190</v>
      </c>
      <c r="AU400" s="269" t="s">
        <v>92</v>
      </c>
      <c r="AV400" s="13" t="s">
        <v>92</v>
      </c>
      <c r="AW400" s="13" t="s">
        <v>32</v>
      </c>
      <c r="AX400" s="13" t="s">
        <v>76</v>
      </c>
      <c r="AY400" s="269" t="s">
        <v>149</v>
      </c>
    </row>
    <row r="401" s="15" customFormat="1">
      <c r="A401" s="15"/>
      <c r="B401" s="294"/>
      <c r="C401" s="295"/>
      <c r="D401" s="260" t="s">
        <v>190</v>
      </c>
      <c r="E401" s="296" t="s">
        <v>1</v>
      </c>
      <c r="F401" s="297" t="s">
        <v>1356</v>
      </c>
      <c r="G401" s="295"/>
      <c r="H401" s="296" t="s">
        <v>1</v>
      </c>
      <c r="I401" s="298"/>
      <c r="J401" s="295"/>
      <c r="K401" s="295"/>
      <c r="L401" s="299"/>
      <c r="M401" s="300"/>
      <c r="N401" s="301"/>
      <c r="O401" s="301"/>
      <c r="P401" s="301"/>
      <c r="Q401" s="301"/>
      <c r="R401" s="301"/>
      <c r="S401" s="301"/>
      <c r="T401" s="30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3" t="s">
        <v>190</v>
      </c>
      <c r="AU401" s="303" t="s">
        <v>92</v>
      </c>
      <c r="AV401" s="15" t="s">
        <v>84</v>
      </c>
      <c r="AW401" s="15" t="s">
        <v>32</v>
      </c>
      <c r="AX401" s="15" t="s">
        <v>76</v>
      </c>
      <c r="AY401" s="303" t="s">
        <v>149</v>
      </c>
    </row>
    <row r="402" s="13" customFormat="1">
      <c r="A402" s="13"/>
      <c r="B402" s="258"/>
      <c r="C402" s="259"/>
      <c r="D402" s="260" t="s">
        <v>190</v>
      </c>
      <c r="E402" s="261" t="s">
        <v>1</v>
      </c>
      <c r="F402" s="262" t="s">
        <v>1727</v>
      </c>
      <c r="G402" s="259"/>
      <c r="H402" s="263">
        <v>0.94499999999999995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190</v>
      </c>
      <c r="AU402" s="269" t="s">
        <v>92</v>
      </c>
      <c r="AV402" s="13" t="s">
        <v>92</v>
      </c>
      <c r="AW402" s="13" t="s">
        <v>32</v>
      </c>
      <c r="AX402" s="13" t="s">
        <v>76</v>
      </c>
      <c r="AY402" s="269" t="s">
        <v>149</v>
      </c>
    </row>
    <row r="403" s="15" customFormat="1">
      <c r="A403" s="15"/>
      <c r="B403" s="294"/>
      <c r="C403" s="295"/>
      <c r="D403" s="260" t="s">
        <v>190</v>
      </c>
      <c r="E403" s="296" t="s">
        <v>1</v>
      </c>
      <c r="F403" s="297" t="s">
        <v>1358</v>
      </c>
      <c r="G403" s="295"/>
      <c r="H403" s="296" t="s">
        <v>1</v>
      </c>
      <c r="I403" s="298"/>
      <c r="J403" s="295"/>
      <c r="K403" s="295"/>
      <c r="L403" s="299"/>
      <c r="M403" s="300"/>
      <c r="N403" s="301"/>
      <c r="O403" s="301"/>
      <c r="P403" s="301"/>
      <c r="Q403" s="301"/>
      <c r="R403" s="301"/>
      <c r="S403" s="301"/>
      <c r="T403" s="302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303" t="s">
        <v>190</v>
      </c>
      <c r="AU403" s="303" t="s">
        <v>92</v>
      </c>
      <c r="AV403" s="15" t="s">
        <v>84</v>
      </c>
      <c r="AW403" s="15" t="s">
        <v>32</v>
      </c>
      <c r="AX403" s="15" t="s">
        <v>76</v>
      </c>
      <c r="AY403" s="303" t="s">
        <v>149</v>
      </c>
    </row>
    <row r="404" s="13" customFormat="1">
      <c r="A404" s="13"/>
      <c r="B404" s="258"/>
      <c r="C404" s="259"/>
      <c r="D404" s="260" t="s">
        <v>190</v>
      </c>
      <c r="E404" s="261" t="s">
        <v>1</v>
      </c>
      <c r="F404" s="262" t="s">
        <v>1728</v>
      </c>
      <c r="G404" s="259"/>
      <c r="H404" s="263">
        <v>14.625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190</v>
      </c>
      <c r="AU404" s="269" t="s">
        <v>92</v>
      </c>
      <c r="AV404" s="13" t="s">
        <v>92</v>
      </c>
      <c r="AW404" s="13" t="s">
        <v>32</v>
      </c>
      <c r="AX404" s="13" t="s">
        <v>76</v>
      </c>
      <c r="AY404" s="269" t="s">
        <v>149</v>
      </c>
    </row>
    <row r="405" s="14" customFormat="1">
      <c r="A405" s="14"/>
      <c r="B405" s="270"/>
      <c r="C405" s="271"/>
      <c r="D405" s="260" t="s">
        <v>190</v>
      </c>
      <c r="E405" s="272" t="s">
        <v>1</v>
      </c>
      <c r="F405" s="273" t="s">
        <v>203</v>
      </c>
      <c r="G405" s="271"/>
      <c r="H405" s="274">
        <v>18.949999999999999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190</v>
      </c>
      <c r="AU405" s="280" t="s">
        <v>92</v>
      </c>
      <c r="AV405" s="14" t="s">
        <v>166</v>
      </c>
      <c r="AW405" s="14" t="s">
        <v>32</v>
      </c>
      <c r="AX405" s="14" t="s">
        <v>84</v>
      </c>
      <c r="AY405" s="280" t="s">
        <v>149</v>
      </c>
    </row>
    <row r="406" s="2" customFormat="1" ht="23.4566" customHeight="1">
      <c r="A406" s="39"/>
      <c r="B406" s="40"/>
      <c r="C406" s="239" t="s">
        <v>1311</v>
      </c>
      <c r="D406" s="239" t="s">
        <v>152</v>
      </c>
      <c r="E406" s="240" t="s">
        <v>1361</v>
      </c>
      <c r="F406" s="241" t="s">
        <v>1362</v>
      </c>
      <c r="G406" s="242" t="s">
        <v>239</v>
      </c>
      <c r="H406" s="243">
        <v>1.8899999999999999</v>
      </c>
      <c r="I406" s="244"/>
      <c r="J406" s="245">
        <f>ROUND(I406*H406,2)</f>
        <v>0</v>
      </c>
      <c r="K406" s="246"/>
      <c r="L406" s="45"/>
      <c r="M406" s="247" t="s">
        <v>1</v>
      </c>
      <c r="N406" s="248" t="s">
        <v>42</v>
      </c>
      <c r="O406" s="98"/>
      <c r="P406" s="249">
        <f>O406*H406</f>
        <v>0</v>
      </c>
      <c r="Q406" s="249">
        <v>0.000464</v>
      </c>
      <c r="R406" s="249">
        <f>Q406*H406</f>
        <v>0.00087695999999999998</v>
      </c>
      <c r="S406" s="249">
        <v>0</v>
      </c>
      <c r="T406" s="25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1" t="s">
        <v>166</v>
      </c>
      <c r="AT406" s="251" t="s">
        <v>152</v>
      </c>
      <c r="AU406" s="251" t="s">
        <v>92</v>
      </c>
      <c r="AY406" s="18" t="s">
        <v>149</v>
      </c>
      <c r="BE406" s="252">
        <f>IF(N406="základná",J406,0)</f>
        <v>0</v>
      </c>
      <c r="BF406" s="252">
        <f>IF(N406="znížená",J406,0)</f>
        <v>0</v>
      </c>
      <c r="BG406" s="252">
        <f>IF(N406="zákl. prenesená",J406,0)</f>
        <v>0</v>
      </c>
      <c r="BH406" s="252">
        <f>IF(N406="zníž. prenesená",J406,0)</f>
        <v>0</v>
      </c>
      <c r="BI406" s="252">
        <f>IF(N406="nulová",J406,0)</f>
        <v>0</v>
      </c>
      <c r="BJ406" s="18" t="s">
        <v>92</v>
      </c>
      <c r="BK406" s="252">
        <f>ROUND(I406*H406,2)</f>
        <v>0</v>
      </c>
      <c r="BL406" s="18" t="s">
        <v>166</v>
      </c>
      <c r="BM406" s="251" t="s">
        <v>1729</v>
      </c>
    </row>
    <row r="407" s="13" customFormat="1">
      <c r="A407" s="13"/>
      <c r="B407" s="258"/>
      <c r="C407" s="259"/>
      <c r="D407" s="260" t="s">
        <v>190</v>
      </c>
      <c r="E407" s="261" t="s">
        <v>1</v>
      </c>
      <c r="F407" s="262" t="s">
        <v>1730</v>
      </c>
      <c r="G407" s="259"/>
      <c r="H407" s="263">
        <v>1.8899999999999999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190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149</v>
      </c>
    </row>
    <row r="408" s="14" customFormat="1">
      <c r="A408" s="14"/>
      <c r="B408" s="270"/>
      <c r="C408" s="271"/>
      <c r="D408" s="260" t="s">
        <v>190</v>
      </c>
      <c r="E408" s="272" t="s">
        <v>1</v>
      </c>
      <c r="F408" s="273" t="s">
        <v>203</v>
      </c>
      <c r="G408" s="271"/>
      <c r="H408" s="274">
        <v>1.8899999999999999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190</v>
      </c>
      <c r="AU408" s="280" t="s">
        <v>92</v>
      </c>
      <c r="AV408" s="14" t="s">
        <v>166</v>
      </c>
      <c r="AW408" s="14" t="s">
        <v>32</v>
      </c>
      <c r="AX408" s="14" t="s">
        <v>84</v>
      </c>
      <c r="AY408" s="280" t="s">
        <v>149</v>
      </c>
    </row>
    <row r="409" s="2" customFormat="1" ht="23.4566" customHeight="1">
      <c r="A409" s="39"/>
      <c r="B409" s="40"/>
      <c r="C409" s="239" t="s">
        <v>1316</v>
      </c>
      <c r="D409" s="239" t="s">
        <v>152</v>
      </c>
      <c r="E409" s="240" t="s">
        <v>1366</v>
      </c>
      <c r="F409" s="241" t="s">
        <v>1367</v>
      </c>
      <c r="G409" s="242" t="s">
        <v>239</v>
      </c>
      <c r="H409" s="243">
        <v>1.8899999999999999</v>
      </c>
      <c r="I409" s="244"/>
      <c r="J409" s="245">
        <f>ROUND(I409*H409,2)</f>
        <v>0</v>
      </c>
      <c r="K409" s="246"/>
      <c r="L409" s="45"/>
      <c r="M409" s="247" t="s">
        <v>1</v>
      </c>
      <c r="N409" s="248" t="s">
        <v>42</v>
      </c>
      <c r="O409" s="98"/>
      <c r="P409" s="249">
        <f>O409*H409</f>
        <v>0</v>
      </c>
      <c r="Q409" s="249">
        <v>1.1E-05</v>
      </c>
      <c r="R409" s="249">
        <f>Q409*H409</f>
        <v>2.0789999999999999E-05</v>
      </c>
      <c r="S409" s="249">
        <v>0</v>
      </c>
      <c r="T409" s="25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1" t="s">
        <v>166</v>
      </c>
      <c r="AT409" s="251" t="s">
        <v>152</v>
      </c>
      <c r="AU409" s="251" t="s">
        <v>92</v>
      </c>
      <c r="AY409" s="18" t="s">
        <v>149</v>
      </c>
      <c r="BE409" s="252">
        <f>IF(N409="základná",J409,0)</f>
        <v>0</v>
      </c>
      <c r="BF409" s="252">
        <f>IF(N409="znížená",J409,0)</f>
        <v>0</v>
      </c>
      <c r="BG409" s="252">
        <f>IF(N409="zákl. prenesená",J409,0)</f>
        <v>0</v>
      </c>
      <c r="BH409" s="252">
        <f>IF(N409="zníž. prenesená",J409,0)</f>
        <v>0</v>
      </c>
      <c r="BI409" s="252">
        <f>IF(N409="nulová",J409,0)</f>
        <v>0</v>
      </c>
      <c r="BJ409" s="18" t="s">
        <v>92</v>
      </c>
      <c r="BK409" s="252">
        <f>ROUND(I409*H409,2)</f>
        <v>0</v>
      </c>
      <c r="BL409" s="18" t="s">
        <v>166</v>
      </c>
      <c r="BM409" s="251" t="s">
        <v>1731</v>
      </c>
    </row>
    <row r="410" s="13" customFormat="1">
      <c r="A410" s="13"/>
      <c r="B410" s="258"/>
      <c r="C410" s="259"/>
      <c r="D410" s="260" t="s">
        <v>190</v>
      </c>
      <c r="E410" s="261" t="s">
        <v>1</v>
      </c>
      <c r="F410" s="262" t="s">
        <v>1732</v>
      </c>
      <c r="G410" s="259"/>
      <c r="H410" s="263">
        <v>0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190</v>
      </c>
      <c r="AU410" s="269" t="s">
        <v>92</v>
      </c>
      <c r="AV410" s="13" t="s">
        <v>92</v>
      </c>
      <c r="AW410" s="13" t="s">
        <v>32</v>
      </c>
      <c r="AX410" s="13" t="s">
        <v>76</v>
      </c>
      <c r="AY410" s="269" t="s">
        <v>149</v>
      </c>
    </row>
    <row r="411" s="13" customFormat="1">
      <c r="A411" s="13"/>
      <c r="B411" s="258"/>
      <c r="C411" s="259"/>
      <c r="D411" s="260" t="s">
        <v>190</v>
      </c>
      <c r="E411" s="261" t="s">
        <v>1</v>
      </c>
      <c r="F411" s="262" t="s">
        <v>1733</v>
      </c>
      <c r="G411" s="259"/>
      <c r="H411" s="263">
        <v>1.8899999999999999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190</v>
      </c>
      <c r="AU411" s="269" t="s">
        <v>92</v>
      </c>
      <c r="AV411" s="13" t="s">
        <v>92</v>
      </c>
      <c r="AW411" s="13" t="s">
        <v>32</v>
      </c>
      <c r="AX411" s="13" t="s">
        <v>76</v>
      </c>
      <c r="AY411" s="269" t="s">
        <v>149</v>
      </c>
    </row>
    <row r="412" s="14" customFormat="1">
      <c r="A412" s="14"/>
      <c r="B412" s="270"/>
      <c r="C412" s="271"/>
      <c r="D412" s="260" t="s">
        <v>190</v>
      </c>
      <c r="E412" s="272" t="s">
        <v>1</v>
      </c>
      <c r="F412" s="273" t="s">
        <v>203</v>
      </c>
      <c r="G412" s="271"/>
      <c r="H412" s="274">
        <v>1.8899999999999999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190</v>
      </c>
      <c r="AU412" s="280" t="s">
        <v>92</v>
      </c>
      <c r="AV412" s="14" t="s">
        <v>166</v>
      </c>
      <c r="AW412" s="14" t="s">
        <v>32</v>
      </c>
      <c r="AX412" s="14" t="s">
        <v>84</v>
      </c>
      <c r="AY412" s="280" t="s">
        <v>149</v>
      </c>
    </row>
    <row r="413" s="2" customFormat="1" ht="23.4566" customHeight="1">
      <c r="A413" s="39"/>
      <c r="B413" s="40"/>
      <c r="C413" s="239" t="s">
        <v>1321</v>
      </c>
      <c r="D413" s="239" t="s">
        <v>152</v>
      </c>
      <c r="E413" s="240" t="s">
        <v>1371</v>
      </c>
      <c r="F413" s="241" t="s">
        <v>1372</v>
      </c>
      <c r="G413" s="242" t="s">
        <v>188</v>
      </c>
      <c r="H413" s="243">
        <v>36.665999999999997</v>
      </c>
      <c r="I413" s="244"/>
      <c r="J413" s="245">
        <f>ROUND(I413*H413,2)</f>
        <v>0</v>
      </c>
      <c r="K413" s="246"/>
      <c r="L413" s="45"/>
      <c r="M413" s="247" t="s">
        <v>1</v>
      </c>
      <c r="N413" s="248" t="s">
        <v>42</v>
      </c>
      <c r="O413" s="98"/>
      <c r="P413" s="249">
        <f>O413*H413</f>
        <v>0</v>
      </c>
      <c r="Q413" s="249">
        <v>0</v>
      </c>
      <c r="R413" s="249">
        <f>Q413*H413</f>
        <v>0</v>
      </c>
      <c r="S413" s="249">
        <v>0.021999999999999999</v>
      </c>
      <c r="T413" s="250">
        <f>S413*H413</f>
        <v>0.80665199999999992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1" t="s">
        <v>166</v>
      </c>
      <c r="AT413" s="251" t="s">
        <v>152</v>
      </c>
      <c r="AU413" s="251" t="s">
        <v>92</v>
      </c>
      <c r="AY413" s="18" t="s">
        <v>149</v>
      </c>
      <c r="BE413" s="252">
        <f>IF(N413="základná",J413,0)</f>
        <v>0</v>
      </c>
      <c r="BF413" s="252">
        <f>IF(N413="znížená",J413,0)</f>
        <v>0</v>
      </c>
      <c r="BG413" s="252">
        <f>IF(N413="zákl. prenesená",J413,0)</f>
        <v>0</v>
      </c>
      <c r="BH413" s="252">
        <f>IF(N413="zníž. prenesená",J413,0)</f>
        <v>0</v>
      </c>
      <c r="BI413" s="252">
        <f>IF(N413="nulová",J413,0)</f>
        <v>0</v>
      </c>
      <c r="BJ413" s="18" t="s">
        <v>92</v>
      </c>
      <c r="BK413" s="252">
        <f>ROUND(I413*H413,2)</f>
        <v>0</v>
      </c>
      <c r="BL413" s="18" t="s">
        <v>166</v>
      </c>
      <c r="BM413" s="251" t="s">
        <v>1734</v>
      </c>
    </row>
    <row r="414" s="13" customFormat="1">
      <c r="A414" s="13"/>
      <c r="B414" s="258"/>
      <c r="C414" s="259"/>
      <c r="D414" s="260" t="s">
        <v>190</v>
      </c>
      <c r="E414" s="261" t="s">
        <v>1</v>
      </c>
      <c r="F414" s="262" t="s">
        <v>1693</v>
      </c>
      <c r="G414" s="259"/>
      <c r="H414" s="263">
        <v>21.923999999999999</v>
      </c>
      <c r="I414" s="264"/>
      <c r="J414" s="259"/>
      <c r="K414" s="259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190</v>
      </c>
      <c r="AU414" s="269" t="s">
        <v>92</v>
      </c>
      <c r="AV414" s="13" t="s">
        <v>92</v>
      </c>
      <c r="AW414" s="13" t="s">
        <v>32</v>
      </c>
      <c r="AX414" s="13" t="s">
        <v>76</v>
      </c>
      <c r="AY414" s="269" t="s">
        <v>149</v>
      </c>
    </row>
    <row r="415" s="15" customFormat="1">
      <c r="A415" s="15"/>
      <c r="B415" s="294"/>
      <c r="C415" s="295"/>
      <c r="D415" s="260" t="s">
        <v>190</v>
      </c>
      <c r="E415" s="296" t="s">
        <v>1</v>
      </c>
      <c r="F415" s="297" t="s">
        <v>1209</v>
      </c>
      <c r="G415" s="295"/>
      <c r="H415" s="296" t="s">
        <v>1</v>
      </c>
      <c r="I415" s="298"/>
      <c r="J415" s="295"/>
      <c r="K415" s="295"/>
      <c r="L415" s="299"/>
      <c r="M415" s="300"/>
      <c r="N415" s="301"/>
      <c r="O415" s="301"/>
      <c r="P415" s="301"/>
      <c r="Q415" s="301"/>
      <c r="R415" s="301"/>
      <c r="S415" s="301"/>
      <c r="T415" s="30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303" t="s">
        <v>190</v>
      </c>
      <c r="AU415" s="303" t="s">
        <v>92</v>
      </c>
      <c r="AV415" s="15" t="s">
        <v>84</v>
      </c>
      <c r="AW415" s="15" t="s">
        <v>32</v>
      </c>
      <c r="AX415" s="15" t="s">
        <v>76</v>
      </c>
      <c r="AY415" s="303" t="s">
        <v>149</v>
      </c>
    </row>
    <row r="416" s="15" customFormat="1">
      <c r="A416" s="15"/>
      <c r="B416" s="294"/>
      <c r="C416" s="295"/>
      <c r="D416" s="260" t="s">
        <v>190</v>
      </c>
      <c r="E416" s="296" t="s">
        <v>1</v>
      </c>
      <c r="F416" s="297" t="s">
        <v>1210</v>
      </c>
      <c r="G416" s="295"/>
      <c r="H416" s="296" t="s">
        <v>1</v>
      </c>
      <c r="I416" s="298"/>
      <c r="J416" s="295"/>
      <c r="K416" s="295"/>
      <c r="L416" s="299"/>
      <c r="M416" s="300"/>
      <c r="N416" s="301"/>
      <c r="O416" s="301"/>
      <c r="P416" s="301"/>
      <c r="Q416" s="301"/>
      <c r="R416" s="301"/>
      <c r="S416" s="301"/>
      <c r="T416" s="302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303" t="s">
        <v>190</v>
      </c>
      <c r="AU416" s="303" t="s">
        <v>92</v>
      </c>
      <c r="AV416" s="15" t="s">
        <v>84</v>
      </c>
      <c r="AW416" s="15" t="s">
        <v>32</v>
      </c>
      <c r="AX416" s="15" t="s">
        <v>76</v>
      </c>
      <c r="AY416" s="303" t="s">
        <v>149</v>
      </c>
    </row>
    <row r="417" s="13" customFormat="1">
      <c r="A417" s="13"/>
      <c r="B417" s="258"/>
      <c r="C417" s="259"/>
      <c r="D417" s="260" t="s">
        <v>190</v>
      </c>
      <c r="E417" s="261" t="s">
        <v>1</v>
      </c>
      <c r="F417" s="262" t="s">
        <v>1697</v>
      </c>
      <c r="G417" s="259"/>
      <c r="H417" s="263">
        <v>13.608000000000001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190</v>
      </c>
      <c r="AU417" s="269" t="s">
        <v>92</v>
      </c>
      <c r="AV417" s="13" t="s">
        <v>92</v>
      </c>
      <c r="AW417" s="13" t="s">
        <v>32</v>
      </c>
      <c r="AX417" s="13" t="s">
        <v>76</v>
      </c>
      <c r="AY417" s="269" t="s">
        <v>149</v>
      </c>
    </row>
    <row r="418" s="15" customFormat="1">
      <c r="A418" s="15"/>
      <c r="B418" s="294"/>
      <c r="C418" s="295"/>
      <c r="D418" s="260" t="s">
        <v>190</v>
      </c>
      <c r="E418" s="296" t="s">
        <v>1</v>
      </c>
      <c r="F418" s="297" t="s">
        <v>1212</v>
      </c>
      <c r="G418" s="295"/>
      <c r="H418" s="296" t="s">
        <v>1</v>
      </c>
      <c r="I418" s="298"/>
      <c r="J418" s="295"/>
      <c r="K418" s="295"/>
      <c r="L418" s="299"/>
      <c r="M418" s="300"/>
      <c r="N418" s="301"/>
      <c r="O418" s="301"/>
      <c r="P418" s="301"/>
      <c r="Q418" s="301"/>
      <c r="R418" s="301"/>
      <c r="S418" s="301"/>
      <c r="T418" s="30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303" t="s">
        <v>190</v>
      </c>
      <c r="AU418" s="303" t="s">
        <v>92</v>
      </c>
      <c r="AV418" s="15" t="s">
        <v>84</v>
      </c>
      <c r="AW418" s="15" t="s">
        <v>32</v>
      </c>
      <c r="AX418" s="15" t="s">
        <v>76</v>
      </c>
      <c r="AY418" s="303" t="s">
        <v>149</v>
      </c>
    </row>
    <row r="419" s="13" customFormat="1">
      <c r="A419" s="13"/>
      <c r="B419" s="258"/>
      <c r="C419" s="259"/>
      <c r="D419" s="260" t="s">
        <v>190</v>
      </c>
      <c r="E419" s="261" t="s">
        <v>1</v>
      </c>
      <c r="F419" s="262" t="s">
        <v>1698</v>
      </c>
      <c r="G419" s="259"/>
      <c r="H419" s="263">
        <v>1.1339999999999999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190</v>
      </c>
      <c r="AU419" s="269" t="s">
        <v>92</v>
      </c>
      <c r="AV419" s="13" t="s">
        <v>92</v>
      </c>
      <c r="AW419" s="13" t="s">
        <v>32</v>
      </c>
      <c r="AX419" s="13" t="s">
        <v>76</v>
      </c>
      <c r="AY419" s="269" t="s">
        <v>149</v>
      </c>
    </row>
    <row r="420" s="14" customFormat="1">
      <c r="A420" s="14"/>
      <c r="B420" s="270"/>
      <c r="C420" s="271"/>
      <c r="D420" s="260" t="s">
        <v>190</v>
      </c>
      <c r="E420" s="272" t="s">
        <v>1</v>
      </c>
      <c r="F420" s="273" t="s">
        <v>203</v>
      </c>
      <c r="G420" s="271"/>
      <c r="H420" s="274">
        <v>36.665999999999997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190</v>
      </c>
      <c r="AU420" s="280" t="s">
        <v>92</v>
      </c>
      <c r="AV420" s="14" t="s">
        <v>166</v>
      </c>
      <c r="AW420" s="14" t="s">
        <v>32</v>
      </c>
      <c r="AX420" s="14" t="s">
        <v>84</v>
      </c>
      <c r="AY420" s="280" t="s">
        <v>149</v>
      </c>
    </row>
    <row r="421" s="2" customFormat="1" ht="23.4566" customHeight="1">
      <c r="A421" s="39"/>
      <c r="B421" s="40"/>
      <c r="C421" s="239" t="s">
        <v>1328</v>
      </c>
      <c r="D421" s="239" t="s">
        <v>152</v>
      </c>
      <c r="E421" s="240" t="s">
        <v>1375</v>
      </c>
      <c r="F421" s="241" t="s">
        <v>1376</v>
      </c>
      <c r="G421" s="242" t="s">
        <v>188</v>
      </c>
      <c r="H421" s="243">
        <v>15.714</v>
      </c>
      <c r="I421" s="244"/>
      <c r="J421" s="245">
        <f>ROUND(I421*H421,2)</f>
        <v>0</v>
      </c>
      <c r="K421" s="246"/>
      <c r="L421" s="45"/>
      <c r="M421" s="247" t="s">
        <v>1</v>
      </c>
      <c r="N421" s="248" t="s">
        <v>42</v>
      </c>
      <c r="O421" s="98"/>
      <c r="P421" s="249">
        <f>O421*H421</f>
        <v>0</v>
      </c>
      <c r="Q421" s="249">
        <v>0</v>
      </c>
      <c r="R421" s="249">
        <f>Q421*H421</f>
        <v>0</v>
      </c>
      <c r="S421" s="249">
        <v>0.055</v>
      </c>
      <c r="T421" s="250">
        <f>S421*H421</f>
        <v>0.86426999999999998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1" t="s">
        <v>166</v>
      </c>
      <c r="AT421" s="251" t="s">
        <v>152</v>
      </c>
      <c r="AU421" s="251" t="s">
        <v>92</v>
      </c>
      <c r="AY421" s="18" t="s">
        <v>149</v>
      </c>
      <c r="BE421" s="252">
        <f>IF(N421="základná",J421,0)</f>
        <v>0</v>
      </c>
      <c r="BF421" s="252">
        <f>IF(N421="znížená",J421,0)</f>
        <v>0</v>
      </c>
      <c r="BG421" s="252">
        <f>IF(N421="zákl. prenesená",J421,0)</f>
        <v>0</v>
      </c>
      <c r="BH421" s="252">
        <f>IF(N421="zníž. prenesená",J421,0)</f>
        <v>0</v>
      </c>
      <c r="BI421" s="252">
        <f>IF(N421="nulová",J421,0)</f>
        <v>0</v>
      </c>
      <c r="BJ421" s="18" t="s">
        <v>92</v>
      </c>
      <c r="BK421" s="252">
        <f>ROUND(I421*H421,2)</f>
        <v>0</v>
      </c>
      <c r="BL421" s="18" t="s">
        <v>166</v>
      </c>
      <c r="BM421" s="251" t="s">
        <v>1735</v>
      </c>
    </row>
    <row r="422" s="13" customFormat="1">
      <c r="A422" s="13"/>
      <c r="B422" s="258"/>
      <c r="C422" s="259"/>
      <c r="D422" s="260" t="s">
        <v>190</v>
      </c>
      <c r="E422" s="261" t="s">
        <v>1</v>
      </c>
      <c r="F422" s="262" t="s">
        <v>1695</v>
      </c>
      <c r="G422" s="259"/>
      <c r="H422" s="263">
        <v>9.3960000000000008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190</v>
      </c>
      <c r="AU422" s="269" t="s">
        <v>92</v>
      </c>
      <c r="AV422" s="13" t="s">
        <v>92</v>
      </c>
      <c r="AW422" s="13" t="s">
        <v>32</v>
      </c>
      <c r="AX422" s="13" t="s">
        <v>76</v>
      </c>
      <c r="AY422" s="269" t="s">
        <v>149</v>
      </c>
    </row>
    <row r="423" s="15" customFormat="1">
      <c r="A423" s="15"/>
      <c r="B423" s="294"/>
      <c r="C423" s="295"/>
      <c r="D423" s="260" t="s">
        <v>190</v>
      </c>
      <c r="E423" s="296" t="s">
        <v>1</v>
      </c>
      <c r="F423" s="297" t="s">
        <v>1209</v>
      </c>
      <c r="G423" s="295"/>
      <c r="H423" s="296" t="s">
        <v>1</v>
      </c>
      <c r="I423" s="298"/>
      <c r="J423" s="295"/>
      <c r="K423" s="295"/>
      <c r="L423" s="299"/>
      <c r="M423" s="300"/>
      <c r="N423" s="301"/>
      <c r="O423" s="301"/>
      <c r="P423" s="301"/>
      <c r="Q423" s="301"/>
      <c r="R423" s="301"/>
      <c r="S423" s="301"/>
      <c r="T423" s="30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3" t="s">
        <v>190</v>
      </c>
      <c r="AU423" s="303" t="s">
        <v>92</v>
      </c>
      <c r="AV423" s="15" t="s">
        <v>84</v>
      </c>
      <c r="AW423" s="15" t="s">
        <v>32</v>
      </c>
      <c r="AX423" s="15" t="s">
        <v>76</v>
      </c>
      <c r="AY423" s="303" t="s">
        <v>149</v>
      </c>
    </row>
    <row r="424" s="15" customFormat="1">
      <c r="A424" s="15"/>
      <c r="B424" s="294"/>
      <c r="C424" s="295"/>
      <c r="D424" s="260" t="s">
        <v>190</v>
      </c>
      <c r="E424" s="296" t="s">
        <v>1</v>
      </c>
      <c r="F424" s="297" t="s">
        <v>1210</v>
      </c>
      <c r="G424" s="295"/>
      <c r="H424" s="296" t="s">
        <v>1</v>
      </c>
      <c r="I424" s="298"/>
      <c r="J424" s="295"/>
      <c r="K424" s="295"/>
      <c r="L424" s="299"/>
      <c r="M424" s="300"/>
      <c r="N424" s="301"/>
      <c r="O424" s="301"/>
      <c r="P424" s="301"/>
      <c r="Q424" s="301"/>
      <c r="R424" s="301"/>
      <c r="S424" s="301"/>
      <c r="T424" s="30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3" t="s">
        <v>190</v>
      </c>
      <c r="AU424" s="303" t="s">
        <v>92</v>
      </c>
      <c r="AV424" s="15" t="s">
        <v>84</v>
      </c>
      <c r="AW424" s="15" t="s">
        <v>32</v>
      </c>
      <c r="AX424" s="15" t="s">
        <v>76</v>
      </c>
      <c r="AY424" s="303" t="s">
        <v>149</v>
      </c>
    </row>
    <row r="425" s="13" customFormat="1">
      <c r="A425" s="13"/>
      <c r="B425" s="258"/>
      <c r="C425" s="259"/>
      <c r="D425" s="260" t="s">
        <v>190</v>
      </c>
      <c r="E425" s="261" t="s">
        <v>1</v>
      </c>
      <c r="F425" s="262" t="s">
        <v>1700</v>
      </c>
      <c r="G425" s="259"/>
      <c r="H425" s="263">
        <v>5.8319999999999999</v>
      </c>
      <c r="I425" s="264"/>
      <c r="J425" s="259"/>
      <c r="K425" s="259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190</v>
      </c>
      <c r="AU425" s="269" t="s">
        <v>92</v>
      </c>
      <c r="AV425" s="13" t="s">
        <v>92</v>
      </c>
      <c r="AW425" s="13" t="s">
        <v>32</v>
      </c>
      <c r="AX425" s="13" t="s">
        <v>76</v>
      </c>
      <c r="AY425" s="269" t="s">
        <v>149</v>
      </c>
    </row>
    <row r="426" s="15" customFormat="1">
      <c r="A426" s="15"/>
      <c r="B426" s="294"/>
      <c r="C426" s="295"/>
      <c r="D426" s="260" t="s">
        <v>190</v>
      </c>
      <c r="E426" s="296" t="s">
        <v>1</v>
      </c>
      <c r="F426" s="297" t="s">
        <v>1212</v>
      </c>
      <c r="G426" s="295"/>
      <c r="H426" s="296" t="s">
        <v>1</v>
      </c>
      <c r="I426" s="298"/>
      <c r="J426" s="295"/>
      <c r="K426" s="295"/>
      <c r="L426" s="299"/>
      <c r="M426" s="300"/>
      <c r="N426" s="301"/>
      <c r="O426" s="301"/>
      <c r="P426" s="301"/>
      <c r="Q426" s="301"/>
      <c r="R426" s="301"/>
      <c r="S426" s="301"/>
      <c r="T426" s="30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3" t="s">
        <v>190</v>
      </c>
      <c r="AU426" s="303" t="s">
        <v>92</v>
      </c>
      <c r="AV426" s="15" t="s">
        <v>84</v>
      </c>
      <c r="AW426" s="15" t="s">
        <v>32</v>
      </c>
      <c r="AX426" s="15" t="s">
        <v>76</v>
      </c>
      <c r="AY426" s="303" t="s">
        <v>149</v>
      </c>
    </row>
    <row r="427" s="13" customFormat="1">
      <c r="A427" s="13"/>
      <c r="B427" s="258"/>
      <c r="C427" s="259"/>
      <c r="D427" s="260" t="s">
        <v>190</v>
      </c>
      <c r="E427" s="261" t="s">
        <v>1</v>
      </c>
      <c r="F427" s="262" t="s">
        <v>1701</v>
      </c>
      <c r="G427" s="259"/>
      <c r="H427" s="263">
        <v>0.48599999999999999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190</v>
      </c>
      <c r="AU427" s="269" t="s">
        <v>92</v>
      </c>
      <c r="AV427" s="13" t="s">
        <v>92</v>
      </c>
      <c r="AW427" s="13" t="s">
        <v>32</v>
      </c>
      <c r="AX427" s="13" t="s">
        <v>76</v>
      </c>
      <c r="AY427" s="269" t="s">
        <v>149</v>
      </c>
    </row>
    <row r="428" s="14" customFormat="1">
      <c r="A428" s="14"/>
      <c r="B428" s="270"/>
      <c r="C428" s="271"/>
      <c r="D428" s="260" t="s">
        <v>190</v>
      </c>
      <c r="E428" s="272" t="s">
        <v>1</v>
      </c>
      <c r="F428" s="273" t="s">
        <v>203</v>
      </c>
      <c r="G428" s="271"/>
      <c r="H428" s="274">
        <v>15.714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190</v>
      </c>
      <c r="AU428" s="280" t="s">
        <v>92</v>
      </c>
      <c r="AV428" s="14" t="s">
        <v>166</v>
      </c>
      <c r="AW428" s="14" t="s">
        <v>32</v>
      </c>
      <c r="AX428" s="14" t="s">
        <v>84</v>
      </c>
      <c r="AY428" s="280" t="s">
        <v>149</v>
      </c>
    </row>
    <row r="429" s="2" customFormat="1" ht="23.4566" customHeight="1">
      <c r="A429" s="39"/>
      <c r="B429" s="40"/>
      <c r="C429" s="239" t="s">
        <v>1333</v>
      </c>
      <c r="D429" s="239" t="s">
        <v>152</v>
      </c>
      <c r="E429" s="240" t="s">
        <v>1379</v>
      </c>
      <c r="F429" s="241" t="s">
        <v>1380</v>
      </c>
      <c r="G429" s="242" t="s">
        <v>188</v>
      </c>
      <c r="H429" s="243">
        <v>68.152000000000001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166</v>
      </c>
      <c r="AT429" s="251" t="s">
        <v>152</v>
      </c>
      <c r="AU429" s="251" t="s">
        <v>92</v>
      </c>
      <c r="AY429" s="18" t="s">
        <v>149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166</v>
      </c>
      <c r="BM429" s="251" t="s">
        <v>1736</v>
      </c>
    </row>
    <row r="430" s="13" customFormat="1">
      <c r="A430" s="13"/>
      <c r="B430" s="258"/>
      <c r="C430" s="259"/>
      <c r="D430" s="260" t="s">
        <v>190</v>
      </c>
      <c r="E430" s="261" t="s">
        <v>1</v>
      </c>
      <c r="F430" s="262" t="s">
        <v>1737</v>
      </c>
      <c r="G430" s="259"/>
      <c r="H430" s="263">
        <v>54.014000000000003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190</v>
      </c>
      <c r="AU430" s="269" t="s">
        <v>92</v>
      </c>
      <c r="AV430" s="13" t="s">
        <v>92</v>
      </c>
      <c r="AW430" s="13" t="s">
        <v>32</v>
      </c>
      <c r="AX430" s="13" t="s">
        <v>76</v>
      </c>
      <c r="AY430" s="269" t="s">
        <v>149</v>
      </c>
    </row>
    <row r="431" s="13" customFormat="1">
      <c r="A431" s="13"/>
      <c r="B431" s="258"/>
      <c r="C431" s="259"/>
      <c r="D431" s="260" t="s">
        <v>190</v>
      </c>
      <c r="E431" s="261" t="s">
        <v>1</v>
      </c>
      <c r="F431" s="262" t="s">
        <v>1738</v>
      </c>
      <c r="G431" s="259"/>
      <c r="H431" s="263">
        <v>14.138</v>
      </c>
      <c r="I431" s="264"/>
      <c r="J431" s="259"/>
      <c r="K431" s="259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190</v>
      </c>
      <c r="AU431" s="269" t="s">
        <v>92</v>
      </c>
      <c r="AV431" s="13" t="s">
        <v>92</v>
      </c>
      <c r="AW431" s="13" t="s">
        <v>32</v>
      </c>
      <c r="AX431" s="13" t="s">
        <v>76</v>
      </c>
      <c r="AY431" s="269" t="s">
        <v>149</v>
      </c>
    </row>
    <row r="432" s="14" customFormat="1">
      <c r="A432" s="14"/>
      <c r="B432" s="270"/>
      <c r="C432" s="271"/>
      <c r="D432" s="260" t="s">
        <v>190</v>
      </c>
      <c r="E432" s="272" t="s">
        <v>1</v>
      </c>
      <c r="F432" s="273" t="s">
        <v>203</v>
      </c>
      <c r="G432" s="271"/>
      <c r="H432" s="274">
        <v>68.152000000000001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190</v>
      </c>
      <c r="AU432" s="280" t="s">
        <v>92</v>
      </c>
      <c r="AV432" s="14" t="s">
        <v>166</v>
      </c>
      <c r="AW432" s="14" t="s">
        <v>4</v>
      </c>
      <c r="AX432" s="14" t="s">
        <v>84</v>
      </c>
      <c r="AY432" s="280" t="s">
        <v>149</v>
      </c>
    </row>
    <row r="433" s="2" customFormat="1" ht="23.4566" customHeight="1">
      <c r="A433" s="39"/>
      <c r="B433" s="40"/>
      <c r="C433" s="239" t="s">
        <v>1339</v>
      </c>
      <c r="D433" s="239" t="s">
        <v>152</v>
      </c>
      <c r="E433" s="240" t="s">
        <v>1385</v>
      </c>
      <c r="F433" s="241" t="s">
        <v>1386</v>
      </c>
      <c r="G433" s="242" t="s">
        <v>188</v>
      </c>
      <c r="H433" s="243">
        <v>31.32</v>
      </c>
      <c r="I433" s="244"/>
      <c r="J433" s="245">
        <f>ROUND(I433*H433,2)</f>
        <v>0</v>
      </c>
      <c r="K433" s="246"/>
      <c r="L433" s="45"/>
      <c r="M433" s="247" t="s">
        <v>1</v>
      </c>
      <c r="N433" s="248" t="s">
        <v>42</v>
      </c>
      <c r="O433" s="98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1" t="s">
        <v>166</v>
      </c>
      <c r="AT433" s="251" t="s">
        <v>152</v>
      </c>
      <c r="AU433" s="251" t="s">
        <v>92</v>
      </c>
      <c r="AY433" s="18" t="s">
        <v>149</v>
      </c>
      <c r="BE433" s="252">
        <f>IF(N433="základná",J433,0)</f>
        <v>0</v>
      </c>
      <c r="BF433" s="252">
        <f>IF(N433="znížená",J433,0)</f>
        <v>0</v>
      </c>
      <c r="BG433" s="252">
        <f>IF(N433="zákl. prenesená",J433,0)</f>
        <v>0</v>
      </c>
      <c r="BH433" s="252">
        <f>IF(N433="zníž. prenesená",J433,0)</f>
        <v>0</v>
      </c>
      <c r="BI433" s="252">
        <f>IF(N433="nulová",J433,0)</f>
        <v>0</v>
      </c>
      <c r="BJ433" s="18" t="s">
        <v>92</v>
      </c>
      <c r="BK433" s="252">
        <f>ROUND(I433*H433,2)</f>
        <v>0</v>
      </c>
      <c r="BL433" s="18" t="s">
        <v>166</v>
      </c>
      <c r="BM433" s="251" t="s">
        <v>1739</v>
      </c>
    </row>
    <row r="434" s="13" customFormat="1">
      <c r="A434" s="13"/>
      <c r="B434" s="258"/>
      <c r="C434" s="259"/>
      <c r="D434" s="260" t="s">
        <v>190</v>
      </c>
      <c r="E434" s="261" t="s">
        <v>1</v>
      </c>
      <c r="F434" s="262" t="s">
        <v>1686</v>
      </c>
      <c r="G434" s="259"/>
      <c r="H434" s="263">
        <v>31.32</v>
      </c>
      <c r="I434" s="264"/>
      <c r="J434" s="259"/>
      <c r="K434" s="259"/>
      <c r="L434" s="265"/>
      <c r="M434" s="266"/>
      <c r="N434" s="267"/>
      <c r="O434" s="267"/>
      <c r="P434" s="267"/>
      <c r="Q434" s="267"/>
      <c r="R434" s="267"/>
      <c r="S434" s="267"/>
      <c r="T434" s="26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9" t="s">
        <v>190</v>
      </c>
      <c r="AU434" s="269" t="s">
        <v>92</v>
      </c>
      <c r="AV434" s="13" t="s">
        <v>92</v>
      </c>
      <c r="AW434" s="13" t="s">
        <v>32</v>
      </c>
      <c r="AX434" s="13" t="s">
        <v>84</v>
      </c>
      <c r="AY434" s="269" t="s">
        <v>149</v>
      </c>
    </row>
    <row r="435" s="2" customFormat="1" ht="23.4566" customHeight="1">
      <c r="A435" s="39"/>
      <c r="B435" s="40"/>
      <c r="C435" s="239" t="s">
        <v>1344</v>
      </c>
      <c r="D435" s="239" t="s">
        <v>152</v>
      </c>
      <c r="E435" s="240" t="s">
        <v>1388</v>
      </c>
      <c r="F435" s="241" t="s">
        <v>1389</v>
      </c>
      <c r="G435" s="242" t="s">
        <v>188</v>
      </c>
      <c r="H435" s="243">
        <v>36.048999999999999</v>
      </c>
      <c r="I435" s="244"/>
      <c r="J435" s="245">
        <f>ROUND(I435*H435,2)</f>
        <v>0</v>
      </c>
      <c r="K435" s="246"/>
      <c r="L435" s="45"/>
      <c r="M435" s="247" t="s">
        <v>1</v>
      </c>
      <c r="N435" s="248" t="s">
        <v>42</v>
      </c>
      <c r="O435" s="9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1" t="s">
        <v>166</v>
      </c>
      <c r="AT435" s="251" t="s">
        <v>152</v>
      </c>
      <c r="AU435" s="251" t="s">
        <v>92</v>
      </c>
      <c r="AY435" s="18" t="s">
        <v>149</v>
      </c>
      <c r="BE435" s="252">
        <f>IF(N435="základná",J435,0)</f>
        <v>0</v>
      </c>
      <c r="BF435" s="252">
        <f>IF(N435="znížená",J435,0)</f>
        <v>0</v>
      </c>
      <c r="BG435" s="252">
        <f>IF(N435="zákl. prenesená",J435,0)</f>
        <v>0</v>
      </c>
      <c r="BH435" s="252">
        <f>IF(N435="zníž. prenesená",J435,0)</f>
        <v>0</v>
      </c>
      <c r="BI435" s="252">
        <f>IF(N435="nulová",J435,0)</f>
        <v>0</v>
      </c>
      <c r="BJ435" s="18" t="s">
        <v>92</v>
      </c>
      <c r="BK435" s="252">
        <f>ROUND(I435*H435,2)</f>
        <v>0</v>
      </c>
      <c r="BL435" s="18" t="s">
        <v>166</v>
      </c>
      <c r="BM435" s="251" t="s">
        <v>1740</v>
      </c>
    </row>
    <row r="436" s="15" customFormat="1">
      <c r="A436" s="15"/>
      <c r="B436" s="294"/>
      <c r="C436" s="295"/>
      <c r="D436" s="260" t="s">
        <v>190</v>
      </c>
      <c r="E436" s="296" t="s">
        <v>1</v>
      </c>
      <c r="F436" s="297" t="s">
        <v>1224</v>
      </c>
      <c r="G436" s="295"/>
      <c r="H436" s="296" t="s">
        <v>1</v>
      </c>
      <c r="I436" s="298"/>
      <c r="J436" s="295"/>
      <c r="K436" s="295"/>
      <c r="L436" s="299"/>
      <c r="M436" s="300"/>
      <c r="N436" s="301"/>
      <c r="O436" s="301"/>
      <c r="P436" s="301"/>
      <c r="Q436" s="301"/>
      <c r="R436" s="301"/>
      <c r="S436" s="301"/>
      <c r="T436" s="30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303" t="s">
        <v>190</v>
      </c>
      <c r="AU436" s="303" t="s">
        <v>92</v>
      </c>
      <c r="AV436" s="15" t="s">
        <v>84</v>
      </c>
      <c r="AW436" s="15" t="s">
        <v>32</v>
      </c>
      <c r="AX436" s="15" t="s">
        <v>76</v>
      </c>
      <c r="AY436" s="303" t="s">
        <v>149</v>
      </c>
    </row>
    <row r="437" s="13" customFormat="1">
      <c r="A437" s="13"/>
      <c r="B437" s="258"/>
      <c r="C437" s="259"/>
      <c r="D437" s="260" t="s">
        <v>190</v>
      </c>
      <c r="E437" s="261" t="s">
        <v>1</v>
      </c>
      <c r="F437" s="262" t="s">
        <v>1690</v>
      </c>
      <c r="G437" s="259"/>
      <c r="H437" s="263">
        <v>14.989000000000001</v>
      </c>
      <c r="I437" s="264"/>
      <c r="J437" s="259"/>
      <c r="K437" s="259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190</v>
      </c>
      <c r="AU437" s="269" t="s">
        <v>92</v>
      </c>
      <c r="AV437" s="13" t="s">
        <v>92</v>
      </c>
      <c r="AW437" s="13" t="s">
        <v>32</v>
      </c>
      <c r="AX437" s="13" t="s">
        <v>76</v>
      </c>
      <c r="AY437" s="269" t="s">
        <v>149</v>
      </c>
    </row>
    <row r="438" s="15" customFormat="1">
      <c r="A438" s="15"/>
      <c r="B438" s="294"/>
      <c r="C438" s="295"/>
      <c r="D438" s="260" t="s">
        <v>190</v>
      </c>
      <c r="E438" s="296" t="s">
        <v>1</v>
      </c>
      <c r="F438" s="297" t="s">
        <v>1210</v>
      </c>
      <c r="G438" s="295"/>
      <c r="H438" s="296" t="s">
        <v>1</v>
      </c>
      <c r="I438" s="298"/>
      <c r="J438" s="295"/>
      <c r="K438" s="295"/>
      <c r="L438" s="299"/>
      <c r="M438" s="300"/>
      <c r="N438" s="301"/>
      <c r="O438" s="301"/>
      <c r="P438" s="301"/>
      <c r="Q438" s="301"/>
      <c r="R438" s="301"/>
      <c r="S438" s="301"/>
      <c r="T438" s="30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303" t="s">
        <v>190</v>
      </c>
      <c r="AU438" s="303" t="s">
        <v>92</v>
      </c>
      <c r="AV438" s="15" t="s">
        <v>84</v>
      </c>
      <c r="AW438" s="15" t="s">
        <v>32</v>
      </c>
      <c r="AX438" s="15" t="s">
        <v>76</v>
      </c>
      <c r="AY438" s="303" t="s">
        <v>149</v>
      </c>
    </row>
    <row r="439" s="13" customFormat="1">
      <c r="A439" s="13"/>
      <c r="B439" s="258"/>
      <c r="C439" s="259"/>
      <c r="D439" s="260" t="s">
        <v>190</v>
      </c>
      <c r="E439" s="261" t="s">
        <v>1</v>
      </c>
      <c r="F439" s="262" t="s">
        <v>1691</v>
      </c>
      <c r="G439" s="259"/>
      <c r="H439" s="263">
        <v>19.440000000000001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190</v>
      </c>
      <c r="AU439" s="269" t="s">
        <v>92</v>
      </c>
      <c r="AV439" s="13" t="s">
        <v>92</v>
      </c>
      <c r="AW439" s="13" t="s">
        <v>32</v>
      </c>
      <c r="AX439" s="13" t="s">
        <v>76</v>
      </c>
      <c r="AY439" s="269" t="s">
        <v>149</v>
      </c>
    </row>
    <row r="440" s="15" customFormat="1">
      <c r="A440" s="15"/>
      <c r="B440" s="294"/>
      <c r="C440" s="295"/>
      <c r="D440" s="260" t="s">
        <v>190</v>
      </c>
      <c r="E440" s="296" t="s">
        <v>1</v>
      </c>
      <c r="F440" s="297" t="s">
        <v>1212</v>
      </c>
      <c r="G440" s="295"/>
      <c r="H440" s="296" t="s">
        <v>1</v>
      </c>
      <c r="I440" s="298"/>
      <c r="J440" s="295"/>
      <c r="K440" s="295"/>
      <c r="L440" s="299"/>
      <c r="M440" s="300"/>
      <c r="N440" s="301"/>
      <c r="O440" s="301"/>
      <c r="P440" s="301"/>
      <c r="Q440" s="301"/>
      <c r="R440" s="301"/>
      <c r="S440" s="301"/>
      <c r="T440" s="30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303" t="s">
        <v>190</v>
      </c>
      <c r="AU440" s="303" t="s">
        <v>92</v>
      </c>
      <c r="AV440" s="15" t="s">
        <v>84</v>
      </c>
      <c r="AW440" s="15" t="s">
        <v>32</v>
      </c>
      <c r="AX440" s="15" t="s">
        <v>76</v>
      </c>
      <c r="AY440" s="303" t="s">
        <v>149</v>
      </c>
    </row>
    <row r="441" s="13" customFormat="1">
      <c r="A441" s="13"/>
      <c r="B441" s="258"/>
      <c r="C441" s="259"/>
      <c r="D441" s="260" t="s">
        <v>190</v>
      </c>
      <c r="E441" s="261" t="s">
        <v>1</v>
      </c>
      <c r="F441" s="262" t="s">
        <v>1685</v>
      </c>
      <c r="G441" s="259"/>
      <c r="H441" s="263">
        <v>1.6200000000000001</v>
      </c>
      <c r="I441" s="264"/>
      <c r="J441" s="259"/>
      <c r="K441" s="259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190</v>
      </c>
      <c r="AU441" s="269" t="s">
        <v>92</v>
      </c>
      <c r="AV441" s="13" t="s">
        <v>92</v>
      </c>
      <c r="AW441" s="13" t="s">
        <v>32</v>
      </c>
      <c r="AX441" s="13" t="s">
        <v>76</v>
      </c>
      <c r="AY441" s="269" t="s">
        <v>149</v>
      </c>
    </row>
    <row r="442" s="14" customFormat="1">
      <c r="A442" s="14"/>
      <c r="B442" s="270"/>
      <c r="C442" s="271"/>
      <c r="D442" s="260" t="s">
        <v>190</v>
      </c>
      <c r="E442" s="272" t="s">
        <v>1</v>
      </c>
      <c r="F442" s="273" t="s">
        <v>203</v>
      </c>
      <c r="G442" s="271"/>
      <c r="H442" s="274">
        <v>36.048999999999999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190</v>
      </c>
      <c r="AU442" s="280" t="s">
        <v>92</v>
      </c>
      <c r="AV442" s="14" t="s">
        <v>166</v>
      </c>
      <c r="AW442" s="14" t="s">
        <v>32</v>
      </c>
      <c r="AX442" s="14" t="s">
        <v>84</v>
      </c>
      <c r="AY442" s="280" t="s">
        <v>149</v>
      </c>
    </row>
    <row r="443" s="2" customFormat="1" ht="23.4566" customHeight="1">
      <c r="A443" s="39"/>
      <c r="B443" s="40"/>
      <c r="C443" s="239" t="s">
        <v>1349</v>
      </c>
      <c r="D443" s="239" t="s">
        <v>152</v>
      </c>
      <c r="E443" s="240" t="s">
        <v>1392</v>
      </c>
      <c r="F443" s="241" t="s">
        <v>1393</v>
      </c>
      <c r="G443" s="242" t="s">
        <v>188</v>
      </c>
      <c r="H443" s="243">
        <v>59.32</v>
      </c>
      <c r="I443" s="244"/>
      <c r="J443" s="245">
        <f>ROUND(I443*H443,2)</f>
        <v>0</v>
      </c>
      <c r="K443" s="246"/>
      <c r="L443" s="45"/>
      <c r="M443" s="247" t="s">
        <v>1</v>
      </c>
      <c r="N443" s="248" t="s">
        <v>42</v>
      </c>
      <c r="O443" s="9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1" t="s">
        <v>166</v>
      </c>
      <c r="AT443" s="251" t="s">
        <v>152</v>
      </c>
      <c r="AU443" s="251" t="s">
        <v>92</v>
      </c>
      <c r="AY443" s="18" t="s">
        <v>149</v>
      </c>
      <c r="BE443" s="252">
        <f>IF(N443="základná",J443,0)</f>
        <v>0</v>
      </c>
      <c r="BF443" s="252">
        <f>IF(N443="znížená",J443,0)</f>
        <v>0</v>
      </c>
      <c r="BG443" s="252">
        <f>IF(N443="zákl. prenesená",J443,0)</f>
        <v>0</v>
      </c>
      <c r="BH443" s="252">
        <f>IF(N443="zníž. prenesená",J443,0)</f>
        <v>0</v>
      </c>
      <c r="BI443" s="252">
        <f>IF(N443="nulová",J443,0)</f>
        <v>0</v>
      </c>
      <c r="BJ443" s="18" t="s">
        <v>92</v>
      </c>
      <c r="BK443" s="252">
        <f>ROUND(I443*H443,2)</f>
        <v>0</v>
      </c>
      <c r="BL443" s="18" t="s">
        <v>166</v>
      </c>
      <c r="BM443" s="251" t="s">
        <v>1741</v>
      </c>
    </row>
    <row r="444" s="15" customFormat="1">
      <c r="A444" s="15"/>
      <c r="B444" s="294"/>
      <c r="C444" s="295"/>
      <c r="D444" s="260" t="s">
        <v>190</v>
      </c>
      <c r="E444" s="296" t="s">
        <v>1</v>
      </c>
      <c r="F444" s="297" t="s">
        <v>1090</v>
      </c>
      <c r="G444" s="295"/>
      <c r="H444" s="296" t="s">
        <v>1</v>
      </c>
      <c r="I444" s="298"/>
      <c r="J444" s="295"/>
      <c r="K444" s="295"/>
      <c r="L444" s="299"/>
      <c r="M444" s="300"/>
      <c r="N444" s="301"/>
      <c r="O444" s="301"/>
      <c r="P444" s="301"/>
      <c r="Q444" s="301"/>
      <c r="R444" s="301"/>
      <c r="S444" s="301"/>
      <c r="T444" s="30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303" t="s">
        <v>190</v>
      </c>
      <c r="AU444" s="303" t="s">
        <v>92</v>
      </c>
      <c r="AV444" s="15" t="s">
        <v>84</v>
      </c>
      <c r="AW444" s="15" t="s">
        <v>32</v>
      </c>
      <c r="AX444" s="15" t="s">
        <v>76</v>
      </c>
      <c r="AY444" s="303" t="s">
        <v>149</v>
      </c>
    </row>
    <row r="445" s="13" customFormat="1">
      <c r="A445" s="13"/>
      <c r="B445" s="258"/>
      <c r="C445" s="259"/>
      <c r="D445" s="260" t="s">
        <v>190</v>
      </c>
      <c r="E445" s="261" t="s">
        <v>1</v>
      </c>
      <c r="F445" s="262" t="s">
        <v>1682</v>
      </c>
      <c r="G445" s="259"/>
      <c r="H445" s="263">
        <v>1</v>
      </c>
      <c r="I445" s="264"/>
      <c r="J445" s="259"/>
      <c r="K445" s="259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190</v>
      </c>
      <c r="AU445" s="269" t="s">
        <v>92</v>
      </c>
      <c r="AV445" s="13" t="s">
        <v>92</v>
      </c>
      <c r="AW445" s="13" t="s">
        <v>32</v>
      </c>
      <c r="AX445" s="13" t="s">
        <v>76</v>
      </c>
      <c r="AY445" s="269" t="s">
        <v>149</v>
      </c>
    </row>
    <row r="446" s="13" customFormat="1">
      <c r="A446" s="13"/>
      <c r="B446" s="258"/>
      <c r="C446" s="259"/>
      <c r="D446" s="260" t="s">
        <v>190</v>
      </c>
      <c r="E446" s="261" t="s">
        <v>1</v>
      </c>
      <c r="F446" s="262" t="s">
        <v>1742</v>
      </c>
      <c r="G446" s="259"/>
      <c r="H446" s="263">
        <v>47.520000000000003</v>
      </c>
      <c r="I446" s="264"/>
      <c r="J446" s="259"/>
      <c r="K446" s="259"/>
      <c r="L446" s="265"/>
      <c r="M446" s="266"/>
      <c r="N446" s="267"/>
      <c r="O446" s="267"/>
      <c r="P446" s="267"/>
      <c r="Q446" s="267"/>
      <c r="R446" s="267"/>
      <c r="S446" s="267"/>
      <c r="T446" s="26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9" t="s">
        <v>190</v>
      </c>
      <c r="AU446" s="269" t="s">
        <v>92</v>
      </c>
      <c r="AV446" s="13" t="s">
        <v>92</v>
      </c>
      <c r="AW446" s="13" t="s">
        <v>32</v>
      </c>
      <c r="AX446" s="13" t="s">
        <v>76</v>
      </c>
      <c r="AY446" s="269" t="s">
        <v>149</v>
      </c>
    </row>
    <row r="447" s="13" customFormat="1">
      <c r="A447" s="13"/>
      <c r="B447" s="258"/>
      <c r="C447" s="259"/>
      <c r="D447" s="260" t="s">
        <v>190</v>
      </c>
      <c r="E447" s="261" t="s">
        <v>1</v>
      </c>
      <c r="F447" s="262" t="s">
        <v>1743</v>
      </c>
      <c r="G447" s="259"/>
      <c r="H447" s="263">
        <v>10.800000000000001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190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149</v>
      </c>
    </row>
    <row r="448" s="14" customFormat="1">
      <c r="A448" s="14"/>
      <c r="B448" s="270"/>
      <c r="C448" s="271"/>
      <c r="D448" s="260" t="s">
        <v>190</v>
      </c>
      <c r="E448" s="272" t="s">
        <v>1</v>
      </c>
      <c r="F448" s="273" t="s">
        <v>203</v>
      </c>
      <c r="G448" s="271"/>
      <c r="H448" s="274">
        <v>59.32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190</v>
      </c>
      <c r="AU448" s="280" t="s">
        <v>92</v>
      </c>
      <c r="AV448" s="14" t="s">
        <v>166</v>
      </c>
      <c r="AW448" s="14" t="s">
        <v>32</v>
      </c>
      <c r="AX448" s="14" t="s">
        <v>84</v>
      </c>
      <c r="AY448" s="280" t="s">
        <v>149</v>
      </c>
    </row>
    <row r="449" s="2" customFormat="1" ht="31.92453" customHeight="1">
      <c r="A449" s="39"/>
      <c r="B449" s="40"/>
      <c r="C449" s="239" t="s">
        <v>1360</v>
      </c>
      <c r="D449" s="239" t="s">
        <v>152</v>
      </c>
      <c r="E449" s="240" t="s">
        <v>1398</v>
      </c>
      <c r="F449" s="241" t="s">
        <v>1399</v>
      </c>
      <c r="G449" s="242" t="s">
        <v>239</v>
      </c>
      <c r="H449" s="243">
        <v>30</v>
      </c>
      <c r="I449" s="244"/>
      <c r="J449" s="245">
        <f>ROUND(I449*H449,2)</f>
        <v>0</v>
      </c>
      <c r="K449" s="246"/>
      <c r="L449" s="45"/>
      <c r="M449" s="247" t="s">
        <v>1</v>
      </c>
      <c r="N449" s="248" t="s">
        <v>42</v>
      </c>
      <c r="O449" s="98"/>
      <c r="P449" s="249">
        <f>O449*H449</f>
        <v>0</v>
      </c>
      <c r="Q449" s="249">
        <v>0.027144450000000001</v>
      </c>
      <c r="R449" s="249">
        <f>Q449*H449</f>
        <v>0.81433350000000004</v>
      </c>
      <c r="S449" s="249">
        <v>0</v>
      </c>
      <c r="T449" s="25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1" t="s">
        <v>166</v>
      </c>
      <c r="AT449" s="251" t="s">
        <v>152</v>
      </c>
      <c r="AU449" s="251" t="s">
        <v>92</v>
      </c>
      <c r="AY449" s="18" t="s">
        <v>149</v>
      </c>
      <c r="BE449" s="252">
        <f>IF(N449="základná",J449,0)</f>
        <v>0</v>
      </c>
      <c r="BF449" s="252">
        <f>IF(N449="znížená",J449,0)</f>
        <v>0</v>
      </c>
      <c r="BG449" s="252">
        <f>IF(N449="zákl. prenesená",J449,0)</f>
        <v>0</v>
      </c>
      <c r="BH449" s="252">
        <f>IF(N449="zníž. prenesená",J449,0)</f>
        <v>0</v>
      </c>
      <c r="BI449" s="252">
        <f>IF(N449="nulová",J449,0)</f>
        <v>0</v>
      </c>
      <c r="BJ449" s="18" t="s">
        <v>92</v>
      </c>
      <c r="BK449" s="252">
        <f>ROUND(I449*H449,2)</f>
        <v>0</v>
      </c>
      <c r="BL449" s="18" t="s">
        <v>166</v>
      </c>
      <c r="BM449" s="251" t="s">
        <v>1744</v>
      </c>
    </row>
    <row r="450" s="13" customFormat="1">
      <c r="A450" s="13"/>
      <c r="B450" s="258"/>
      <c r="C450" s="259"/>
      <c r="D450" s="260" t="s">
        <v>190</v>
      </c>
      <c r="E450" s="261" t="s">
        <v>1</v>
      </c>
      <c r="F450" s="262" t="s">
        <v>1401</v>
      </c>
      <c r="G450" s="259"/>
      <c r="H450" s="263">
        <v>30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190</v>
      </c>
      <c r="AU450" s="269" t="s">
        <v>92</v>
      </c>
      <c r="AV450" s="13" t="s">
        <v>92</v>
      </c>
      <c r="AW450" s="13" t="s">
        <v>32</v>
      </c>
      <c r="AX450" s="13" t="s">
        <v>84</v>
      </c>
      <c r="AY450" s="269" t="s">
        <v>149</v>
      </c>
    </row>
    <row r="451" s="2" customFormat="1" ht="36.72453" customHeight="1">
      <c r="A451" s="39"/>
      <c r="B451" s="40"/>
      <c r="C451" s="239" t="s">
        <v>1365</v>
      </c>
      <c r="D451" s="239" t="s">
        <v>152</v>
      </c>
      <c r="E451" s="240" t="s">
        <v>1745</v>
      </c>
      <c r="F451" s="241" t="s">
        <v>1746</v>
      </c>
      <c r="G451" s="242" t="s">
        <v>250</v>
      </c>
      <c r="H451" s="243">
        <v>28</v>
      </c>
      <c r="I451" s="244"/>
      <c r="J451" s="245">
        <f>ROUND(I451*H451,2)</f>
        <v>0</v>
      </c>
      <c r="K451" s="246"/>
      <c r="L451" s="45"/>
      <c r="M451" s="247" t="s">
        <v>1</v>
      </c>
      <c r="N451" s="248" t="s">
        <v>42</v>
      </c>
      <c r="O451" s="98"/>
      <c r="P451" s="249">
        <f>O451*H451</f>
        <v>0</v>
      </c>
      <c r="Q451" s="249">
        <v>0.00020494999999999999</v>
      </c>
      <c r="R451" s="249">
        <f>Q451*H451</f>
        <v>0.0057386</v>
      </c>
      <c r="S451" s="249">
        <v>0</v>
      </c>
      <c r="T451" s="25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1" t="s">
        <v>166</v>
      </c>
      <c r="AT451" s="251" t="s">
        <v>152</v>
      </c>
      <c r="AU451" s="251" t="s">
        <v>92</v>
      </c>
      <c r="AY451" s="18" t="s">
        <v>149</v>
      </c>
      <c r="BE451" s="252">
        <f>IF(N451="základná",J451,0)</f>
        <v>0</v>
      </c>
      <c r="BF451" s="252">
        <f>IF(N451="znížená",J451,0)</f>
        <v>0</v>
      </c>
      <c r="BG451" s="252">
        <f>IF(N451="zákl. prenesená",J451,0)</f>
        <v>0</v>
      </c>
      <c r="BH451" s="252">
        <f>IF(N451="zníž. prenesená",J451,0)</f>
        <v>0</v>
      </c>
      <c r="BI451" s="252">
        <f>IF(N451="nulová",J451,0)</f>
        <v>0</v>
      </c>
      <c r="BJ451" s="18" t="s">
        <v>92</v>
      </c>
      <c r="BK451" s="252">
        <f>ROUND(I451*H451,2)</f>
        <v>0</v>
      </c>
      <c r="BL451" s="18" t="s">
        <v>166</v>
      </c>
      <c r="BM451" s="251" t="s">
        <v>1747</v>
      </c>
    </row>
    <row r="452" s="13" customFormat="1">
      <c r="A452" s="13"/>
      <c r="B452" s="258"/>
      <c r="C452" s="259"/>
      <c r="D452" s="260" t="s">
        <v>190</v>
      </c>
      <c r="E452" s="261" t="s">
        <v>1</v>
      </c>
      <c r="F452" s="262" t="s">
        <v>1748</v>
      </c>
      <c r="G452" s="259"/>
      <c r="H452" s="263">
        <v>28</v>
      </c>
      <c r="I452" s="264"/>
      <c r="J452" s="259"/>
      <c r="K452" s="259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190</v>
      </c>
      <c r="AU452" s="269" t="s">
        <v>92</v>
      </c>
      <c r="AV452" s="13" t="s">
        <v>92</v>
      </c>
      <c r="AW452" s="13" t="s">
        <v>32</v>
      </c>
      <c r="AX452" s="13" t="s">
        <v>84</v>
      </c>
      <c r="AY452" s="269" t="s">
        <v>149</v>
      </c>
    </row>
    <row r="453" s="2" customFormat="1" ht="31.92453" customHeight="1">
      <c r="A453" s="39"/>
      <c r="B453" s="40"/>
      <c r="C453" s="239" t="s">
        <v>1370</v>
      </c>
      <c r="D453" s="239" t="s">
        <v>152</v>
      </c>
      <c r="E453" s="240" t="s">
        <v>575</v>
      </c>
      <c r="F453" s="241" t="s">
        <v>576</v>
      </c>
      <c r="G453" s="242" t="s">
        <v>438</v>
      </c>
      <c r="H453" s="243">
        <v>25.599</v>
      </c>
      <c r="I453" s="244"/>
      <c r="J453" s="245">
        <f>ROUND(I453*H453,2)</f>
        <v>0</v>
      </c>
      <c r="K453" s="246"/>
      <c r="L453" s="45"/>
      <c r="M453" s="247" t="s">
        <v>1</v>
      </c>
      <c r="N453" s="248" t="s">
        <v>42</v>
      </c>
      <c r="O453" s="98"/>
      <c r="P453" s="249">
        <f>O453*H453</f>
        <v>0</v>
      </c>
      <c r="Q453" s="249">
        <v>0.0017262816000000001</v>
      </c>
      <c r="R453" s="249">
        <f>Q453*H453</f>
        <v>0.044191082678400002</v>
      </c>
      <c r="S453" s="249">
        <v>2.3999999999999999</v>
      </c>
      <c r="T453" s="250">
        <f>S453*H453</f>
        <v>61.437599999999996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1" t="s">
        <v>166</v>
      </c>
      <c r="AT453" s="251" t="s">
        <v>152</v>
      </c>
      <c r="AU453" s="251" t="s">
        <v>92</v>
      </c>
      <c r="AY453" s="18" t="s">
        <v>149</v>
      </c>
      <c r="BE453" s="252">
        <f>IF(N453="základná",J453,0)</f>
        <v>0</v>
      </c>
      <c r="BF453" s="252">
        <f>IF(N453="znížená",J453,0)</f>
        <v>0</v>
      </c>
      <c r="BG453" s="252">
        <f>IF(N453="zákl. prenesená",J453,0)</f>
        <v>0</v>
      </c>
      <c r="BH453" s="252">
        <f>IF(N453="zníž. prenesená",J453,0)</f>
        <v>0</v>
      </c>
      <c r="BI453" s="252">
        <f>IF(N453="nulová",J453,0)</f>
        <v>0</v>
      </c>
      <c r="BJ453" s="18" t="s">
        <v>92</v>
      </c>
      <c r="BK453" s="252">
        <f>ROUND(I453*H453,2)</f>
        <v>0</v>
      </c>
      <c r="BL453" s="18" t="s">
        <v>166</v>
      </c>
      <c r="BM453" s="251" t="s">
        <v>1749</v>
      </c>
    </row>
    <row r="454" s="13" customFormat="1">
      <c r="A454" s="13"/>
      <c r="B454" s="258"/>
      <c r="C454" s="259"/>
      <c r="D454" s="260" t="s">
        <v>190</v>
      </c>
      <c r="E454" s="261" t="s">
        <v>1</v>
      </c>
      <c r="F454" s="262" t="s">
        <v>1750</v>
      </c>
      <c r="G454" s="259"/>
      <c r="H454" s="263">
        <v>6.0800000000000001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190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149</v>
      </c>
    </row>
    <row r="455" s="13" customFormat="1">
      <c r="A455" s="13"/>
      <c r="B455" s="258"/>
      <c r="C455" s="259"/>
      <c r="D455" s="260" t="s">
        <v>190</v>
      </c>
      <c r="E455" s="261" t="s">
        <v>1</v>
      </c>
      <c r="F455" s="262" t="s">
        <v>1751</v>
      </c>
      <c r="G455" s="259"/>
      <c r="H455" s="263">
        <v>15.228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190</v>
      </c>
      <c r="AU455" s="269" t="s">
        <v>92</v>
      </c>
      <c r="AV455" s="13" t="s">
        <v>92</v>
      </c>
      <c r="AW455" s="13" t="s">
        <v>32</v>
      </c>
      <c r="AX455" s="13" t="s">
        <v>76</v>
      </c>
      <c r="AY455" s="269" t="s">
        <v>149</v>
      </c>
    </row>
    <row r="456" s="13" customFormat="1">
      <c r="A456" s="13"/>
      <c r="B456" s="258"/>
      <c r="C456" s="259"/>
      <c r="D456" s="260" t="s">
        <v>190</v>
      </c>
      <c r="E456" s="261" t="s">
        <v>1</v>
      </c>
      <c r="F456" s="262" t="s">
        <v>1752</v>
      </c>
      <c r="G456" s="259"/>
      <c r="H456" s="263">
        <v>1.375</v>
      </c>
      <c r="I456" s="264"/>
      <c r="J456" s="259"/>
      <c r="K456" s="259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190</v>
      </c>
      <c r="AU456" s="269" t="s">
        <v>92</v>
      </c>
      <c r="AV456" s="13" t="s">
        <v>92</v>
      </c>
      <c r="AW456" s="13" t="s">
        <v>32</v>
      </c>
      <c r="AX456" s="13" t="s">
        <v>76</v>
      </c>
      <c r="AY456" s="269" t="s">
        <v>149</v>
      </c>
    </row>
    <row r="457" s="13" customFormat="1">
      <c r="A457" s="13"/>
      <c r="B457" s="258"/>
      <c r="C457" s="259"/>
      <c r="D457" s="260" t="s">
        <v>190</v>
      </c>
      <c r="E457" s="261" t="s">
        <v>1</v>
      </c>
      <c r="F457" s="262" t="s">
        <v>1753</v>
      </c>
      <c r="G457" s="259"/>
      <c r="H457" s="263">
        <v>2.9159999999999999</v>
      </c>
      <c r="I457" s="264"/>
      <c r="J457" s="259"/>
      <c r="K457" s="259"/>
      <c r="L457" s="265"/>
      <c r="M457" s="266"/>
      <c r="N457" s="267"/>
      <c r="O457" s="267"/>
      <c r="P457" s="267"/>
      <c r="Q457" s="267"/>
      <c r="R457" s="267"/>
      <c r="S457" s="267"/>
      <c r="T457" s="26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9" t="s">
        <v>190</v>
      </c>
      <c r="AU457" s="269" t="s">
        <v>92</v>
      </c>
      <c r="AV457" s="13" t="s">
        <v>92</v>
      </c>
      <c r="AW457" s="13" t="s">
        <v>32</v>
      </c>
      <c r="AX457" s="13" t="s">
        <v>76</v>
      </c>
      <c r="AY457" s="269" t="s">
        <v>149</v>
      </c>
    </row>
    <row r="458" s="14" customFormat="1">
      <c r="A458" s="14"/>
      <c r="B458" s="270"/>
      <c r="C458" s="271"/>
      <c r="D458" s="260" t="s">
        <v>190</v>
      </c>
      <c r="E458" s="272" t="s">
        <v>1</v>
      </c>
      <c r="F458" s="273" t="s">
        <v>203</v>
      </c>
      <c r="G458" s="271"/>
      <c r="H458" s="274">
        <v>25.599</v>
      </c>
      <c r="I458" s="275"/>
      <c r="J458" s="271"/>
      <c r="K458" s="271"/>
      <c r="L458" s="276"/>
      <c r="M458" s="277"/>
      <c r="N458" s="278"/>
      <c r="O458" s="278"/>
      <c r="P458" s="278"/>
      <c r="Q458" s="278"/>
      <c r="R458" s="278"/>
      <c r="S458" s="278"/>
      <c r="T458" s="27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0" t="s">
        <v>190</v>
      </c>
      <c r="AU458" s="280" t="s">
        <v>92</v>
      </c>
      <c r="AV458" s="14" t="s">
        <v>166</v>
      </c>
      <c r="AW458" s="14" t="s">
        <v>32</v>
      </c>
      <c r="AX458" s="14" t="s">
        <v>84</v>
      </c>
      <c r="AY458" s="280" t="s">
        <v>149</v>
      </c>
    </row>
    <row r="459" s="2" customFormat="1" ht="23.4566" customHeight="1">
      <c r="A459" s="39"/>
      <c r="B459" s="40"/>
      <c r="C459" s="239" t="s">
        <v>1374</v>
      </c>
      <c r="D459" s="239" t="s">
        <v>152</v>
      </c>
      <c r="E459" s="240" t="s">
        <v>1421</v>
      </c>
      <c r="F459" s="241" t="s">
        <v>1422</v>
      </c>
      <c r="G459" s="242" t="s">
        <v>239</v>
      </c>
      <c r="H459" s="243">
        <v>45</v>
      </c>
      <c r="I459" s="244"/>
      <c r="J459" s="245">
        <f>ROUND(I459*H459,2)</f>
        <v>0</v>
      </c>
      <c r="K459" s="246"/>
      <c r="L459" s="45"/>
      <c r="M459" s="247" t="s">
        <v>1</v>
      </c>
      <c r="N459" s="248" t="s">
        <v>42</v>
      </c>
      <c r="O459" s="98"/>
      <c r="P459" s="249">
        <f>O459*H459</f>
        <v>0</v>
      </c>
      <c r="Q459" s="249">
        <v>0.00029999999999999997</v>
      </c>
      <c r="R459" s="249">
        <f>Q459*H459</f>
        <v>0.013499999999999998</v>
      </c>
      <c r="S459" s="249">
        <v>0.053999999999999999</v>
      </c>
      <c r="T459" s="250">
        <f>S459*H459</f>
        <v>2.4300000000000002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1" t="s">
        <v>166</v>
      </c>
      <c r="AT459" s="251" t="s">
        <v>152</v>
      </c>
      <c r="AU459" s="251" t="s">
        <v>92</v>
      </c>
      <c r="AY459" s="18" t="s">
        <v>149</v>
      </c>
      <c r="BE459" s="252">
        <f>IF(N459="základná",J459,0)</f>
        <v>0</v>
      </c>
      <c r="BF459" s="252">
        <f>IF(N459="znížená",J459,0)</f>
        <v>0</v>
      </c>
      <c r="BG459" s="252">
        <f>IF(N459="zákl. prenesená",J459,0)</f>
        <v>0</v>
      </c>
      <c r="BH459" s="252">
        <f>IF(N459="zníž. prenesená",J459,0)</f>
        <v>0</v>
      </c>
      <c r="BI459" s="252">
        <f>IF(N459="nulová",J459,0)</f>
        <v>0</v>
      </c>
      <c r="BJ459" s="18" t="s">
        <v>92</v>
      </c>
      <c r="BK459" s="252">
        <f>ROUND(I459*H459,2)</f>
        <v>0</v>
      </c>
      <c r="BL459" s="18" t="s">
        <v>166</v>
      </c>
      <c r="BM459" s="251" t="s">
        <v>1754</v>
      </c>
    </row>
    <row r="460" s="13" customFormat="1">
      <c r="A460" s="13"/>
      <c r="B460" s="258"/>
      <c r="C460" s="259"/>
      <c r="D460" s="260" t="s">
        <v>190</v>
      </c>
      <c r="E460" s="261" t="s">
        <v>1</v>
      </c>
      <c r="F460" s="262" t="s">
        <v>1755</v>
      </c>
      <c r="G460" s="259"/>
      <c r="H460" s="263">
        <v>45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190</v>
      </c>
      <c r="AU460" s="269" t="s">
        <v>92</v>
      </c>
      <c r="AV460" s="13" t="s">
        <v>92</v>
      </c>
      <c r="AW460" s="13" t="s">
        <v>32</v>
      </c>
      <c r="AX460" s="13" t="s">
        <v>84</v>
      </c>
      <c r="AY460" s="269" t="s">
        <v>149</v>
      </c>
    </row>
    <row r="461" s="2" customFormat="1" ht="23.4566" customHeight="1">
      <c r="A461" s="39"/>
      <c r="B461" s="40"/>
      <c r="C461" s="239" t="s">
        <v>1378</v>
      </c>
      <c r="D461" s="239" t="s">
        <v>152</v>
      </c>
      <c r="E461" s="240" t="s">
        <v>1426</v>
      </c>
      <c r="F461" s="241" t="s">
        <v>1427</v>
      </c>
      <c r="G461" s="242" t="s">
        <v>651</v>
      </c>
      <c r="H461" s="243">
        <v>320</v>
      </c>
      <c r="I461" s="244"/>
      <c r="J461" s="245">
        <f>ROUND(I461*H461,2)</f>
        <v>0</v>
      </c>
      <c r="K461" s="246"/>
      <c r="L461" s="45"/>
      <c r="M461" s="247" t="s">
        <v>1</v>
      </c>
      <c r="N461" s="248" t="s">
        <v>42</v>
      </c>
      <c r="O461" s="98"/>
      <c r="P461" s="249">
        <f>O461*H461</f>
        <v>0</v>
      </c>
      <c r="Q461" s="249">
        <v>3.9507800000000001E-05</v>
      </c>
      <c r="R461" s="249">
        <f>Q461*H461</f>
        <v>0.012642496</v>
      </c>
      <c r="S461" s="249">
        <v>0.00095</v>
      </c>
      <c r="T461" s="250">
        <f>S461*H461</f>
        <v>0.30399999999999999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1" t="s">
        <v>166</v>
      </c>
      <c r="AT461" s="251" t="s">
        <v>152</v>
      </c>
      <c r="AU461" s="251" t="s">
        <v>92</v>
      </c>
      <c r="AY461" s="18" t="s">
        <v>149</v>
      </c>
      <c r="BE461" s="252">
        <f>IF(N461="základná",J461,0)</f>
        <v>0</v>
      </c>
      <c r="BF461" s="252">
        <f>IF(N461="znížená",J461,0)</f>
        <v>0</v>
      </c>
      <c r="BG461" s="252">
        <f>IF(N461="zákl. prenesená",J461,0)</f>
        <v>0</v>
      </c>
      <c r="BH461" s="252">
        <f>IF(N461="zníž. prenesená",J461,0)</f>
        <v>0</v>
      </c>
      <c r="BI461" s="252">
        <f>IF(N461="nulová",J461,0)</f>
        <v>0</v>
      </c>
      <c r="BJ461" s="18" t="s">
        <v>92</v>
      </c>
      <c r="BK461" s="252">
        <f>ROUND(I461*H461,2)</f>
        <v>0</v>
      </c>
      <c r="BL461" s="18" t="s">
        <v>166</v>
      </c>
      <c r="BM461" s="251" t="s">
        <v>1756</v>
      </c>
    </row>
    <row r="462" s="13" customFormat="1">
      <c r="A462" s="13"/>
      <c r="B462" s="258"/>
      <c r="C462" s="259"/>
      <c r="D462" s="260" t="s">
        <v>190</v>
      </c>
      <c r="E462" s="261" t="s">
        <v>1</v>
      </c>
      <c r="F462" s="262" t="s">
        <v>1429</v>
      </c>
      <c r="G462" s="259"/>
      <c r="H462" s="263">
        <v>320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190</v>
      </c>
      <c r="AU462" s="269" t="s">
        <v>92</v>
      </c>
      <c r="AV462" s="13" t="s">
        <v>92</v>
      </c>
      <c r="AW462" s="13" t="s">
        <v>32</v>
      </c>
      <c r="AX462" s="13" t="s">
        <v>84</v>
      </c>
      <c r="AY462" s="269" t="s">
        <v>149</v>
      </c>
    </row>
    <row r="463" s="2" customFormat="1" ht="23.4566" customHeight="1">
      <c r="A463" s="39"/>
      <c r="B463" s="40"/>
      <c r="C463" s="239" t="s">
        <v>1384</v>
      </c>
      <c r="D463" s="239" t="s">
        <v>152</v>
      </c>
      <c r="E463" s="240" t="s">
        <v>1431</v>
      </c>
      <c r="F463" s="241" t="s">
        <v>580</v>
      </c>
      <c r="G463" s="242" t="s">
        <v>198</v>
      </c>
      <c r="H463" s="243">
        <v>169.68899999999999</v>
      </c>
      <c r="I463" s="244"/>
      <c r="J463" s="245">
        <f>ROUND(I463*H463,2)</f>
        <v>0</v>
      </c>
      <c r="K463" s="246"/>
      <c r="L463" s="45"/>
      <c r="M463" s="247" t="s">
        <v>1</v>
      </c>
      <c r="N463" s="248" t="s">
        <v>42</v>
      </c>
      <c r="O463" s="98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51" t="s">
        <v>166</v>
      </c>
      <c r="AT463" s="251" t="s">
        <v>152</v>
      </c>
      <c r="AU463" s="251" t="s">
        <v>92</v>
      </c>
      <c r="AY463" s="18" t="s">
        <v>149</v>
      </c>
      <c r="BE463" s="252">
        <f>IF(N463="základná",J463,0)</f>
        <v>0</v>
      </c>
      <c r="BF463" s="252">
        <f>IF(N463="znížená",J463,0)</f>
        <v>0</v>
      </c>
      <c r="BG463" s="252">
        <f>IF(N463="zákl. prenesená",J463,0)</f>
        <v>0</v>
      </c>
      <c r="BH463" s="252">
        <f>IF(N463="zníž. prenesená",J463,0)</f>
        <v>0</v>
      </c>
      <c r="BI463" s="252">
        <f>IF(N463="nulová",J463,0)</f>
        <v>0</v>
      </c>
      <c r="BJ463" s="18" t="s">
        <v>92</v>
      </c>
      <c r="BK463" s="252">
        <f>ROUND(I463*H463,2)</f>
        <v>0</v>
      </c>
      <c r="BL463" s="18" t="s">
        <v>166</v>
      </c>
      <c r="BM463" s="251" t="s">
        <v>1757</v>
      </c>
    </row>
    <row r="464" s="15" customFormat="1">
      <c r="A464" s="15"/>
      <c r="B464" s="294"/>
      <c r="C464" s="295"/>
      <c r="D464" s="260" t="s">
        <v>190</v>
      </c>
      <c r="E464" s="296" t="s">
        <v>1</v>
      </c>
      <c r="F464" s="297" t="s">
        <v>1433</v>
      </c>
      <c r="G464" s="295"/>
      <c r="H464" s="296" t="s">
        <v>1</v>
      </c>
      <c r="I464" s="298"/>
      <c r="J464" s="295"/>
      <c r="K464" s="295"/>
      <c r="L464" s="299"/>
      <c r="M464" s="300"/>
      <c r="N464" s="301"/>
      <c r="O464" s="301"/>
      <c r="P464" s="301"/>
      <c r="Q464" s="301"/>
      <c r="R464" s="301"/>
      <c r="S464" s="301"/>
      <c r="T464" s="30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303" t="s">
        <v>190</v>
      </c>
      <c r="AU464" s="303" t="s">
        <v>92</v>
      </c>
      <c r="AV464" s="15" t="s">
        <v>84</v>
      </c>
      <c r="AW464" s="15" t="s">
        <v>32</v>
      </c>
      <c r="AX464" s="15" t="s">
        <v>76</v>
      </c>
      <c r="AY464" s="303" t="s">
        <v>149</v>
      </c>
    </row>
    <row r="465" s="15" customFormat="1">
      <c r="A465" s="15"/>
      <c r="B465" s="294"/>
      <c r="C465" s="295"/>
      <c r="D465" s="260" t="s">
        <v>190</v>
      </c>
      <c r="E465" s="296" t="s">
        <v>1</v>
      </c>
      <c r="F465" s="297" t="s">
        <v>1434</v>
      </c>
      <c r="G465" s="295"/>
      <c r="H465" s="296" t="s">
        <v>1</v>
      </c>
      <c r="I465" s="298"/>
      <c r="J465" s="295"/>
      <c r="K465" s="295"/>
      <c r="L465" s="299"/>
      <c r="M465" s="300"/>
      <c r="N465" s="301"/>
      <c r="O465" s="301"/>
      <c r="P465" s="301"/>
      <c r="Q465" s="301"/>
      <c r="R465" s="301"/>
      <c r="S465" s="301"/>
      <c r="T465" s="30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303" t="s">
        <v>190</v>
      </c>
      <c r="AU465" s="303" t="s">
        <v>92</v>
      </c>
      <c r="AV465" s="15" t="s">
        <v>84</v>
      </c>
      <c r="AW465" s="15" t="s">
        <v>32</v>
      </c>
      <c r="AX465" s="15" t="s">
        <v>76</v>
      </c>
      <c r="AY465" s="303" t="s">
        <v>149</v>
      </c>
    </row>
    <row r="466" s="13" customFormat="1">
      <c r="A466" s="13"/>
      <c r="B466" s="258"/>
      <c r="C466" s="259"/>
      <c r="D466" s="260" t="s">
        <v>190</v>
      </c>
      <c r="E466" s="261" t="s">
        <v>1</v>
      </c>
      <c r="F466" s="262" t="s">
        <v>1758</v>
      </c>
      <c r="G466" s="259"/>
      <c r="H466" s="263">
        <v>17.170000000000002</v>
      </c>
      <c r="I466" s="264"/>
      <c r="J466" s="259"/>
      <c r="K466" s="259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190</v>
      </c>
      <c r="AU466" s="269" t="s">
        <v>92</v>
      </c>
      <c r="AV466" s="13" t="s">
        <v>92</v>
      </c>
      <c r="AW466" s="13" t="s">
        <v>32</v>
      </c>
      <c r="AX466" s="13" t="s">
        <v>76</v>
      </c>
      <c r="AY466" s="269" t="s">
        <v>149</v>
      </c>
    </row>
    <row r="467" s="13" customFormat="1">
      <c r="A467" s="13"/>
      <c r="B467" s="258"/>
      <c r="C467" s="259"/>
      <c r="D467" s="260" t="s">
        <v>190</v>
      </c>
      <c r="E467" s="261" t="s">
        <v>1</v>
      </c>
      <c r="F467" s="262" t="s">
        <v>1436</v>
      </c>
      <c r="G467" s="259"/>
      <c r="H467" s="263">
        <v>33.020000000000003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190</v>
      </c>
      <c r="AU467" s="269" t="s">
        <v>92</v>
      </c>
      <c r="AV467" s="13" t="s">
        <v>92</v>
      </c>
      <c r="AW467" s="13" t="s">
        <v>32</v>
      </c>
      <c r="AX467" s="13" t="s">
        <v>76</v>
      </c>
      <c r="AY467" s="269" t="s">
        <v>149</v>
      </c>
    </row>
    <row r="468" s="13" customFormat="1">
      <c r="A468" s="13"/>
      <c r="B468" s="258"/>
      <c r="C468" s="259"/>
      <c r="D468" s="260" t="s">
        <v>190</v>
      </c>
      <c r="E468" s="261" t="s">
        <v>1</v>
      </c>
      <c r="F468" s="262" t="s">
        <v>1759</v>
      </c>
      <c r="G468" s="259"/>
      <c r="H468" s="263">
        <v>2.4300000000000002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190</v>
      </c>
      <c r="AU468" s="269" t="s">
        <v>92</v>
      </c>
      <c r="AV468" s="13" t="s">
        <v>92</v>
      </c>
      <c r="AW468" s="13" t="s">
        <v>32</v>
      </c>
      <c r="AX468" s="13" t="s">
        <v>76</v>
      </c>
      <c r="AY468" s="269" t="s">
        <v>149</v>
      </c>
    </row>
    <row r="469" s="16" customFormat="1">
      <c r="A469" s="16"/>
      <c r="B469" s="304"/>
      <c r="C469" s="305"/>
      <c r="D469" s="260" t="s">
        <v>190</v>
      </c>
      <c r="E469" s="306" t="s">
        <v>1</v>
      </c>
      <c r="F469" s="307" t="s">
        <v>1438</v>
      </c>
      <c r="G469" s="305"/>
      <c r="H469" s="308">
        <v>52.619999999999997</v>
      </c>
      <c r="I469" s="309"/>
      <c r="J469" s="305"/>
      <c r="K469" s="305"/>
      <c r="L469" s="310"/>
      <c r="M469" s="311"/>
      <c r="N469" s="312"/>
      <c r="O469" s="312"/>
      <c r="P469" s="312"/>
      <c r="Q469" s="312"/>
      <c r="R469" s="312"/>
      <c r="S469" s="312"/>
      <c r="T469" s="313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14" t="s">
        <v>190</v>
      </c>
      <c r="AU469" s="314" t="s">
        <v>92</v>
      </c>
      <c r="AV469" s="16" t="s">
        <v>99</v>
      </c>
      <c r="AW469" s="16" t="s">
        <v>32</v>
      </c>
      <c r="AX469" s="16" t="s">
        <v>76</v>
      </c>
      <c r="AY469" s="314" t="s">
        <v>149</v>
      </c>
    </row>
    <row r="470" s="15" customFormat="1">
      <c r="A470" s="15"/>
      <c r="B470" s="294"/>
      <c r="C470" s="295"/>
      <c r="D470" s="260" t="s">
        <v>190</v>
      </c>
      <c r="E470" s="296" t="s">
        <v>1</v>
      </c>
      <c r="F470" s="297" t="s">
        <v>1439</v>
      </c>
      <c r="G470" s="295"/>
      <c r="H470" s="296" t="s">
        <v>1</v>
      </c>
      <c r="I470" s="298"/>
      <c r="J470" s="295"/>
      <c r="K470" s="295"/>
      <c r="L470" s="299"/>
      <c r="M470" s="300"/>
      <c r="N470" s="301"/>
      <c r="O470" s="301"/>
      <c r="P470" s="301"/>
      <c r="Q470" s="301"/>
      <c r="R470" s="301"/>
      <c r="S470" s="301"/>
      <c r="T470" s="30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303" t="s">
        <v>190</v>
      </c>
      <c r="AU470" s="303" t="s">
        <v>92</v>
      </c>
      <c r="AV470" s="15" t="s">
        <v>84</v>
      </c>
      <c r="AW470" s="15" t="s">
        <v>32</v>
      </c>
      <c r="AX470" s="15" t="s">
        <v>76</v>
      </c>
      <c r="AY470" s="303" t="s">
        <v>149</v>
      </c>
    </row>
    <row r="471" s="15" customFormat="1">
      <c r="A471" s="15"/>
      <c r="B471" s="294"/>
      <c r="C471" s="295"/>
      <c r="D471" s="260" t="s">
        <v>190</v>
      </c>
      <c r="E471" s="296" t="s">
        <v>1</v>
      </c>
      <c r="F471" s="297" t="s">
        <v>1440</v>
      </c>
      <c r="G471" s="295"/>
      <c r="H471" s="296" t="s">
        <v>1</v>
      </c>
      <c r="I471" s="298"/>
      <c r="J471" s="295"/>
      <c r="K471" s="295"/>
      <c r="L471" s="299"/>
      <c r="M471" s="300"/>
      <c r="N471" s="301"/>
      <c r="O471" s="301"/>
      <c r="P471" s="301"/>
      <c r="Q471" s="301"/>
      <c r="R471" s="301"/>
      <c r="S471" s="301"/>
      <c r="T471" s="30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303" t="s">
        <v>190</v>
      </c>
      <c r="AU471" s="303" t="s">
        <v>92</v>
      </c>
      <c r="AV471" s="15" t="s">
        <v>84</v>
      </c>
      <c r="AW471" s="15" t="s">
        <v>32</v>
      </c>
      <c r="AX471" s="15" t="s">
        <v>76</v>
      </c>
      <c r="AY471" s="303" t="s">
        <v>149</v>
      </c>
    </row>
    <row r="472" s="13" customFormat="1">
      <c r="A472" s="13"/>
      <c r="B472" s="258"/>
      <c r="C472" s="259"/>
      <c r="D472" s="260" t="s">
        <v>190</v>
      </c>
      <c r="E472" s="261" t="s">
        <v>1</v>
      </c>
      <c r="F472" s="262" t="s">
        <v>1760</v>
      </c>
      <c r="G472" s="259"/>
      <c r="H472" s="263">
        <v>55.328000000000003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190</v>
      </c>
      <c r="AU472" s="269" t="s">
        <v>92</v>
      </c>
      <c r="AV472" s="13" t="s">
        <v>92</v>
      </c>
      <c r="AW472" s="13" t="s">
        <v>32</v>
      </c>
      <c r="AX472" s="13" t="s">
        <v>76</v>
      </c>
      <c r="AY472" s="269" t="s">
        <v>149</v>
      </c>
    </row>
    <row r="473" s="16" customFormat="1">
      <c r="A473" s="16"/>
      <c r="B473" s="304"/>
      <c r="C473" s="305"/>
      <c r="D473" s="260" t="s">
        <v>190</v>
      </c>
      <c r="E473" s="306" t="s">
        <v>1</v>
      </c>
      <c r="F473" s="307" t="s">
        <v>1438</v>
      </c>
      <c r="G473" s="305"/>
      <c r="H473" s="308">
        <v>55.328000000000003</v>
      </c>
      <c r="I473" s="309"/>
      <c r="J473" s="305"/>
      <c r="K473" s="305"/>
      <c r="L473" s="310"/>
      <c r="M473" s="311"/>
      <c r="N473" s="312"/>
      <c r="O473" s="312"/>
      <c r="P473" s="312"/>
      <c r="Q473" s="312"/>
      <c r="R473" s="312"/>
      <c r="S473" s="312"/>
      <c r="T473" s="313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14" t="s">
        <v>190</v>
      </c>
      <c r="AU473" s="314" t="s">
        <v>92</v>
      </c>
      <c r="AV473" s="16" t="s">
        <v>99</v>
      </c>
      <c r="AW473" s="16" t="s">
        <v>32</v>
      </c>
      <c r="AX473" s="16" t="s">
        <v>76</v>
      </c>
      <c r="AY473" s="314" t="s">
        <v>149</v>
      </c>
    </row>
    <row r="474" s="13" customFormat="1">
      <c r="A474" s="13"/>
      <c r="B474" s="258"/>
      <c r="C474" s="259"/>
      <c r="D474" s="260" t="s">
        <v>190</v>
      </c>
      <c r="E474" s="261" t="s">
        <v>1</v>
      </c>
      <c r="F474" s="262" t="s">
        <v>1761</v>
      </c>
      <c r="G474" s="259"/>
      <c r="H474" s="263">
        <v>14.592000000000001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190</v>
      </c>
      <c r="AU474" s="269" t="s">
        <v>92</v>
      </c>
      <c r="AV474" s="13" t="s">
        <v>92</v>
      </c>
      <c r="AW474" s="13" t="s">
        <v>32</v>
      </c>
      <c r="AX474" s="13" t="s">
        <v>76</v>
      </c>
      <c r="AY474" s="269" t="s">
        <v>149</v>
      </c>
    </row>
    <row r="475" s="13" customFormat="1">
      <c r="A475" s="13"/>
      <c r="B475" s="258"/>
      <c r="C475" s="259"/>
      <c r="D475" s="260" t="s">
        <v>190</v>
      </c>
      <c r="E475" s="261" t="s">
        <v>1</v>
      </c>
      <c r="F475" s="262" t="s">
        <v>1762</v>
      </c>
      <c r="G475" s="259"/>
      <c r="H475" s="263">
        <v>36.546999999999997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190</v>
      </c>
      <c r="AU475" s="269" t="s">
        <v>92</v>
      </c>
      <c r="AV475" s="13" t="s">
        <v>92</v>
      </c>
      <c r="AW475" s="13" t="s">
        <v>32</v>
      </c>
      <c r="AX475" s="13" t="s">
        <v>76</v>
      </c>
      <c r="AY475" s="269" t="s">
        <v>149</v>
      </c>
    </row>
    <row r="476" s="13" customFormat="1">
      <c r="A476" s="13"/>
      <c r="B476" s="258"/>
      <c r="C476" s="259"/>
      <c r="D476" s="260" t="s">
        <v>190</v>
      </c>
      <c r="E476" s="261" t="s">
        <v>1</v>
      </c>
      <c r="F476" s="262" t="s">
        <v>1763</v>
      </c>
      <c r="G476" s="259"/>
      <c r="H476" s="263">
        <v>3.2999999999999998</v>
      </c>
      <c r="I476" s="264"/>
      <c r="J476" s="259"/>
      <c r="K476" s="259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190</v>
      </c>
      <c r="AU476" s="269" t="s">
        <v>92</v>
      </c>
      <c r="AV476" s="13" t="s">
        <v>92</v>
      </c>
      <c r="AW476" s="13" t="s">
        <v>32</v>
      </c>
      <c r="AX476" s="13" t="s">
        <v>76</v>
      </c>
      <c r="AY476" s="269" t="s">
        <v>149</v>
      </c>
    </row>
    <row r="477" s="13" customFormat="1">
      <c r="A477" s="13"/>
      <c r="B477" s="258"/>
      <c r="C477" s="259"/>
      <c r="D477" s="260" t="s">
        <v>190</v>
      </c>
      <c r="E477" s="261" t="s">
        <v>1</v>
      </c>
      <c r="F477" s="262" t="s">
        <v>1764</v>
      </c>
      <c r="G477" s="259"/>
      <c r="H477" s="263">
        <v>6.9980000000000002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190</v>
      </c>
      <c r="AU477" s="269" t="s">
        <v>92</v>
      </c>
      <c r="AV477" s="13" t="s">
        <v>92</v>
      </c>
      <c r="AW477" s="13" t="s">
        <v>32</v>
      </c>
      <c r="AX477" s="13" t="s">
        <v>76</v>
      </c>
      <c r="AY477" s="269" t="s">
        <v>149</v>
      </c>
    </row>
    <row r="478" s="13" customFormat="1">
      <c r="A478" s="13"/>
      <c r="B478" s="258"/>
      <c r="C478" s="259"/>
      <c r="D478" s="260" t="s">
        <v>190</v>
      </c>
      <c r="E478" s="261" t="s">
        <v>1</v>
      </c>
      <c r="F478" s="262" t="s">
        <v>1446</v>
      </c>
      <c r="G478" s="259"/>
      <c r="H478" s="263">
        <v>0.30399999999999999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190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149</v>
      </c>
    </row>
    <row r="479" s="16" customFormat="1">
      <c r="A479" s="16"/>
      <c r="B479" s="304"/>
      <c r="C479" s="305"/>
      <c r="D479" s="260" t="s">
        <v>190</v>
      </c>
      <c r="E479" s="306" t="s">
        <v>1</v>
      </c>
      <c r="F479" s="307" t="s">
        <v>1438</v>
      </c>
      <c r="G479" s="305"/>
      <c r="H479" s="308">
        <v>61.741</v>
      </c>
      <c r="I479" s="309"/>
      <c r="J479" s="305"/>
      <c r="K479" s="305"/>
      <c r="L479" s="310"/>
      <c r="M479" s="311"/>
      <c r="N479" s="312"/>
      <c r="O479" s="312"/>
      <c r="P479" s="312"/>
      <c r="Q479" s="312"/>
      <c r="R479" s="312"/>
      <c r="S479" s="312"/>
      <c r="T479" s="313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14" t="s">
        <v>190</v>
      </c>
      <c r="AU479" s="314" t="s">
        <v>92</v>
      </c>
      <c r="AV479" s="16" t="s">
        <v>99</v>
      </c>
      <c r="AW479" s="16" t="s">
        <v>32</v>
      </c>
      <c r="AX479" s="16" t="s">
        <v>76</v>
      </c>
      <c r="AY479" s="314" t="s">
        <v>149</v>
      </c>
    </row>
    <row r="480" s="14" customFormat="1">
      <c r="A480" s="14"/>
      <c r="B480" s="270"/>
      <c r="C480" s="271"/>
      <c r="D480" s="260" t="s">
        <v>190</v>
      </c>
      <c r="E480" s="272" t="s">
        <v>1</v>
      </c>
      <c r="F480" s="273" t="s">
        <v>203</v>
      </c>
      <c r="G480" s="271"/>
      <c r="H480" s="274">
        <v>169.68899999999999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190</v>
      </c>
      <c r="AU480" s="280" t="s">
        <v>92</v>
      </c>
      <c r="AV480" s="14" t="s">
        <v>166</v>
      </c>
      <c r="AW480" s="14" t="s">
        <v>32</v>
      </c>
      <c r="AX480" s="14" t="s">
        <v>84</v>
      </c>
      <c r="AY480" s="280" t="s">
        <v>149</v>
      </c>
    </row>
    <row r="481" s="2" customFormat="1" ht="31.92453" customHeight="1">
      <c r="A481" s="39"/>
      <c r="B481" s="40"/>
      <c r="C481" s="239" t="s">
        <v>422</v>
      </c>
      <c r="D481" s="239" t="s">
        <v>152</v>
      </c>
      <c r="E481" s="240" t="s">
        <v>1448</v>
      </c>
      <c r="F481" s="241" t="s">
        <v>585</v>
      </c>
      <c r="G481" s="242" t="s">
        <v>198</v>
      </c>
      <c r="H481" s="243">
        <v>1527.201</v>
      </c>
      <c r="I481" s="244"/>
      <c r="J481" s="245">
        <f>ROUND(I481*H481,2)</f>
        <v>0</v>
      </c>
      <c r="K481" s="246"/>
      <c r="L481" s="45"/>
      <c r="M481" s="247" t="s">
        <v>1</v>
      </c>
      <c r="N481" s="248" t="s">
        <v>42</v>
      </c>
      <c r="O481" s="98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1" t="s">
        <v>166</v>
      </c>
      <c r="AT481" s="251" t="s">
        <v>152</v>
      </c>
      <c r="AU481" s="251" t="s">
        <v>92</v>
      </c>
      <c r="AY481" s="18" t="s">
        <v>149</v>
      </c>
      <c r="BE481" s="252">
        <f>IF(N481="základná",J481,0)</f>
        <v>0</v>
      </c>
      <c r="BF481" s="252">
        <f>IF(N481="znížená",J481,0)</f>
        <v>0</v>
      </c>
      <c r="BG481" s="252">
        <f>IF(N481="zákl. prenesená",J481,0)</f>
        <v>0</v>
      </c>
      <c r="BH481" s="252">
        <f>IF(N481="zníž. prenesená",J481,0)</f>
        <v>0</v>
      </c>
      <c r="BI481" s="252">
        <f>IF(N481="nulová",J481,0)</f>
        <v>0</v>
      </c>
      <c r="BJ481" s="18" t="s">
        <v>92</v>
      </c>
      <c r="BK481" s="252">
        <f>ROUND(I481*H481,2)</f>
        <v>0</v>
      </c>
      <c r="BL481" s="18" t="s">
        <v>166</v>
      </c>
      <c r="BM481" s="251" t="s">
        <v>1765</v>
      </c>
    </row>
    <row r="482" s="13" customFormat="1">
      <c r="A482" s="13"/>
      <c r="B482" s="258"/>
      <c r="C482" s="259"/>
      <c r="D482" s="260" t="s">
        <v>190</v>
      </c>
      <c r="E482" s="261" t="s">
        <v>1</v>
      </c>
      <c r="F482" s="262" t="s">
        <v>1766</v>
      </c>
      <c r="G482" s="259"/>
      <c r="H482" s="263">
        <v>169.68899999999999</v>
      </c>
      <c r="I482" s="264"/>
      <c r="J482" s="259"/>
      <c r="K482" s="259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190</v>
      </c>
      <c r="AU482" s="269" t="s">
        <v>92</v>
      </c>
      <c r="AV482" s="13" t="s">
        <v>92</v>
      </c>
      <c r="AW482" s="13" t="s">
        <v>32</v>
      </c>
      <c r="AX482" s="13" t="s">
        <v>84</v>
      </c>
      <c r="AY482" s="269" t="s">
        <v>149</v>
      </c>
    </row>
    <row r="483" s="13" customFormat="1">
      <c r="A483" s="13"/>
      <c r="B483" s="258"/>
      <c r="C483" s="259"/>
      <c r="D483" s="260" t="s">
        <v>190</v>
      </c>
      <c r="E483" s="259"/>
      <c r="F483" s="262" t="s">
        <v>1767</v>
      </c>
      <c r="G483" s="259"/>
      <c r="H483" s="263">
        <v>1527.201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190</v>
      </c>
      <c r="AU483" s="269" t="s">
        <v>92</v>
      </c>
      <c r="AV483" s="13" t="s">
        <v>92</v>
      </c>
      <c r="AW483" s="13" t="s">
        <v>4</v>
      </c>
      <c r="AX483" s="13" t="s">
        <v>84</v>
      </c>
      <c r="AY483" s="269" t="s">
        <v>149</v>
      </c>
    </row>
    <row r="484" s="2" customFormat="1" ht="23.4566" customHeight="1">
      <c r="A484" s="39"/>
      <c r="B484" s="40"/>
      <c r="C484" s="239" t="s">
        <v>1391</v>
      </c>
      <c r="D484" s="239" t="s">
        <v>152</v>
      </c>
      <c r="E484" s="240" t="s">
        <v>591</v>
      </c>
      <c r="F484" s="241" t="s">
        <v>592</v>
      </c>
      <c r="G484" s="242" t="s">
        <v>198</v>
      </c>
      <c r="H484" s="243">
        <v>117.069</v>
      </c>
      <c r="I484" s="244"/>
      <c r="J484" s="245">
        <f>ROUND(I484*H484,2)</f>
        <v>0</v>
      </c>
      <c r="K484" s="246"/>
      <c r="L484" s="45"/>
      <c r="M484" s="247" t="s">
        <v>1</v>
      </c>
      <c r="N484" s="248" t="s">
        <v>42</v>
      </c>
      <c r="O484" s="98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1" t="s">
        <v>166</v>
      </c>
      <c r="AT484" s="251" t="s">
        <v>152</v>
      </c>
      <c r="AU484" s="251" t="s">
        <v>92</v>
      </c>
      <c r="AY484" s="18" t="s">
        <v>149</v>
      </c>
      <c r="BE484" s="252">
        <f>IF(N484="základná",J484,0)</f>
        <v>0</v>
      </c>
      <c r="BF484" s="252">
        <f>IF(N484="znížená",J484,0)</f>
        <v>0</v>
      </c>
      <c r="BG484" s="252">
        <f>IF(N484="zákl. prenesená",J484,0)</f>
        <v>0</v>
      </c>
      <c r="BH484" s="252">
        <f>IF(N484="zníž. prenesená",J484,0)</f>
        <v>0</v>
      </c>
      <c r="BI484" s="252">
        <f>IF(N484="nulová",J484,0)</f>
        <v>0</v>
      </c>
      <c r="BJ484" s="18" t="s">
        <v>92</v>
      </c>
      <c r="BK484" s="252">
        <f>ROUND(I484*H484,2)</f>
        <v>0</v>
      </c>
      <c r="BL484" s="18" t="s">
        <v>166</v>
      </c>
      <c r="BM484" s="251" t="s">
        <v>1768</v>
      </c>
    </row>
    <row r="485" s="15" customFormat="1">
      <c r="A485" s="15"/>
      <c r="B485" s="294"/>
      <c r="C485" s="295"/>
      <c r="D485" s="260" t="s">
        <v>190</v>
      </c>
      <c r="E485" s="296" t="s">
        <v>1</v>
      </c>
      <c r="F485" s="297" t="s">
        <v>1440</v>
      </c>
      <c r="G485" s="295"/>
      <c r="H485" s="296" t="s">
        <v>1</v>
      </c>
      <c r="I485" s="298"/>
      <c r="J485" s="295"/>
      <c r="K485" s="295"/>
      <c r="L485" s="299"/>
      <c r="M485" s="300"/>
      <c r="N485" s="301"/>
      <c r="O485" s="301"/>
      <c r="P485" s="301"/>
      <c r="Q485" s="301"/>
      <c r="R485" s="301"/>
      <c r="S485" s="301"/>
      <c r="T485" s="30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303" t="s">
        <v>190</v>
      </c>
      <c r="AU485" s="303" t="s">
        <v>92</v>
      </c>
      <c r="AV485" s="15" t="s">
        <v>84</v>
      </c>
      <c r="AW485" s="15" t="s">
        <v>32</v>
      </c>
      <c r="AX485" s="15" t="s">
        <v>76</v>
      </c>
      <c r="AY485" s="303" t="s">
        <v>149</v>
      </c>
    </row>
    <row r="486" s="13" customFormat="1">
      <c r="A486" s="13"/>
      <c r="B486" s="258"/>
      <c r="C486" s="259"/>
      <c r="D486" s="260" t="s">
        <v>190</v>
      </c>
      <c r="E486" s="261" t="s">
        <v>1</v>
      </c>
      <c r="F486" s="262" t="s">
        <v>1760</v>
      </c>
      <c r="G486" s="259"/>
      <c r="H486" s="263">
        <v>55.328000000000003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190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149</v>
      </c>
    </row>
    <row r="487" s="13" customFormat="1">
      <c r="A487" s="13"/>
      <c r="B487" s="258"/>
      <c r="C487" s="259"/>
      <c r="D487" s="260" t="s">
        <v>190</v>
      </c>
      <c r="E487" s="261" t="s">
        <v>1</v>
      </c>
      <c r="F487" s="262" t="s">
        <v>1761</v>
      </c>
      <c r="G487" s="259"/>
      <c r="H487" s="263">
        <v>14.592000000000001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190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149</v>
      </c>
    </row>
    <row r="488" s="13" customFormat="1">
      <c r="A488" s="13"/>
      <c r="B488" s="258"/>
      <c r="C488" s="259"/>
      <c r="D488" s="260" t="s">
        <v>190</v>
      </c>
      <c r="E488" s="261" t="s">
        <v>1</v>
      </c>
      <c r="F488" s="262" t="s">
        <v>1762</v>
      </c>
      <c r="G488" s="259"/>
      <c r="H488" s="263">
        <v>36.546999999999997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190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149</v>
      </c>
    </row>
    <row r="489" s="13" customFormat="1">
      <c r="A489" s="13"/>
      <c r="B489" s="258"/>
      <c r="C489" s="259"/>
      <c r="D489" s="260" t="s">
        <v>190</v>
      </c>
      <c r="E489" s="261" t="s">
        <v>1</v>
      </c>
      <c r="F489" s="262" t="s">
        <v>1763</v>
      </c>
      <c r="G489" s="259"/>
      <c r="H489" s="263">
        <v>3.2999999999999998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190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149</v>
      </c>
    </row>
    <row r="490" s="13" customFormat="1">
      <c r="A490" s="13"/>
      <c r="B490" s="258"/>
      <c r="C490" s="259"/>
      <c r="D490" s="260" t="s">
        <v>190</v>
      </c>
      <c r="E490" s="261" t="s">
        <v>1</v>
      </c>
      <c r="F490" s="262" t="s">
        <v>1764</v>
      </c>
      <c r="G490" s="259"/>
      <c r="H490" s="263">
        <v>6.9980000000000002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190</v>
      </c>
      <c r="AU490" s="269" t="s">
        <v>92</v>
      </c>
      <c r="AV490" s="13" t="s">
        <v>92</v>
      </c>
      <c r="AW490" s="13" t="s">
        <v>32</v>
      </c>
      <c r="AX490" s="13" t="s">
        <v>76</v>
      </c>
      <c r="AY490" s="269" t="s">
        <v>149</v>
      </c>
    </row>
    <row r="491" s="13" customFormat="1">
      <c r="A491" s="13"/>
      <c r="B491" s="258"/>
      <c r="C491" s="259"/>
      <c r="D491" s="260" t="s">
        <v>190</v>
      </c>
      <c r="E491" s="261" t="s">
        <v>1</v>
      </c>
      <c r="F491" s="262" t="s">
        <v>1446</v>
      </c>
      <c r="G491" s="259"/>
      <c r="H491" s="263">
        <v>0.30399999999999999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190</v>
      </c>
      <c r="AU491" s="269" t="s">
        <v>92</v>
      </c>
      <c r="AV491" s="13" t="s">
        <v>92</v>
      </c>
      <c r="AW491" s="13" t="s">
        <v>32</v>
      </c>
      <c r="AX491" s="13" t="s">
        <v>76</v>
      </c>
      <c r="AY491" s="269" t="s">
        <v>149</v>
      </c>
    </row>
    <row r="492" s="14" customFormat="1">
      <c r="A492" s="14"/>
      <c r="B492" s="270"/>
      <c r="C492" s="271"/>
      <c r="D492" s="260" t="s">
        <v>190</v>
      </c>
      <c r="E492" s="272" t="s">
        <v>1</v>
      </c>
      <c r="F492" s="273" t="s">
        <v>203</v>
      </c>
      <c r="G492" s="271"/>
      <c r="H492" s="274">
        <v>117.069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190</v>
      </c>
      <c r="AU492" s="280" t="s">
        <v>92</v>
      </c>
      <c r="AV492" s="14" t="s">
        <v>166</v>
      </c>
      <c r="AW492" s="14" t="s">
        <v>32</v>
      </c>
      <c r="AX492" s="14" t="s">
        <v>84</v>
      </c>
      <c r="AY492" s="280" t="s">
        <v>149</v>
      </c>
    </row>
    <row r="493" s="12" customFormat="1" ht="22.8" customHeight="1">
      <c r="A493" s="12"/>
      <c r="B493" s="223"/>
      <c r="C493" s="224"/>
      <c r="D493" s="225" t="s">
        <v>75</v>
      </c>
      <c r="E493" s="237" t="s">
        <v>422</v>
      </c>
      <c r="F493" s="237" t="s">
        <v>423</v>
      </c>
      <c r="G493" s="224"/>
      <c r="H493" s="224"/>
      <c r="I493" s="227"/>
      <c r="J493" s="238">
        <f>BK493</f>
        <v>0</v>
      </c>
      <c r="K493" s="224"/>
      <c r="L493" s="229"/>
      <c r="M493" s="230"/>
      <c r="N493" s="231"/>
      <c r="O493" s="231"/>
      <c r="P493" s="232">
        <f>P494</f>
        <v>0</v>
      </c>
      <c r="Q493" s="231"/>
      <c r="R493" s="232">
        <f>R494</f>
        <v>0</v>
      </c>
      <c r="S493" s="231"/>
      <c r="T493" s="233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34" t="s">
        <v>84</v>
      </c>
      <c r="AT493" s="235" t="s">
        <v>75</v>
      </c>
      <c r="AU493" s="235" t="s">
        <v>84</v>
      </c>
      <c r="AY493" s="234" t="s">
        <v>149</v>
      </c>
      <c r="BK493" s="236">
        <f>BK494</f>
        <v>0</v>
      </c>
    </row>
    <row r="494" s="2" customFormat="1" ht="23.4566" customHeight="1">
      <c r="A494" s="39"/>
      <c r="B494" s="40"/>
      <c r="C494" s="239" t="s">
        <v>1397</v>
      </c>
      <c r="D494" s="239" t="s">
        <v>152</v>
      </c>
      <c r="E494" s="240" t="s">
        <v>1455</v>
      </c>
      <c r="F494" s="241" t="s">
        <v>1456</v>
      </c>
      <c r="G494" s="242" t="s">
        <v>198</v>
      </c>
      <c r="H494" s="243">
        <v>608.846</v>
      </c>
      <c r="I494" s="244"/>
      <c r="J494" s="245">
        <f>ROUND(I494*H494,2)</f>
        <v>0</v>
      </c>
      <c r="K494" s="246"/>
      <c r="L494" s="45"/>
      <c r="M494" s="247" t="s">
        <v>1</v>
      </c>
      <c r="N494" s="248" t="s">
        <v>42</v>
      </c>
      <c r="O494" s="98"/>
      <c r="P494" s="249">
        <f>O494*H494</f>
        <v>0</v>
      </c>
      <c r="Q494" s="249">
        <v>0</v>
      </c>
      <c r="R494" s="249">
        <f>Q494*H494</f>
        <v>0</v>
      </c>
      <c r="S494" s="249">
        <v>0</v>
      </c>
      <c r="T494" s="25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51" t="s">
        <v>166</v>
      </c>
      <c r="AT494" s="251" t="s">
        <v>152</v>
      </c>
      <c r="AU494" s="251" t="s">
        <v>92</v>
      </c>
      <c r="AY494" s="18" t="s">
        <v>149</v>
      </c>
      <c r="BE494" s="252">
        <f>IF(N494="základná",J494,0)</f>
        <v>0</v>
      </c>
      <c r="BF494" s="252">
        <f>IF(N494="znížená",J494,0)</f>
        <v>0</v>
      </c>
      <c r="BG494" s="252">
        <f>IF(N494="zákl. prenesená",J494,0)</f>
        <v>0</v>
      </c>
      <c r="BH494" s="252">
        <f>IF(N494="zníž. prenesená",J494,0)</f>
        <v>0</v>
      </c>
      <c r="BI494" s="252">
        <f>IF(N494="nulová",J494,0)</f>
        <v>0</v>
      </c>
      <c r="BJ494" s="18" t="s">
        <v>92</v>
      </c>
      <c r="BK494" s="252">
        <f>ROUND(I494*H494,2)</f>
        <v>0</v>
      </c>
      <c r="BL494" s="18" t="s">
        <v>166</v>
      </c>
      <c r="BM494" s="251" t="s">
        <v>1769</v>
      </c>
    </row>
    <row r="495" s="12" customFormat="1" ht="25.92" customHeight="1">
      <c r="A495" s="12"/>
      <c r="B495" s="223"/>
      <c r="C495" s="224"/>
      <c r="D495" s="225" t="s">
        <v>75</v>
      </c>
      <c r="E495" s="226" t="s">
        <v>785</v>
      </c>
      <c r="F495" s="226" t="s">
        <v>786</v>
      </c>
      <c r="G495" s="224"/>
      <c r="H495" s="224"/>
      <c r="I495" s="227"/>
      <c r="J495" s="228">
        <f>BK495</f>
        <v>0</v>
      </c>
      <c r="K495" s="224"/>
      <c r="L495" s="229"/>
      <c r="M495" s="230"/>
      <c r="N495" s="231"/>
      <c r="O495" s="231"/>
      <c r="P495" s="232">
        <f>P496</f>
        <v>0</v>
      </c>
      <c r="Q495" s="231"/>
      <c r="R495" s="232">
        <f>R496</f>
        <v>1.1066994636400001</v>
      </c>
      <c r="S495" s="231"/>
      <c r="T495" s="233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34" t="s">
        <v>92</v>
      </c>
      <c r="AT495" s="235" t="s">
        <v>75</v>
      </c>
      <c r="AU495" s="235" t="s">
        <v>76</v>
      </c>
      <c r="AY495" s="234" t="s">
        <v>149</v>
      </c>
      <c r="BK495" s="236">
        <f>BK496</f>
        <v>0</v>
      </c>
    </row>
    <row r="496" s="12" customFormat="1" ht="22.8" customHeight="1">
      <c r="A496" s="12"/>
      <c r="B496" s="223"/>
      <c r="C496" s="224"/>
      <c r="D496" s="225" t="s">
        <v>75</v>
      </c>
      <c r="E496" s="237" t="s">
        <v>787</v>
      </c>
      <c r="F496" s="237" t="s">
        <v>788</v>
      </c>
      <c r="G496" s="224"/>
      <c r="H496" s="224"/>
      <c r="I496" s="227"/>
      <c r="J496" s="238">
        <f>BK496</f>
        <v>0</v>
      </c>
      <c r="K496" s="224"/>
      <c r="L496" s="229"/>
      <c r="M496" s="230"/>
      <c r="N496" s="231"/>
      <c r="O496" s="231"/>
      <c r="P496" s="232">
        <f>SUM(P497:P532)</f>
        <v>0</v>
      </c>
      <c r="Q496" s="231"/>
      <c r="R496" s="232">
        <f>SUM(R497:R532)</f>
        <v>1.1066994636400001</v>
      </c>
      <c r="S496" s="231"/>
      <c r="T496" s="233">
        <f>SUM(T497:T532)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34" t="s">
        <v>92</v>
      </c>
      <c r="AT496" s="235" t="s">
        <v>75</v>
      </c>
      <c r="AU496" s="235" t="s">
        <v>84</v>
      </c>
      <c r="AY496" s="234" t="s">
        <v>149</v>
      </c>
      <c r="BK496" s="236">
        <f>SUM(BK497:BK532)</f>
        <v>0</v>
      </c>
    </row>
    <row r="497" s="2" customFormat="1" ht="23.4566" customHeight="1">
      <c r="A497" s="39"/>
      <c r="B497" s="40"/>
      <c r="C497" s="239" t="s">
        <v>1402</v>
      </c>
      <c r="D497" s="239" t="s">
        <v>152</v>
      </c>
      <c r="E497" s="240" t="s">
        <v>1459</v>
      </c>
      <c r="F497" s="241" t="s">
        <v>1460</v>
      </c>
      <c r="G497" s="242" t="s">
        <v>188</v>
      </c>
      <c r="H497" s="243">
        <v>9.2430000000000003</v>
      </c>
      <c r="I497" s="244"/>
      <c r="J497" s="245">
        <f>ROUND(I497*H497,2)</f>
        <v>0</v>
      </c>
      <c r="K497" s="246"/>
      <c r="L497" s="45"/>
      <c r="M497" s="247" t="s">
        <v>1</v>
      </c>
      <c r="N497" s="248" t="s">
        <v>42</v>
      </c>
      <c r="O497" s="9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1" t="s">
        <v>264</v>
      </c>
      <c r="AT497" s="251" t="s">
        <v>152</v>
      </c>
      <c r="AU497" s="251" t="s">
        <v>92</v>
      </c>
      <c r="AY497" s="18" t="s">
        <v>149</v>
      </c>
      <c r="BE497" s="252">
        <f>IF(N497="základná",J497,0)</f>
        <v>0</v>
      </c>
      <c r="BF497" s="252">
        <f>IF(N497="znížená",J497,0)</f>
        <v>0</v>
      </c>
      <c r="BG497" s="252">
        <f>IF(N497="zákl. prenesená",J497,0)</f>
        <v>0</v>
      </c>
      <c r="BH497" s="252">
        <f>IF(N497="zníž. prenesená",J497,0)</f>
        <v>0</v>
      </c>
      <c r="BI497" s="252">
        <f>IF(N497="nulová",J497,0)</f>
        <v>0</v>
      </c>
      <c r="BJ497" s="18" t="s">
        <v>92</v>
      </c>
      <c r="BK497" s="252">
        <f>ROUND(I497*H497,2)</f>
        <v>0</v>
      </c>
      <c r="BL497" s="18" t="s">
        <v>264</v>
      </c>
      <c r="BM497" s="251" t="s">
        <v>1770</v>
      </c>
    </row>
    <row r="498" s="15" customFormat="1">
      <c r="A498" s="15"/>
      <c r="B498" s="294"/>
      <c r="C498" s="295"/>
      <c r="D498" s="260" t="s">
        <v>190</v>
      </c>
      <c r="E498" s="296" t="s">
        <v>1</v>
      </c>
      <c r="F498" s="297" t="s">
        <v>1462</v>
      </c>
      <c r="G498" s="295"/>
      <c r="H498" s="296" t="s">
        <v>1</v>
      </c>
      <c r="I498" s="298"/>
      <c r="J498" s="295"/>
      <c r="K498" s="295"/>
      <c r="L498" s="299"/>
      <c r="M498" s="300"/>
      <c r="N498" s="301"/>
      <c r="O498" s="301"/>
      <c r="P498" s="301"/>
      <c r="Q498" s="301"/>
      <c r="R498" s="301"/>
      <c r="S498" s="301"/>
      <c r="T498" s="30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3" t="s">
        <v>190</v>
      </c>
      <c r="AU498" s="303" t="s">
        <v>92</v>
      </c>
      <c r="AV498" s="15" t="s">
        <v>84</v>
      </c>
      <c r="AW498" s="15" t="s">
        <v>32</v>
      </c>
      <c r="AX498" s="15" t="s">
        <v>76</v>
      </c>
      <c r="AY498" s="303" t="s">
        <v>149</v>
      </c>
    </row>
    <row r="499" s="13" customFormat="1">
      <c r="A499" s="13"/>
      <c r="B499" s="258"/>
      <c r="C499" s="259"/>
      <c r="D499" s="260" t="s">
        <v>190</v>
      </c>
      <c r="E499" s="261" t="s">
        <v>1</v>
      </c>
      <c r="F499" s="262" t="s">
        <v>1771</v>
      </c>
      <c r="G499" s="259"/>
      <c r="H499" s="263">
        <v>3.7799999999999998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190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149</v>
      </c>
    </row>
    <row r="500" s="13" customFormat="1">
      <c r="A500" s="13"/>
      <c r="B500" s="258"/>
      <c r="C500" s="259"/>
      <c r="D500" s="260" t="s">
        <v>190</v>
      </c>
      <c r="E500" s="261" t="s">
        <v>1</v>
      </c>
      <c r="F500" s="262" t="s">
        <v>1772</v>
      </c>
      <c r="G500" s="259"/>
      <c r="H500" s="263">
        <v>5.4630000000000001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190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149</v>
      </c>
    </row>
    <row r="501" s="14" customFormat="1">
      <c r="A501" s="14"/>
      <c r="B501" s="270"/>
      <c r="C501" s="271"/>
      <c r="D501" s="260" t="s">
        <v>190</v>
      </c>
      <c r="E501" s="272" t="s">
        <v>1</v>
      </c>
      <c r="F501" s="273" t="s">
        <v>203</v>
      </c>
      <c r="G501" s="271"/>
      <c r="H501" s="274">
        <v>9.2430000000000003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0" t="s">
        <v>190</v>
      </c>
      <c r="AU501" s="280" t="s">
        <v>92</v>
      </c>
      <c r="AV501" s="14" t="s">
        <v>166</v>
      </c>
      <c r="AW501" s="14" t="s">
        <v>32</v>
      </c>
      <c r="AX501" s="14" t="s">
        <v>84</v>
      </c>
      <c r="AY501" s="280" t="s">
        <v>149</v>
      </c>
    </row>
    <row r="502" s="2" customFormat="1" ht="16.30189" customHeight="1">
      <c r="A502" s="39"/>
      <c r="B502" s="40"/>
      <c r="C502" s="282" t="s">
        <v>1407</v>
      </c>
      <c r="D502" s="282" t="s">
        <v>243</v>
      </c>
      <c r="E502" s="283" t="s">
        <v>793</v>
      </c>
      <c r="F502" s="284" t="s">
        <v>794</v>
      </c>
      <c r="G502" s="285" t="s">
        <v>198</v>
      </c>
      <c r="H502" s="286">
        <v>0.0030000000000000001</v>
      </c>
      <c r="I502" s="287"/>
      <c r="J502" s="288">
        <f>ROUND(I502*H502,2)</f>
        <v>0</v>
      </c>
      <c r="K502" s="289"/>
      <c r="L502" s="290"/>
      <c r="M502" s="291" t="s">
        <v>1</v>
      </c>
      <c r="N502" s="292" t="s">
        <v>42</v>
      </c>
      <c r="O502" s="98"/>
      <c r="P502" s="249">
        <f>O502*H502</f>
        <v>0</v>
      </c>
      <c r="Q502" s="249">
        <v>1</v>
      </c>
      <c r="R502" s="249">
        <f>Q502*H502</f>
        <v>0.0030000000000000001</v>
      </c>
      <c r="S502" s="249">
        <v>0</v>
      </c>
      <c r="T502" s="25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51" t="s">
        <v>332</v>
      </c>
      <c r="AT502" s="251" t="s">
        <v>243</v>
      </c>
      <c r="AU502" s="251" t="s">
        <v>92</v>
      </c>
      <c r="AY502" s="18" t="s">
        <v>149</v>
      </c>
      <c r="BE502" s="252">
        <f>IF(N502="základná",J502,0)</f>
        <v>0</v>
      </c>
      <c r="BF502" s="252">
        <f>IF(N502="znížená",J502,0)</f>
        <v>0</v>
      </c>
      <c r="BG502" s="252">
        <f>IF(N502="zákl. prenesená",J502,0)</f>
        <v>0</v>
      </c>
      <c r="BH502" s="252">
        <f>IF(N502="zníž. prenesená",J502,0)</f>
        <v>0</v>
      </c>
      <c r="BI502" s="252">
        <f>IF(N502="nulová",J502,0)</f>
        <v>0</v>
      </c>
      <c r="BJ502" s="18" t="s">
        <v>92</v>
      </c>
      <c r="BK502" s="252">
        <f>ROUND(I502*H502,2)</f>
        <v>0</v>
      </c>
      <c r="BL502" s="18" t="s">
        <v>264</v>
      </c>
      <c r="BM502" s="251" t="s">
        <v>1773</v>
      </c>
    </row>
    <row r="503" s="13" customFormat="1">
      <c r="A503" s="13"/>
      <c r="B503" s="258"/>
      <c r="C503" s="259"/>
      <c r="D503" s="260" t="s">
        <v>190</v>
      </c>
      <c r="E503" s="259"/>
      <c r="F503" s="262" t="s">
        <v>1774</v>
      </c>
      <c r="G503" s="259"/>
      <c r="H503" s="263">
        <v>0.0030000000000000001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190</v>
      </c>
      <c r="AU503" s="269" t="s">
        <v>92</v>
      </c>
      <c r="AV503" s="13" t="s">
        <v>92</v>
      </c>
      <c r="AW503" s="13" t="s">
        <v>4</v>
      </c>
      <c r="AX503" s="13" t="s">
        <v>84</v>
      </c>
      <c r="AY503" s="269" t="s">
        <v>149</v>
      </c>
    </row>
    <row r="504" s="2" customFormat="1" ht="23.4566" customHeight="1">
      <c r="A504" s="39"/>
      <c r="B504" s="40"/>
      <c r="C504" s="239" t="s">
        <v>1411</v>
      </c>
      <c r="D504" s="239" t="s">
        <v>152</v>
      </c>
      <c r="E504" s="240" t="s">
        <v>1468</v>
      </c>
      <c r="F504" s="241" t="s">
        <v>1469</v>
      </c>
      <c r="G504" s="242" t="s">
        <v>188</v>
      </c>
      <c r="H504" s="243">
        <v>7.5599999999999996</v>
      </c>
      <c r="I504" s="244"/>
      <c r="J504" s="245">
        <f>ROUND(I504*H504,2)</f>
        <v>0</v>
      </c>
      <c r="K504" s="246"/>
      <c r="L504" s="45"/>
      <c r="M504" s="247" t="s">
        <v>1</v>
      </c>
      <c r="N504" s="248" t="s">
        <v>42</v>
      </c>
      <c r="O504" s="98"/>
      <c r="P504" s="249">
        <f>O504*H504</f>
        <v>0</v>
      </c>
      <c r="Q504" s="249">
        <v>0.00026259999999999999</v>
      </c>
      <c r="R504" s="249">
        <f>Q504*H504</f>
        <v>0.0019852559999999999</v>
      </c>
      <c r="S504" s="249">
        <v>0</v>
      </c>
      <c r="T504" s="25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1" t="s">
        <v>264</v>
      </c>
      <c r="AT504" s="251" t="s">
        <v>152</v>
      </c>
      <c r="AU504" s="251" t="s">
        <v>92</v>
      </c>
      <c r="AY504" s="18" t="s">
        <v>149</v>
      </c>
      <c r="BE504" s="252">
        <f>IF(N504="základná",J504,0)</f>
        <v>0</v>
      </c>
      <c r="BF504" s="252">
        <f>IF(N504="znížená",J504,0)</f>
        <v>0</v>
      </c>
      <c r="BG504" s="252">
        <f>IF(N504="zákl. prenesená",J504,0)</f>
        <v>0</v>
      </c>
      <c r="BH504" s="252">
        <f>IF(N504="zníž. prenesená",J504,0)</f>
        <v>0</v>
      </c>
      <c r="BI504" s="252">
        <f>IF(N504="nulová",J504,0)</f>
        <v>0</v>
      </c>
      <c r="BJ504" s="18" t="s">
        <v>92</v>
      </c>
      <c r="BK504" s="252">
        <f>ROUND(I504*H504,2)</f>
        <v>0</v>
      </c>
      <c r="BL504" s="18" t="s">
        <v>264</v>
      </c>
      <c r="BM504" s="251" t="s">
        <v>1775</v>
      </c>
    </row>
    <row r="505" s="15" customFormat="1">
      <c r="A505" s="15"/>
      <c r="B505" s="294"/>
      <c r="C505" s="295"/>
      <c r="D505" s="260" t="s">
        <v>190</v>
      </c>
      <c r="E505" s="296" t="s">
        <v>1</v>
      </c>
      <c r="F505" s="297" t="s">
        <v>1462</v>
      </c>
      <c r="G505" s="295"/>
      <c r="H505" s="296" t="s">
        <v>1</v>
      </c>
      <c r="I505" s="298"/>
      <c r="J505" s="295"/>
      <c r="K505" s="295"/>
      <c r="L505" s="299"/>
      <c r="M505" s="300"/>
      <c r="N505" s="301"/>
      <c r="O505" s="301"/>
      <c r="P505" s="301"/>
      <c r="Q505" s="301"/>
      <c r="R505" s="301"/>
      <c r="S505" s="301"/>
      <c r="T505" s="30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303" t="s">
        <v>190</v>
      </c>
      <c r="AU505" s="303" t="s">
        <v>92</v>
      </c>
      <c r="AV505" s="15" t="s">
        <v>84</v>
      </c>
      <c r="AW505" s="15" t="s">
        <v>32</v>
      </c>
      <c r="AX505" s="15" t="s">
        <v>76</v>
      </c>
      <c r="AY505" s="303" t="s">
        <v>149</v>
      </c>
    </row>
    <row r="506" s="13" customFormat="1">
      <c r="A506" s="13"/>
      <c r="B506" s="258"/>
      <c r="C506" s="259"/>
      <c r="D506" s="260" t="s">
        <v>190</v>
      </c>
      <c r="E506" s="261" t="s">
        <v>1</v>
      </c>
      <c r="F506" s="262" t="s">
        <v>1776</v>
      </c>
      <c r="G506" s="259"/>
      <c r="H506" s="263">
        <v>7.5599999999999996</v>
      </c>
      <c r="I506" s="264"/>
      <c r="J506" s="259"/>
      <c r="K506" s="259"/>
      <c r="L506" s="265"/>
      <c r="M506" s="266"/>
      <c r="N506" s="267"/>
      <c r="O506" s="267"/>
      <c r="P506" s="267"/>
      <c r="Q506" s="267"/>
      <c r="R506" s="267"/>
      <c r="S506" s="267"/>
      <c r="T506" s="26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9" t="s">
        <v>190</v>
      </c>
      <c r="AU506" s="269" t="s">
        <v>92</v>
      </c>
      <c r="AV506" s="13" t="s">
        <v>92</v>
      </c>
      <c r="AW506" s="13" t="s">
        <v>32</v>
      </c>
      <c r="AX506" s="13" t="s">
        <v>84</v>
      </c>
      <c r="AY506" s="269" t="s">
        <v>149</v>
      </c>
    </row>
    <row r="507" s="2" customFormat="1" ht="16.30189" customHeight="1">
      <c r="A507" s="39"/>
      <c r="B507" s="40"/>
      <c r="C507" s="282" t="s">
        <v>1414</v>
      </c>
      <c r="D507" s="282" t="s">
        <v>243</v>
      </c>
      <c r="E507" s="283" t="s">
        <v>1473</v>
      </c>
      <c r="F507" s="284" t="s">
        <v>1474</v>
      </c>
      <c r="G507" s="285" t="s">
        <v>198</v>
      </c>
      <c r="H507" s="286">
        <v>0.012999999999999999</v>
      </c>
      <c r="I507" s="287"/>
      <c r="J507" s="288">
        <f>ROUND(I507*H507,2)</f>
        <v>0</v>
      </c>
      <c r="K507" s="289"/>
      <c r="L507" s="290"/>
      <c r="M507" s="291" t="s">
        <v>1</v>
      </c>
      <c r="N507" s="292" t="s">
        <v>42</v>
      </c>
      <c r="O507" s="98"/>
      <c r="P507" s="249">
        <f>O507*H507</f>
        <v>0</v>
      </c>
      <c r="Q507" s="249">
        <v>1</v>
      </c>
      <c r="R507" s="249">
        <f>Q507*H507</f>
        <v>0.012999999999999999</v>
      </c>
      <c r="S507" s="249">
        <v>0</v>
      </c>
      <c r="T507" s="25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1" t="s">
        <v>332</v>
      </c>
      <c r="AT507" s="251" t="s">
        <v>243</v>
      </c>
      <c r="AU507" s="251" t="s">
        <v>92</v>
      </c>
      <c r="AY507" s="18" t="s">
        <v>149</v>
      </c>
      <c r="BE507" s="252">
        <f>IF(N507="základná",J507,0)</f>
        <v>0</v>
      </c>
      <c r="BF507" s="252">
        <f>IF(N507="znížená",J507,0)</f>
        <v>0</v>
      </c>
      <c r="BG507" s="252">
        <f>IF(N507="zákl. prenesená",J507,0)</f>
        <v>0</v>
      </c>
      <c r="BH507" s="252">
        <f>IF(N507="zníž. prenesená",J507,0)</f>
        <v>0</v>
      </c>
      <c r="BI507" s="252">
        <f>IF(N507="nulová",J507,0)</f>
        <v>0</v>
      </c>
      <c r="BJ507" s="18" t="s">
        <v>92</v>
      </c>
      <c r="BK507" s="252">
        <f>ROUND(I507*H507,2)</f>
        <v>0</v>
      </c>
      <c r="BL507" s="18" t="s">
        <v>264</v>
      </c>
      <c r="BM507" s="251" t="s">
        <v>1777</v>
      </c>
    </row>
    <row r="508" s="13" customFormat="1">
      <c r="A508" s="13"/>
      <c r="B508" s="258"/>
      <c r="C508" s="259"/>
      <c r="D508" s="260" t="s">
        <v>190</v>
      </c>
      <c r="E508" s="259"/>
      <c r="F508" s="262" t="s">
        <v>1778</v>
      </c>
      <c r="G508" s="259"/>
      <c r="H508" s="263">
        <v>0.012999999999999999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190</v>
      </c>
      <c r="AU508" s="269" t="s">
        <v>92</v>
      </c>
      <c r="AV508" s="13" t="s">
        <v>92</v>
      </c>
      <c r="AW508" s="13" t="s">
        <v>4</v>
      </c>
      <c r="AX508" s="13" t="s">
        <v>84</v>
      </c>
      <c r="AY508" s="269" t="s">
        <v>149</v>
      </c>
    </row>
    <row r="509" s="2" customFormat="1" ht="23.4566" customHeight="1">
      <c r="A509" s="39"/>
      <c r="B509" s="40"/>
      <c r="C509" s="239" t="s">
        <v>1420</v>
      </c>
      <c r="D509" s="239" t="s">
        <v>152</v>
      </c>
      <c r="E509" s="240" t="s">
        <v>1478</v>
      </c>
      <c r="F509" s="241" t="s">
        <v>1479</v>
      </c>
      <c r="G509" s="242" t="s">
        <v>188</v>
      </c>
      <c r="H509" s="243">
        <v>32.399999999999999</v>
      </c>
      <c r="I509" s="244"/>
      <c r="J509" s="245">
        <f>ROUND(I509*H509,2)</f>
        <v>0</v>
      </c>
      <c r="K509" s="246"/>
      <c r="L509" s="45"/>
      <c r="M509" s="247" t="s">
        <v>1</v>
      </c>
      <c r="N509" s="248" t="s">
        <v>42</v>
      </c>
      <c r="O509" s="9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1" t="s">
        <v>264</v>
      </c>
      <c r="AT509" s="251" t="s">
        <v>152</v>
      </c>
      <c r="AU509" s="251" t="s">
        <v>92</v>
      </c>
      <c r="AY509" s="18" t="s">
        <v>149</v>
      </c>
      <c r="BE509" s="252">
        <f>IF(N509="základná",J509,0)</f>
        <v>0</v>
      </c>
      <c r="BF509" s="252">
        <f>IF(N509="znížená",J509,0)</f>
        <v>0</v>
      </c>
      <c r="BG509" s="252">
        <f>IF(N509="zákl. prenesená",J509,0)</f>
        <v>0</v>
      </c>
      <c r="BH509" s="252">
        <f>IF(N509="zníž. prenesená",J509,0)</f>
        <v>0</v>
      </c>
      <c r="BI509" s="252">
        <f>IF(N509="nulová",J509,0)</f>
        <v>0</v>
      </c>
      <c r="BJ509" s="18" t="s">
        <v>92</v>
      </c>
      <c r="BK509" s="252">
        <f>ROUND(I509*H509,2)</f>
        <v>0</v>
      </c>
      <c r="BL509" s="18" t="s">
        <v>264</v>
      </c>
      <c r="BM509" s="251" t="s">
        <v>1779</v>
      </c>
    </row>
    <row r="510" s="13" customFormat="1">
      <c r="A510" s="13"/>
      <c r="B510" s="258"/>
      <c r="C510" s="259"/>
      <c r="D510" s="260" t="s">
        <v>190</v>
      </c>
      <c r="E510" s="261" t="s">
        <v>1</v>
      </c>
      <c r="F510" s="262" t="s">
        <v>1780</v>
      </c>
      <c r="G510" s="259"/>
      <c r="H510" s="263">
        <v>32.399999999999999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190</v>
      </c>
      <c r="AU510" s="269" t="s">
        <v>92</v>
      </c>
      <c r="AV510" s="13" t="s">
        <v>92</v>
      </c>
      <c r="AW510" s="13" t="s">
        <v>32</v>
      </c>
      <c r="AX510" s="13" t="s">
        <v>84</v>
      </c>
      <c r="AY510" s="269" t="s">
        <v>149</v>
      </c>
    </row>
    <row r="511" s="2" customFormat="1" ht="23.4566" customHeight="1">
      <c r="A511" s="39"/>
      <c r="B511" s="40"/>
      <c r="C511" s="282" t="s">
        <v>1425</v>
      </c>
      <c r="D511" s="282" t="s">
        <v>243</v>
      </c>
      <c r="E511" s="283" t="s">
        <v>1483</v>
      </c>
      <c r="F511" s="284" t="s">
        <v>1484</v>
      </c>
      <c r="G511" s="285" t="s">
        <v>188</v>
      </c>
      <c r="H511" s="286">
        <v>37.259999999999998</v>
      </c>
      <c r="I511" s="287"/>
      <c r="J511" s="288">
        <f>ROUND(I511*H511,2)</f>
        <v>0</v>
      </c>
      <c r="K511" s="289"/>
      <c r="L511" s="290"/>
      <c r="M511" s="291" t="s">
        <v>1</v>
      </c>
      <c r="N511" s="292" t="s">
        <v>42</v>
      </c>
      <c r="O511" s="98"/>
      <c r="P511" s="249">
        <f>O511*H511</f>
        <v>0</v>
      </c>
      <c r="Q511" s="249">
        <v>0.0044999999999999997</v>
      </c>
      <c r="R511" s="249">
        <f>Q511*H511</f>
        <v>0.16766999999999999</v>
      </c>
      <c r="S511" s="249">
        <v>0</v>
      </c>
      <c r="T511" s="25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51" t="s">
        <v>332</v>
      </c>
      <c r="AT511" s="251" t="s">
        <v>243</v>
      </c>
      <c r="AU511" s="251" t="s">
        <v>92</v>
      </c>
      <c r="AY511" s="18" t="s">
        <v>149</v>
      </c>
      <c r="BE511" s="252">
        <f>IF(N511="základná",J511,0)</f>
        <v>0</v>
      </c>
      <c r="BF511" s="252">
        <f>IF(N511="znížená",J511,0)</f>
        <v>0</v>
      </c>
      <c r="BG511" s="252">
        <f>IF(N511="zákl. prenesená",J511,0)</f>
        <v>0</v>
      </c>
      <c r="BH511" s="252">
        <f>IF(N511="zníž. prenesená",J511,0)</f>
        <v>0</v>
      </c>
      <c r="BI511" s="252">
        <f>IF(N511="nulová",J511,0)</f>
        <v>0</v>
      </c>
      <c r="BJ511" s="18" t="s">
        <v>92</v>
      </c>
      <c r="BK511" s="252">
        <f>ROUND(I511*H511,2)</f>
        <v>0</v>
      </c>
      <c r="BL511" s="18" t="s">
        <v>264</v>
      </c>
      <c r="BM511" s="251" t="s">
        <v>1781</v>
      </c>
    </row>
    <row r="512" s="13" customFormat="1">
      <c r="A512" s="13"/>
      <c r="B512" s="258"/>
      <c r="C512" s="259"/>
      <c r="D512" s="260" t="s">
        <v>190</v>
      </c>
      <c r="E512" s="259"/>
      <c r="F512" s="262" t="s">
        <v>1782</v>
      </c>
      <c r="G512" s="259"/>
      <c r="H512" s="263">
        <v>37.259999999999998</v>
      </c>
      <c r="I512" s="264"/>
      <c r="J512" s="259"/>
      <c r="K512" s="259"/>
      <c r="L512" s="265"/>
      <c r="M512" s="266"/>
      <c r="N512" s="267"/>
      <c r="O512" s="267"/>
      <c r="P512" s="267"/>
      <c r="Q512" s="267"/>
      <c r="R512" s="267"/>
      <c r="S512" s="267"/>
      <c r="T512" s="26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9" t="s">
        <v>190</v>
      </c>
      <c r="AU512" s="269" t="s">
        <v>92</v>
      </c>
      <c r="AV512" s="13" t="s">
        <v>92</v>
      </c>
      <c r="AW512" s="13" t="s">
        <v>4</v>
      </c>
      <c r="AX512" s="13" t="s">
        <v>84</v>
      </c>
      <c r="AY512" s="269" t="s">
        <v>149</v>
      </c>
    </row>
    <row r="513" s="2" customFormat="1" ht="23.4566" customHeight="1">
      <c r="A513" s="39"/>
      <c r="B513" s="40"/>
      <c r="C513" s="239" t="s">
        <v>1430</v>
      </c>
      <c r="D513" s="239" t="s">
        <v>152</v>
      </c>
      <c r="E513" s="240" t="s">
        <v>1488</v>
      </c>
      <c r="F513" s="241" t="s">
        <v>1489</v>
      </c>
      <c r="G513" s="242" t="s">
        <v>188</v>
      </c>
      <c r="H513" s="243">
        <v>58.5</v>
      </c>
      <c r="I513" s="244"/>
      <c r="J513" s="245">
        <f>ROUND(I513*H513,2)</f>
        <v>0</v>
      </c>
      <c r="K513" s="246"/>
      <c r="L513" s="45"/>
      <c r="M513" s="247" t="s">
        <v>1</v>
      </c>
      <c r="N513" s="248" t="s">
        <v>42</v>
      </c>
      <c r="O513" s="98"/>
      <c r="P513" s="249">
        <f>O513*H513</f>
        <v>0</v>
      </c>
      <c r="Q513" s="249">
        <v>0.00060300000000000002</v>
      </c>
      <c r="R513" s="249">
        <f>Q513*H513</f>
        <v>0.035275500000000001</v>
      </c>
      <c r="S513" s="249">
        <v>0</v>
      </c>
      <c r="T513" s="25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1" t="s">
        <v>264</v>
      </c>
      <c r="AT513" s="251" t="s">
        <v>152</v>
      </c>
      <c r="AU513" s="251" t="s">
        <v>92</v>
      </c>
      <c r="AY513" s="18" t="s">
        <v>149</v>
      </c>
      <c r="BE513" s="252">
        <f>IF(N513="základná",J513,0)</f>
        <v>0</v>
      </c>
      <c r="BF513" s="252">
        <f>IF(N513="znížená",J513,0)</f>
        <v>0</v>
      </c>
      <c r="BG513" s="252">
        <f>IF(N513="zákl. prenesená",J513,0)</f>
        <v>0</v>
      </c>
      <c r="BH513" s="252">
        <f>IF(N513="zníž. prenesená",J513,0)</f>
        <v>0</v>
      </c>
      <c r="BI513" s="252">
        <f>IF(N513="nulová",J513,0)</f>
        <v>0</v>
      </c>
      <c r="BJ513" s="18" t="s">
        <v>92</v>
      </c>
      <c r="BK513" s="252">
        <f>ROUND(I513*H513,2)</f>
        <v>0</v>
      </c>
      <c r="BL513" s="18" t="s">
        <v>264</v>
      </c>
      <c r="BM513" s="251" t="s">
        <v>1783</v>
      </c>
    </row>
    <row r="514" s="13" customFormat="1">
      <c r="A514" s="13"/>
      <c r="B514" s="258"/>
      <c r="C514" s="259"/>
      <c r="D514" s="260" t="s">
        <v>190</v>
      </c>
      <c r="E514" s="261" t="s">
        <v>1</v>
      </c>
      <c r="F514" s="262" t="s">
        <v>1784</v>
      </c>
      <c r="G514" s="259"/>
      <c r="H514" s="263">
        <v>58.5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190</v>
      </c>
      <c r="AU514" s="269" t="s">
        <v>92</v>
      </c>
      <c r="AV514" s="13" t="s">
        <v>92</v>
      </c>
      <c r="AW514" s="13" t="s">
        <v>32</v>
      </c>
      <c r="AX514" s="13" t="s">
        <v>84</v>
      </c>
      <c r="AY514" s="269" t="s">
        <v>149</v>
      </c>
    </row>
    <row r="515" s="2" customFormat="1" ht="21.0566" customHeight="1">
      <c r="A515" s="39"/>
      <c r="B515" s="40"/>
      <c r="C515" s="239" t="s">
        <v>1447</v>
      </c>
      <c r="D515" s="239" t="s">
        <v>152</v>
      </c>
      <c r="E515" s="240" t="s">
        <v>1493</v>
      </c>
      <c r="F515" s="241" t="s">
        <v>1494</v>
      </c>
      <c r="G515" s="242" t="s">
        <v>188</v>
      </c>
      <c r="H515" s="243">
        <v>19.5</v>
      </c>
      <c r="I515" s="244"/>
      <c r="J515" s="245">
        <f>ROUND(I515*H515,2)</f>
        <v>0</v>
      </c>
      <c r="K515" s="246"/>
      <c r="L515" s="45"/>
      <c r="M515" s="247" t="s">
        <v>1</v>
      </c>
      <c r="N515" s="248" t="s">
        <v>42</v>
      </c>
      <c r="O515" s="98"/>
      <c r="P515" s="249">
        <f>O515*H515</f>
        <v>0</v>
      </c>
      <c r="Q515" s="249">
        <v>0.00085300000000000003</v>
      </c>
      <c r="R515" s="249">
        <f>Q515*H515</f>
        <v>0.016633499999999999</v>
      </c>
      <c r="S515" s="249">
        <v>0</v>
      </c>
      <c r="T515" s="25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1" t="s">
        <v>264</v>
      </c>
      <c r="AT515" s="251" t="s">
        <v>152</v>
      </c>
      <c r="AU515" s="251" t="s">
        <v>92</v>
      </c>
      <c r="AY515" s="18" t="s">
        <v>149</v>
      </c>
      <c r="BE515" s="252">
        <f>IF(N515="základná",J515,0)</f>
        <v>0</v>
      </c>
      <c r="BF515" s="252">
        <f>IF(N515="znížená",J515,0)</f>
        <v>0</v>
      </c>
      <c r="BG515" s="252">
        <f>IF(N515="zákl. prenesená",J515,0)</f>
        <v>0</v>
      </c>
      <c r="BH515" s="252">
        <f>IF(N515="zníž. prenesená",J515,0)</f>
        <v>0</v>
      </c>
      <c r="BI515" s="252">
        <f>IF(N515="nulová",J515,0)</f>
        <v>0</v>
      </c>
      <c r="BJ515" s="18" t="s">
        <v>92</v>
      </c>
      <c r="BK515" s="252">
        <f>ROUND(I515*H515,2)</f>
        <v>0</v>
      </c>
      <c r="BL515" s="18" t="s">
        <v>264</v>
      </c>
      <c r="BM515" s="251" t="s">
        <v>1785</v>
      </c>
    </row>
    <row r="516" s="15" customFormat="1">
      <c r="A516" s="15"/>
      <c r="B516" s="294"/>
      <c r="C516" s="295"/>
      <c r="D516" s="260" t="s">
        <v>190</v>
      </c>
      <c r="E516" s="296" t="s">
        <v>1</v>
      </c>
      <c r="F516" s="297" t="s">
        <v>1496</v>
      </c>
      <c r="G516" s="295"/>
      <c r="H516" s="296" t="s">
        <v>1</v>
      </c>
      <c r="I516" s="298"/>
      <c r="J516" s="295"/>
      <c r="K516" s="295"/>
      <c r="L516" s="299"/>
      <c r="M516" s="300"/>
      <c r="N516" s="301"/>
      <c r="O516" s="301"/>
      <c r="P516" s="301"/>
      <c r="Q516" s="301"/>
      <c r="R516" s="301"/>
      <c r="S516" s="301"/>
      <c r="T516" s="30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303" t="s">
        <v>190</v>
      </c>
      <c r="AU516" s="303" t="s">
        <v>92</v>
      </c>
      <c r="AV516" s="15" t="s">
        <v>84</v>
      </c>
      <c r="AW516" s="15" t="s">
        <v>32</v>
      </c>
      <c r="AX516" s="15" t="s">
        <v>76</v>
      </c>
      <c r="AY516" s="303" t="s">
        <v>149</v>
      </c>
    </row>
    <row r="517" s="13" customFormat="1">
      <c r="A517" s="13"/>
      <c r="B517" s="258"/>
      <c r="C517" s="259"/>
      <c r="D517" s="260" t="s">
        <v>190</v>
      </c>
      <c r="E517" s="261" t="s">
        <v>1</v>
      </c>
      <c r="F517" s="262" t="s">
        <v>1786</v>
      </c>
      <c r="G517" s="259"/>
      <c r="H517" s="263">
        <v>19.5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190</v>
      </c>
      <c r="AU517" s="269" t="s">
        <v>92</v>
      </c>
      <c r="AV517" s="13" t="s">
        <v>92</v>
      </c>
      <c r="AW517" s="13" t="s">
        <v>32</v>
      </c>
      <c r="AX517" s="13" t="s">
        <v>76</v>
      </c>
      <c r="AY517" s="269" t="s">
        <v>149</v>
      </c>
    </row>
    <row r="518" s="14" customFormat="1">
      <c r="A518" s="14"/>
      <c r="B518" s="270"/>
      <c r="C518" s="271"/>
      <c r="D518" s="260" t="s">
        <v>190</v>
      </c>
      <c r="E518" s="272" t="s">
        <v>1</v>
      </c>
      <c r="F518" s="273" t="s">
        <v>203</v>
      </c>
      <c r="G518" s="271"/>
      <c r="H518" s="274">
        <v>19.5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0" t="s">
        <v>190</v>
      </c>
      <c r="AU518" s="280" t="s">
        <v>92</v>
      </c>
      <c r="AV518" s="14" t="s">
        <v>166</v>
      </c>
      <c r="AW518" s="14" t="s">
        <v>4</v>
      </c>
      <c r="AX518" s="14" t="s">
        <v>84</v>
      </c>
      <c r="AY518" s="280" t="s">
        <v>149</v>
      </c>
    </row>
    <row r="519" s="2" customFormat="1" ht="36.72453" customHeight="1">
      <c r="A519" s="39"/>
      <c r="B519" s="40"/>
      <c r="C519" s="239" t="s">
        <v>1452</v>
      </c>
      <c r="D519" s="239" t="s">
        <v>152</v>
      </c>
      <c r="E519" s="240" t="s">
        <v>1499</v>
      </c>
      <c r="F519" s="241" t="s">
        <v>1500</v>
      </c>
      <c r="G519" s="242" t="s">
        <v>188</v>
      </c>
      <c r="H519" s="243">
        <v>68.152000000000001</v>
      </c>
      <c r="I519" s="244"/>
      <c r="J519" s="245">
        <f>ROUND(I519*H519,2)</f>
        <v>0</v>
      </c>
      <c r="K519" s="246"/>
      <c r="L519" s="45"/>
      <c r="M519" s="247" t="s">
        <v>1</v>
      </c>
      <c r="N519" s="248" t="s">
        <v>42</v>
      </c>
      <c r="O519" s="98"/>
      <c r="P519" s="249">
        <f>O519*H519</f>
        <v>0</v>
      </c>
      <c r="Q519" s="249">
        <v>0.0025000000000000001</v>
      </c>
      <c r="R519" s="249">
        <f>Q519*H519</f>
        <v>0.17038</v>
      </c>
      <c r="S519" s="249">
        <v>0</v>
      </c>
      <c r="T519" s="25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1" t="s">
        <v>264</v>
      </c>
      <c r="AT519" s="251" t="s">
        <v>152</v>
      </c>
      <c r="AU519" s="251" t="s">
        <v>92</v>
      </c>
      <c r="AY519" s="18" t="s">
        <v>149</v>
      </c>
      <c r="BE519" s="252">
        <f>IF(N519="základná",J519,0)</f>
        <v>0</v>
      </c>
      <c r="BF519" s="252">
        <f>IF(N519="znížená",J519,0)</f>
        <v>0</v>
      </c>
      <c r="BG519" s="252">
        <f>IF(N519="zákl. prenesená",J519,0)</f>
        <v>0</v>
      </c>
      <c r="BH519" s="252">
        <f>IF(N519="zníž. prenesená",J519,0)</f>
        <v>0</v>
      </c>
      <c r="BI519" s="252">
        <f>IF(N519="nulová",J519,0)</f>
        <v>0</v>
      </c>
      <c r="BJ519" s="18" t="s">
        <v>92</v>
      </c>
      <c r="BK519" s="252">
        <f>ROUND(I519*H519,2)</f>
        <v>0</v>
      </c>
      <c r="BL519" s="18" t="s">
        <v>264</v>
      </c>
      <c r="BM519" s="251" t="s">
        <v>1787</v>
      </c>
    </row>
    <row r="520" s="15" customFormat="1">
      <c r="A520" s="15"/>
      <c r="B520" s="294"/>
      <c r="C520" s="295"/>
      <c r="D520" s="260" t="s">
        <v>190</v>
      </c>
      <c r="E520" s="296" t="s">
        <v>1</v>
      </c>
      <c r="F520" s="297" t="s">
        <v>1502</v>
      </c>
      <c r="G520" s="295"/>
      <c r="H520" s="296" t="s">
        <v>1</v>
      </c>
      <c r="I520" s="298"/>
      <c r="J520" s="295"/>
      <c r="K520" s="295"/>
      <c r="L520" s="299"/>
      <c r="M520" s="300"/>
      <c r="N520" s="301"/>
      <c r="O520" s="301"/>
      <c r="P520" s="301"/>
      <c r="Q520" s="301"/>
      <c r="R520" s="301"/>
      <c r="S520" s="301"/>
      <c r="T520" s="302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303" t="s">
        <v>190</v>
      </c>
      <c r="AU520" s="303" t="s">
        <v>92</v>
      </c>
      <c r="AV520" s="15" t="s">
        <v>84</v>
      </c>
      <c r="AW520" s="15" t="s">
        <v>32</v>
      </c>
      <c r="AX520" s="15" t="s">
        <v>76</v>
      </c>
      <c r="AY520" s="303" t="s">
        <v>149</v>
      </c>
    </row>
    <row r="521" s="13" customFormat="1">
      <c r="A521" s="13"/>
      <c r="B521" s="258"/>
      <c r="C521" s="259"/>
      <c r="D521" s="260" t="s">
        <v>190</v>
      </c>
      <c r="E521" s="261" t="s">
        <v>1</v>
      </c>
      <c r="F521" s="262" t="s">
        <v>1788</v>
      </c>
      <c r="G521" s="259"/>
      <c r="H521" s="263">
        <v>54.014000000000003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190</v>
      </c>
      <c r="AU521" s="269" t="s">
        <v>92</v>
      </c>
      <c r="AV521" s="13" t="s">
        <v>92</v>
      </c>
      <c r="AW521" s="13" t="s">
        <v>32</v>
      </c>
      <c r="AX521" s="13" t="s">
        <v>76</v>
      </c>
      <c r="AY521" s="269" t="s">
        <v>149</v>
      </c>
    </row>
    <row r="522" s="13" customFormat="1">
      <c r="A522" s="13"/>
      <c r="B522" s="258"/>
      <c r="C522" s="259"/>
      <c r="D522" s="260" t="s">
        <v>190</v>
      </c>
      <c r="E522" s="261" t="s">
        <v>1</v>
      </c>
      <c r="F522" s="262" t="s">
        <v>1738</v>
      </c>
      <c r="G522" s="259"/>
      <c r="H522" s="263">
        <v>14.138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190</v>
      </c>
      <c r="AU522" s="269" t="s">
        <v>92</v>
      </c>
      <c r="AV522" s="13" t="s">
        <v>92</v>
      </c>
      <c r="AW522" s="13" t="s">
        <v>32</v>
      </c>
      <c r="AX522" s="13" t="s">
        <v>76</v>
      </c>
      <c r="AY522" s="269" t="s">
        <v>149</v>
      </c>
    </row>
    <row r="523" s="14" customFormat="1">
      <c r="A523" s="14"/>
      <c r="B523" s="270"/>
      <c r="C523" s="271"/>
      <c r="D523" s="260" t="s">
        <v>190</v>
      </c>
      <c r="E523" s="272" t="s">
        <v>1</v>
      </c>
      <c r="F523" s="273" t="s">
        <v>203</v>
      </c>
      <c r="G523" s="271"/>
      <c r="H523" s="274">
        <v>68.152000000000001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0" t="s">
        <v>190</v>
      </c>
      <c r="AU523" s="280" t="s">
        <v>92</v>
      </c>
      <c r="AV523" s="14" t="s">
        <v>166</v>
      </c>
      <c r="AW523" s="14" t="s">
        <v>32</v>
      </c>
      <c r="AX523" s="14" t="s">
        <v>84</v>
      </c>
      <c r="AY523" s="280" t="s">
        <v>149</v>
      </c>
    </row>
    <row r="524" s="2" customFormat="1" ht="16.30189" customHeight="1">
      <c r="A524" s="39"/>
      <c r="B524" s="40"/>
      <c r="C524" s="282" t="s">
        <v>1454</v>
      </c>
      <c r="D524" s="282" t="s">
        <v>243</v>
      </c>
      <c r="E524" s="283" t="s">
        <v>1505</v>
      </c>
      <c r="F524" s="284" t="s">
        <v>1506</v>
      </c>
      <c r="G524" s="285" t="s">
        <v>493</v>
      </c>
      <c r="H524" s="286">
        <v>34.076000000000001</v>
      </c>
      <c r="I524" s="287"/>
      <c r="J524" s="288">
        <f>ROUND(I524*H524,2)</f>
        <v>0</v>
      </c>
      <c r="K524" s="289"/>
      <c r="L524" s="290"/>
      <c r="M524" s="291" t="s">
        <v>1</v>
      </c>
      <c r="N524" s="292" t="s">
        <v>42</v>
      </c>
      <c r="O524" s="98"/>
      <c r="P524" s="249">
        <f>O524*H524</f>
        <v>0</v>
      </c>
      <c r="Q524" s="249">
        <v>0.001</v>
      </c>
      <c r="R524" s="249">
        <f>Q524*H524</f>
        <v>0.034076000000000002</v>
      </c>
      <c r="S524" s="249">
        <v>0</v>
      </c>
      <c r="T524" s="25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1" t="s">
        <v>332</v>
      </c>
      <c r="AT524" s="251" t="s">
        <v>243</v>
      </c>
      <c r="AU524" s="251" t="s">
        <v>92</v>
      </c>
      <c r="AY524" s="18" t="s">
        <v>149</v>
      </c>
      <c r="BE524" s="252">
        <f>IF(N524="základná",J524,0)</f>
        <v>0</v>
      </c>
      <c r="BF524" s="252">
        <f>IF(N524="znížená",J524,0)</f>
        <v>0</v>
      </c>
      <c r="BG524" s="252">
        <f>IF(N524="zákl. prenesená",J524,0)</f>
        <v>0</v>
      </c>
      <c r="BH524" s="252">
        <f>IF(N524="zníž. prenesená",J524,0)</f>
        <v>0</v>
      </c>
      <c r="BI524" s="252">
        <f>IF(N524="nulová",J524,0)</f>
        <v>0</v>
      </c>
      <c r="BJ524" s="18" t="s">
        <v>92</v>
      </c>
      <c r="BK524" s="252">
        <f>ROUND(I524*H524,2)</f>
        <v>0</v>
      </c>
      <c r="BL524" s="18" t="s">
        <v>264</v>
      </c>
      <c r="BM524" s="251" t="s">
        <v>1789</v>
      </c>
    </row>
    <row r="525" s="13" customFormat="1">
      <c r="A525" s="13"/>
      <c r="B525" s="258"/>
      <c r="C525" s="259"/>
      <c r="D525" s="260" t="s">
        <v>190</v>
      </c>
      <c r="E525" s="259"/>
      <c r="F525" s="262" t="s">
        <v>1790</v>
      </c>
      <c r="G525" s="259"/>
      <c r="H525" s="263">
        <v>34.076000000000001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190</v>
      </c>
      <c r="AU525" s="269" t="s">
        <v>92</v>
      </c>
      <c r="AV525" s="13" t="s">
        <v>92</v>
      </c>
      <c r="AW525" s="13" t="s">
        <v>4</v>
      </c>
      <c r="AX525" s="13" t="s">
        <v>84</v>
      </c>
      <c r="AY525" s="269" t="s">
        <v>149</v>
      </c>
    </row>
    <row r="526" s="2" customFormat="1" ht="21.0566" customHeight="1">
      <c r="A526" s="39"/>
      <c r="B526" s="40"/>
      <c r="C526" s="239" t="s">
        <v>1458</v>
      </c>
      <c r="D526" s="239" t="s">
        <v>152</v>
      </c>
      <c r="E526" s="240" t="s">
        <v>1510</v>
      </c>
      <c r="F526" s="241" t="s">
        <v>1511</v>
      </c>
      <c r="G526" s="242" t="s">
        <v>188</v>
      </c>
      <c r="H526" s="243">
        <v>73.614000000000004</v>
      </c>
      <c r="I526" s="244"/>
      <c r="J526" s="245">
        <f>ROUND(I526*H526,2)</f>
        <v>0</v>
      </c>
      <c r="K526" s="246"/>
      <c r="L526" s="45"/>
      <c r="M526" s="247" t="s">
        <v>1</v>
      </c>
      <c r="N526" s="248" t="s">
        <v>42</v>
      </c>
      <c r="O526" s="98"/>
      <c r="P526" s="249">
        <f>O526*H526</f>
        <v>0</v>
      </c>
      <c r="Q526" s="249">
        <v>0.00054226000000000003</v>
      </c>
      <c r="R526" s="249">
        <f>Q526*H526</f>
        <v>0.039917927640000003</v>
      </c>
      <c r="S526" s="249">
        <v>0</v>
      </c>
      <c r="T526" s="25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1" t="s">
        <v>264</v>
      </c>
      <c r="AT526" s="251" t="s">
        <v>152</v>
      </c>
      <c r="AU526" s="251" t="s">
        <v>92</v>
      </c>
      <c r="AY526" s="18" t="s">
        <v>149</v>
      </c>
      <c r="BE526" s="252">
        <f>IF(N526="základná",J526,0)</f>
        <v>0</v>
      </c>
      <c r="BF526" s="252">
        <f>IF(N526="znížená",J526,0)</f>
        <v>0</v>
      </c>
      <c r="BG526" s="252">
        <f>IF(N526="zákl. prenesená",J526,0)</f>
        <v>0</v>
      </c>
      <c r="BH526" s="252">
        <f>IF(N526="zníž. prenesená",J526,0)</f>
        <v>0</v>
      </c>
      <c r="BI526" s="252">
        <f>IF(N526="nulová",J526,0)</f>
        <v>0</v>
      </c>
      <c r="BJ526" s="18" t="s">
        <v>92</v>
      </c>
      <c r="BK526" s="252">
        <f>ROUND(I526*H526,2)</f>
        <v>0</v>
      </c>
      <c r="BL526" s="18" t="s">
        <v>264</v>
      </c>
      <c r="BM526" s="251" t="s">
        <v>1791</v>
      </c>
    </row>
    <row r="527" s="13" customFormat="1">
      <c r="A527" s="13"/>
      <c r="B527" s="258"/>
      <c r="C527" s="259"/>
      <c r="D527" s="260" t="s">
        <v>190</v>
      </c>
      <c r="E527" s="261" t="s">
        <v>1</v>
      </c>
      <c r="F527" s="262" t="s">
        <v>1792</v>
      </c>
      <c r="G527" s="259"/>
      <c r="H527" s="263">
        <v>59.475999999999999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190</v>
      </c>
      <c r="AU527" s="269" t="s">
        <v>92</v>
      </c>
      <c r="AV527" s="13" t="s">
        <v>92</v>
      </c>
      <c r="AW527" s="13" t="s">
        <v>32</v>
      </c>
      <c r="AX527" s="13" t="s">
        <v>76</v>
      </c>
      <c r="AY527" s="269" t="s">
        <v>149</v>
      </c>
    </row>
    <row r="528" s="13" customFormat="1">
      <c r="A528" s="13"/>
      <c r="B528" s="258"/>
      <c r="C528" s="259"/>
      <c r="D528" s="260" t="s">
        <v>190</v>
      </c>
      <c r="E528" s="261" t="s">
        <v>1</v>
      </c>
      <c r="F528" s="262" t="s">
        <v>1738</v>
      </c>
      <c r="G528" s="259"/>
      <c r="H528" s="263">
        <v>14.138</v>
      </c>
      <c r="I528" s="264"/>
      <c r="J528" s="259"/>
      <c r="K528" s="259"/>
      <c r="L528" s="265"/>
      <c r="M528" s="266"/>
      <c r="N528" s="267"/>
      <c r="O528" s="267"/>
      <c r="P528" s="267"/>
      <c r="Q528" s="267"/>
      <c r="R528" s="267"/>
      <c r="S528" s="267"/>
      <c r="T528" s="26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9" t="s">
        <v>190</v>
      </c>
      <c r="AU528" s="269" t="s">
        <v>92</v>
      </c>
      <c r="AV528" s="13" t="s">
        <v>92</v>
      </c>
      <c r="AW528" s="13" t="s">
        <v>32</v>
      </c>
      <c r="AX528" s="13" t="s">
        <v>76</v>
      </c>
      <c r="AY528" s="269" t="s">
        <v>149</v>
      </c>
    </row>
    <row r="529" s="14" customFormat="1">
      <c r="A529" s="14"/>
      <c r="B529" s="270"/>
      <c r="C529" s="271"/>
      <c r="D529" s="260" t="s">
        <v>190</v>
      </c>
      <c r="E529" s="272" t="s">
        <v>1</v>
      </c>
      <c r="F529" s="273" t="s">
        <v>203</v>
      </c>
      <c r="G529" s="271"/>
      <c r="H529" s="274">
        <v>73.614000000000004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0" t="s">
        <v>190</v>
      </c>
      <c r="AU529" s="280" t="s">
        <v>92</v>
      </c>
      <c r="AV529" s="14" t="s">
        <v>166</v>
      </c>
      <c r="AW529" s="14" t="s">
        <v>32</v>
      </c>
      <c r="AX529" s="14" t="s">
        <v>84</v>
      </c>
      <c r="AY529" s="280" t="s">
        <v>149</v>
      </c>
    </row>
    <row r="530" s="2" customFormat="1" ht="31.92453" customHeight="1">
      <c r="A530" s="39"/>
      <c r="B530" s="40"/>
      <c r="C530" s="282" t="s">
        <v>1464</v>
      </c>
      <c r="D530" s="282" t="s">
        <v>243</v>
      </c>
      <c r="E530" s="283" t="s">
        <v>1515</v>
      </c>
      <c r="F530" s="284" t="s">
        <v>1516</v>
      </c>
      <c r="G530" s="285" t="s">
        <v>188</v>
      </c>
      <c r="H530" s="286">
        <v>84.656000000000006</v>
      </c>
      <c r="I530" s="287"/>
      <c r="J530" s="288">
        <f>ROUND(I530*H530,2)</f>
        <v>0</v>
      </c>
      <c r="K530" s="289"/>
      <c r="L530" s="290"/>
      <c r="M530" s="291" t="s">
        <v>1</v>
      </c>
      <c r="N530" s="292" t="s">
        <v>42</v>
      </c>
      <c r="O530" s="98"/>
      <c r="P530" s="249">
        <f>O530*H530</f>
        <v>0</v>
      </c>
      <c r="Q530" s="249">
        <v>0.0073800000000000003</v>
      </c>
      <c r="R530" s="249">
        <f>Q530*H530</f>
        <v>0.62476128000000009</v>
      </c>
      <c r="S530" s="249">
        <v>0</v>
      </c>
      <c r="T530" s="25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1" t="s">
        <v>332</v>
      </c>
      <c r="AT530" s="251" t="s">
        <v>243</v>
      </c>
      <c r="AU530" s="251" t="s">
        <v>92</v>
      </c>
      <c r="AY530" s="18" t="s">
        <v>149</v>
      </c>
      <c r="BE530" s="252">
        <f>IF(N530="základná",J530,0)</f>
        <v>0</v>
      </c>
      <c r="BF530" s="252">
        <f>IF(N530="znížená",J530,0)</f>
        <v>0</v>
      </c>
      <c r="BG530" s="252">
        <f>IF(N530="zákl. prenesená",J530,0)</f>
        <v>0</v>
      </c>
      <c r="BH530" s="252">
        <f>IF(N530="zníž. prenesená",J530,0)</f>
        <v>0</v>
      </c>
      <c r="BI530" s="252">
        <f>IF(N530="nulová",J530,0)</f>
        <v>0</v>
      </c>
      <c r="BJ530" s="18" t="s">
        <v>92</v>
      </c>
      <c r="BK530" s="252">
        <f>ROUND(I530*H530,2)</f>
        <v>0</v>
      </c>
      <c r="BL530" s="18" t="s">
        <v>264</v>
      </c>
      <c r="BM530" s="251" t="s">
        <v>1793</v>
      </c>
    </row>
    <row r="531" s="13" customFormat="1">
      <c r="A531" s="13"/>
      <c r="B531" s="258"/>
      <c r="C531" s="259"/>
      <c r="D531" s="260" t="s">
        <v>190</v>
      </c>
      <c r="E531" s="259"/>
      <c r="F531" s="262" t="s">
        <v>1794</v>
      </c>
      <c r="G531" s="259"/>
      <c r="H531" s="263">
        <v>84.656000000000006</v>
      </c>
      <c r="I531" s="264"/>
      <c r="J531" s="259"/>
      <c r="K531" s="259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190</v>
      </c>
      <c r="AU531" s="269" t="s">
        <v>92</v>
      </c>
      <c r="AV531" s="13" t="s">
        <v>92</v>
      </c>
      <c r="AW531" s="13" t="s">
        <v>4</v>
      </c>
      <c r="AX531" s="13" t="s">
        <v>84</v>
      </c>
      <c r="AY531" s="269" t="s">
        <v>149</v>
      </c>
    </row>
    <row r="532" s="2" customFormat="1" ht="23.4566" customHeight="1">
      <c r="A532" s="39"/>
      <c r="B532" s="40"/>
      <c r="C532" s="239" t="s">
        <v>1467</v>
      </c>
      <c r="D532" s="239" t="s">
        <v>152</v>
      </c>
      <c r="E532" s="240" t="s">
        <v>1520</v>
      </c>
      <c r="F532" s="241" t="s">
        <v>806</v>
      </c>
      <c r="G532" s="242" t="s">
        <v>1521</v>
      </c>
      <c r="H532" s="315"/>
      <c r="I532" s="244"/>
      <c r="J532" s="245">
        <f>ROUND(I532*H532,2)</f>
        <v>0</v>
      </c>
      <c r="K532" s="246"/>
      <c r="L532" s="45"/>
      <c r="M532" s="247" t="s">
        <v>1</v>
      </c>
      <c r="N532" s="248" t="s">
        <v>42</v>
      </c>
      <c r="O532" s="98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1" t="s">
        <v>264</v>
      </c>
      <c r="AT532" s="251" t="s">
        <v>152</v>
      </c>
      <c r="AU532" s="251" t="s">
        <v>92</v>
      </c>
      <c r="AY532" s="18" t="s">
        <v>149</v>
      </c>
      <c r="BE532" s="252">
        <f>IF(N532="základná",J532,0)</f>
        <v>0</v>
      </c>
      <c r="BF532" s="252">
        <f>IF(N532="znížená",J532,0)</f>
        <v>0</v>
      </c>
      <c r="BG532" s="252">
        <f>IF(N532="zákl. prenesená",J532,0)</f>
        <v>0</v>
      </c>
      <c r="BH532" s="252">
        <f>IF(N532="zníž. prenesená",J532,0)</f>
        <v>0</v>
      </c>
      <c r="BI532" s="252">
        <f>IF(N532="nulová",J532,0)</f>
        <v>0</v>
      </c>
      <c r="BJ532" s="18" t="s">
        <v>92</v>
      </c>
      <c r="BK532" s="252">
        <f>ROUND(I532*H532,2)</f>
        <v>0</v>
      </c>
      <c r="BL532" s="18" t="s">
        <v>264</v>
      </c>
      <c r="BM532" s="251" t="s">
        <v>1795</v>
      </c>
    </row>
    <row r="533" s="12" customFormat="1" ht="25.92" customHeight="1">
      <c r="A533" s="12"/>
      <c r="B533" s="223"/>
      <c r="C533" s="224"/>
      <c r="D533" s="225" t="s">
        <v>75</v>
      </c>
      <c r="E533" s="226" t="s">
        <v>146</v>
      </c>
      <c r="F533" s="226" t="s">
        <v>147</v>
      </c>
      <c r="G533" s="224"/>
      <c r="H533" s="224"/>
      <c r="I533" s="227"/>
      <c r="J533" s="228">
        <f>BK533</f>
        <v>0</v>
      </c>
      <c r="K533" s="224"/>
      <c r="L533" s="229"/>
      <c r="M533" s="230"/>
      <c r="N533" s="231"/>
      <c r="O533" s="231"/>
      <c r="P533" s="232">
        <f>SUM(P534:P543)</f>
        <v>0</v>
      </c>
      <c r="Q533" s="231"/>
      <c r="R533" s="232">
        <f>SUM(R534:R543)</f>
        <v>0</v>
      </c>
      <c r="S533" s="231"/>
      <c r="T533" s="233">
        <f>SUM(T534:T543)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34" t="s">
        <v>148</v>
      </c>
      <c r="AT533" s="235" t="s">
        <v>75</v>
      </c>
      <c r="AU533" s="235" t="s">
        <v>76</v>
      </c>
      <c r="AY533" s="234" t="s">
        <v>149</v>
      </c>
      <c r="BK533" s="236">
        <f>SUM(BK534:BK543)</f>
        <v>0</v>
      </c>
    </row>
    <row r="534" s="2" customFormat="1" ht="31.92453" customHeight="1">
      <c r="A534" s="39"/>
      <c r="B534" s="40"/>
      <c r="C534" s="239" t="s">
        <v>1472</v>
      </c>
      <c r="D534" s="239" t="s">
        <v>152</v>
      </c>
      <c r="E534" s="240" t="s">
        <v>1524</v>
      </c>
      <c r="F534" s="241" t="s">
        <v>154</v>
      </c>
      <c r="G534" s="242" t="s">
        <v>155</v>
      </c>
      <c r="H534" s="243">
        <v>1</v>
      </c>
      <c r="I534" s="244"/>
      <c r="J534" s="245">
        <f>ROUND(I534*H534,2)</f>
        <v>0</v>
      </c>
      <c r="K534" s="246"/>
      <c r="L534" s="45"/>
      <c r="M534" s="247" t="s">
        <v>1</v>
      </c>
      <c r="N534" s="248" t="s">
        <v>42</v>
      </c>
      <c r="O534" s="98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1" t="s">
        <v>156</v>
      </c>
      <c r="AT534" s="251" t="s">
        <v>152</v>
      </c>
      <c r="AU534" s="251" t="s">
        <v>84</v>
      </c>
      <c r="AY534" s="18" t="s">
        <v>149</v>
      </c>
      <c r="BE534" s="252">
        <f>IF(N534="základná",J534,0)</f>
        <v>0</v>
      </c>
      <c r="BF534" s="252">
        <f>IF(N534="znížená",J534,0)</f>
        <v>0</v>
      </c>
      <c r="BG534" s="252">
        <f>IF(N534="zákl. prenesená",J534,0)</f>
        <v>0</v>
      </c>
      <c r="BH534" s="252">
        <f>IF(N534="zníž. prenesená",J534,0)</f>
        <v>0</v>
      </c>
      <c r="BI534" s="252">
        <f>IF(N534="nulová",J534,0)</f>
        <v>0</v>
      </c>
      <c r="BJ534" s="18" t="s">
        <v>92</v>
      </c>
      <c r="BK534" s="252">
        <f>ROUND(I534*H534,2)</f>
        <v>0</v>
      </c>
      <c r="BL534" s="18" t="s">
        <v>156</v>
      </c>
      <c r="BM534" s="251" t="s">
        <v>1796</v>
      </c>
    </row>
    <row r="535" s="2" customFormat="1" ht="23.4566" customHeight="1">
      <c r="A535" s="39"/>
      <c r="B535" s="40"/>
      <c r="C535" s="239" t="s">
        <v>1477</v>
      </c>
      <c r="D535" s="239" t="s">
        <v>152</v>
      </c>
      <c r="E535" s="240" t="s">
        <v>1527</v>
      </c>
      <c r="F535" s="241" t="s">
        <v>159</v>
      </c>
      <c r="G535" s="242" t="s">
        <v>155</v>
      </c>
      <c r="H535" s="243">
        <v>1</v>
      </c>
      <c r="I535" s="244"/>
      <c r="J535" s="245">
        <f>ROUND(I535*H535,2)</f>
        <v>0</v>
      </c>
      <c r="K535" s="246"/>
      <c r="L535" s="45"/>
      <c r="M535" s="247" t="s">
        <v>1</v>
      </c>
      <c r="N535" s="248" t="s">
        <v>42</v>
      </c>
      <c r="O535" s="98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1" t="s">
        <v>156</v>
      </c>
      <c r="AT535" s="251" t="s">
        <v>152</v>
      </c>
      <c r="AU535" s="251" t="s">
        <v>84</v>
      </c>
      <c r="AY535" s="18" t="s">
        <v>149</v>
      </c>
      <c r="BE535" s="252">
        <f>IF(N535="základná",J535,0)</f>
        <v>0</v>
      </c>
      <c r="BF535" s="252">
        <f>IF(N535="znížená",J535,0)</f>
        <v>0</v>
      </c>
      <c r="BG535" s="252">
        <f>IF(N535="zákl. prenesená",J535,0)</f>
        <v>0</v>
      </c>
      <c r="BH535" s="252">
        <f>IF(N535="zníž. prenesená",J535,0)</f>
        <v>0</v>
      </c>
      <c r="BI535" s="252">
        <f>IF(N535="nulová",J535,0)</f>
        <v>0</v>
      </c>
      <c r="BJ535" s="18" t="s">
        <v>92</v>
      </c>
      <c r="BK535" s="252">
        <f>ROUND(I535*H535,2)</f>
        <v>0</v>
      </c>
      <c r="BL535" s="18" t="s">
        <v>156</v>
      </c>
      <c r="BM535" s="251" t="s">
        <v>1797</v>
      </c>
    </row>
    <row r="536" s="2" customFormat="1" ht="23.4566" customHeight="1">
      <c r="A536" s="39"/>
      <c r="B536" s="40"/>
      <c r="C536" s="239" t="s">
        <v>1482</v>
      </c>
      <c r="D536" s="239" t="s">
        <v>152</v>
      </c>
      <c r="E536" s="240" t="s">
        <v>1530</v>
      </c>
      <c r="F536" s="241" t="s">
        <v>162</v>
      </c>
      <c r="G536" s="242" t="s">
        <v>155</v>
      </c>
      <c r="H536" s="243">
        <v>1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156</v>
      </c>
      <c r="AT536" s="251" t="s">
        <v>152</v>
      </c>
      <c r="AU536" s="251" t="s">
        <v>84</v>
      </c>
      <c r="AY536" s="18" t="s">
        <v>149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156</v>
      </c>
      <c r="BM536" s="251" t="s">
        <v>1798</v>
      </c>
    </row>
    <row r="537" s="2" customFormat="1" ht="42.79245" customHeight="1">
      <c r="A537" s="39"/>
      <c r="B537" s="40"/>
      <c r="C537" s="239" t="s">
        <v>1487</v>
      </c>
      <c r="D537" s="239" t="s">
        <v>152</v>
      </c>
      <c r="E537" s="240" t="s">
        <v>167</v>
      </c>
      <c r="F537" s="241" t="s">
        <v>168</v>
      </c>
      <c r="G537" s="242" t="s">
        <v>155</v>
      </c>
      <c r="H537" s="243">
        <v>1</v>
      </c>
      <c r="I537" s="244"/>
      <c r="J537" s="245">
        <f>ROUND(I537*H537,2)</f>
        <v>0</v>
      </c>
      <c r="K537" s="246"/>
      <c r="L537" s="45"/>
      <c r="M537" s="247" t="s">
        <v>1</v>
      </c>
      <c r="N537" s="248" t="s">
        <v>42</v>
      </c>
      <c r="O537" s="98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1" t="s">
        <v>156</v>
      </c>
      <c r="AT537" s="251" t="s">
        <v>152</v>
      </c>
      <c r="AU537" s="251" t="s">
        <v>84</v>
      </c>
      <c r="AY537" s="18" t="s">
        <v>149</v>
      </c>
      <c r="BE537" s="252">
        <f>IF(N537="základná",J537,0)</f>
        <v>0</v>
      </c>
      <c r="BF537" s="252">
        <f>IF(N537="znížená",J537,0)</f>
        <v>0</v>
      </c>
      <c r="BG537" s="252">
        <f>IF(N537="zákl. prenesená",J537,0)</f>
        <v>0</v>
      </c>
      <c r="BH537" s="252">
        <f>IF(N537="zníž. prenesená",J537,0)</f>
        <v>0</v>
      </c>
      <c r="BI537" s="252">
        <f>IF(N537="nulová",J537,0)</f>
        <v>0</v>
      </c>
      <c r="BJ537" s="18" t="s">
        <v>92</v>
      </c>
      <c r="BK537" s="252">
        <f>ROUND(I537*H537,2)</f>
        <v>0</v>
      </c>
      <c r="BL537" s="18" t="s">
        <v>156</v>
      </c>
      <c r="BM537" s="251" t="s">
        <v>1799</v>
      </c>
    </row>
    <row r="538" s="2" customFormat="1" ht="42.79245" customHeight="1">
      <c r="A538" s="39"/>
      <c r="B538" s="40"/>
      <c r="C538" s="239" t="s">
        <v>1492</v>
      </c>
      <c r="D538" s="239" t="s">
        <v>152</v>
      </c>
      <c r="E538" s="240" t="s">
        <v>1535</v>
      </c>
      <c r="F538" s="241" t="s">
        <v>1536</v>
      </c>
      <c r="G538" s="242" t="s">
        <v>155</v>
      </c>
      <c r="H538" s="243">
        <v>1</v>
      </c>
      <c r="I538" s="244"/>
      <c r="J538" s="245">
        <f>ROUND(I538*H538,2)</f>
        <v>0</v>
      </c>
      <c r="K538" s="246"/>
      <c r="L538" s="45"/>
      <c r="M538" s="247" t="s">
        <v>1</v>
      </c>
      <c r="N538" s="248" t="s">
        <v>42</v>
      </c>
      <c r="O538" s="98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1" t="s">
        <v>156</v>
      </c>
      <c r="AT538" s="251" t="s">
        <v>152</v>
      </c>
      <c r="AU538" s="251" t="s">
        <v>84</v>
      </c>
      <c r="AY538" s="18" t="s">
        <v>149</v>
      </c>
      <c r="BE538" s="252">
        <f>IF(N538="základná",J538,0)</f>
        <v>0</v>
      </c>
      <c r="BF538" s="252">
        <f>IF(N538="znížená",J538,0)</f>
        <v>0</v>
      </c>
      <c r="BG538" s="252">
        <f>IF(N538="zákl. prenesená",J538,0)</f>
        <v>0</v>
      </c>
      <c r="BH538" s="252">
        <f>IF(N538="zníž. prenesená",J538,0)</f>
        <v>0</v>
      </c>
      <c r="BI538" s="252">
        <f>IF(N538="nulová",J538,0)</f>
        <v>0</v>
      </c>
      <c r="BJ538" s="18" t="s">
        <v>92</v>
      </c>
      <c r="BK538" s="252">
        <f>ROUND(I538*H538,2)</f>
        <v>0</v>
      </c>
      <c r="BL538" s="18" t="s">
        <v>156</v>
      </c>
      <c r="BM538" s="251" t="s">
        <v>1800</v>
      </c>
    </row>
    <row r="539" s="2" customFormat="1" ht="31.92453" customHeight="1">
      <c r="A539" s="39"/>
      <c r="B539" s="40"/>
      <c r="C539" s="239" t="s">
        <v>1498</v>
      </c>
      <c r="D539" s="239" t="s">
        <v>152</v>
      </c>
      <c r="E539" s="240" t="s">
        <v>1539</v>
      </c>
      <c r="F539" s="241" t="s">
        <v>1540</v>
      </c>
      <c r="G539" s="242" t="s">
        <v>155</v>
      </c>
      <c r="H539" s="243">
        <v>1</v>
      </c>
      <c r="I539" s="244"/>
      <c r="J539" s="245">
        <f>ROUND(I539*H539,2)</f>
        <v>0</v>
      </c>
      <c r="K539" s="246"/>
      <c r="L539" s="45"/>
      <c r="M539" s="247" t="s">
        <v>1</v>
      </c>
      <c r="N539" s="248" t="s">
        <v>42</v>
      </c>
      <c r="O539" s="98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1" t="s">
        <v>156</v>
      </c>
      <c r="AT539" s="251" t="s">
        <v>152</v>
      </c>
      <c r="AU539" s="251" t="s">
        <v>84</v>
      </c>
      <c r="AY539" s="18" t="s">
        <v>149</v>
      </c>
      <c r="BE539" s="252">
        <f>IF(N539="základná",J539,0)</f>
        <v>0</v>
      </c>
      <c r="BF539" s="252">
        <f>IF(N539="znížená",J539,0)</f>
        <v>0</v>
      </c>
      <c r="BG539" s="252">
        <f>IF(N539="zákl. prenesená",J539,0)</f>
        <v>0</v>
      </c>
      <c r="BH539" s="252">
        <f>IF(N539="zníž. prenesená",J539,0)</f>
        <v>0</v>
      </c>
      <c r="BI539" s="252">
        <f>IF(N539="nulová",J539,0)</f>
        <v>0</v>
      </c>
      <c r="BJ539" s="18" t="s">
        <v>92</v>
      </c>
      <c r="BK539" s="252">
        <f>ROUND(I539*H539,2)</f>
        <v>0</v>
      </c>
      <c r="BL539" s="18" t="s">
        <v>156</v>
      </c>
      <c r="BM539" s="251" t="s">
        <v>1801</v>
      </c>
    </row>
    <row r="540" s="13" customFormat="1">
      <c r="A540" s="13"/>
      <c r="B540" s="258"/>
      <c r="C540" s="259"/>
      <c r="D540" s="260" t="s">
        <v>190</v>
      </c>
      <c r="E540" s="261" t="s">
        <v>1</v>
      </c>
      <c r="F540" s="262" t="s">
        <v>1542</v>
      </c>
      <c r="G540" s="259"/>
      <c r="H540" s="263">
        <v>1</v>
      </c>
      <c r="I540" s="264"/>
      <c r="J540" s="259"/>
      <c r="K540" s="259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190</v>
      </c>
      <c r="AU540" s="269" t="s">
        <v>84</v>
      </c>
      <c r="AV540" s="13" t="s">
        <v>92</v>
      </c>
      <c r="AW540" s="13" t="s">
        <v>32</v>
      </c>
      <c r="AX540" s="13" t="s">
        <v>84</v>
      </c>
      <c r="AY540" s="269" t="s">
        <v>149</v>
      </c>
    </row>
    <row r="541" s="2" customFormat="1" ht="16.30189" customHeight="1">
      <c r="A541" s="39"/>
      <c r="B541" s="40"/>
      <c r="C541" s="239" t="s">
        <v>1504</v>
      </c>
      <c r="D541" s="239" t="s">
        <v>152</v>
      </c>
      <c r="E541" s="240" t="s">
        <v>1544</v>
      </c>
      <c r="F541" s="241" t="s">
        <v>1545</v>
      </c>
      <c r="G541" s="242" t="s">
        <v>155</v>
      </c>
      <c r="H541" s="243">
        <v>1</v>
      </c>
      <c r="I541" s="244"/>
      <c r="J541" s="245">
        <f>ROUND(I541*H541,2)</f>
        <v>0</v>
      </c>
      <c r="K541" s="246"/>
      <c r="L541" s="45"/>
      <c r="M541" s="247" t="s">
        <v>1</v>
      </c>
      <c r="N541" s="248" t="s">
        <v>42</v>
      </c>
      <c r="O541" s="98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1" t="s">
        <v>156</v>
      </c>
      <c r="AT541" s="251" t="s">
        <v>152</v>
      </c>
      <c r="AU541" s="251" t="s">
        <v>84</v>
      </c>
      <c r="AY541" s="18" t="s">
        <v>149</v>
      </c>
      <c r="BE541" s="252">
        <f>IF(N541="základná",J541,0)</f>
        <v>0</v>
      </c>
      <c r="BF541" s="252">
        <f>IF(N541="znížená",J541,0)</f>
        <v>0</v>
      </c>
      <c r="BG541" s="252">
        <f>IF(N541="zákl. prenesená",J541,0)</f>
        <v>0</v>
      </c>
      <c r="BH541" s="252">
        <f>IF(N541="zníž. prenesená",J541,0)</f>
        <v>0</v>
      </c>
      <c r="BI541" s="252">
        <f>IF(N541="nulová",J541,0)</f>
        <v>0</v>
      </c>
      <c r="BJ541" s="18" t="s">
        <v>92</v>
      </c>
      <c r="BK541" s="252">
        <f>ROUND(I541*H541,2)</f>
        <v>0</v>
      </c>
      <c r="BL541" s="18" t="s">
        <v>156</v>
      </c>
      <c r="BM541" s="251" t="s">
        <v>1802</v>
      </c>
    </row>
    <row r="542" s="2" customFormat="1" ht="16.30189" customHeight="1">
      <c r="A542" s="39"/>
      <c r="B542" s="40"/>
      <c r="C542" s="239" t="s">
        <v>1509</v>
      </c>
      <c r="D542" s="239" t="s">
        <v>152</v>
      </c>
      <c r="E542" s="240" t="s">
        <v>1548</v>
      </c>
      <c r="F542" s="241" t="s">
        <v>1549</v>
      </c>
      <c r="G542" s="242" t="s">
        <v>1550</v>
      </c>
      <c r="H542" s="243">
        <v>6</v>
      </c>
      <c r="I542" s="244"/>
      <c r="J542" s="245">
        <f>ROUND(I542*H542,2)</f>
        <v>0</v>
      </c>
      <c r="K542" s="246"/>
      <c r="L542" s="45"/>
      <c r="M542" s="247" t="s">
        <v>1</v>
      </c>
      <c r="N542" s="248" t="s">
        <v>42</v>
      </c>
      <c r="O542" s="98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51" t="s">
        <v>156</v>
      </c>
      <c r="AT542" s="251" t="s">
        <v>152</v>
      </c>
      <c r="AU542" s="251" t="s">
        <v>84</v>
      </c>
      <c r="AY542" s="18" t="s">
        <v>149</v>
      </c>
      <c r="BE542" s="252">
        <f>IF(N542="základná",J542,0)</f>
        <v>0</v>
      </c>
      <c r="BF542" s="252">
        <f>IF(N542="znížená",J542,0)</f>
        <v>0</v>
      </c>
      <c r="BG542" s="252">
        <f>IF(N542="zákl. prenesená",J542,0)</f>
        <v>0</v>
      </c>
      <c r="BH542" s="252">
        <f>IF(N542="zníž. prenesená",J542,0)</f>
        <v>0</v>
      </c>
      <c r="BI542" s="252">
        <f>IF(N542="nulová",J542,0)</f>
        <v>0</v>
      </c>
      <c r="BJ542" s="18" t="s">
        <v>92</v>
      </c>
      <c r="BK542" s="252">
        <f>ROUND(I542*H542,2)</f>
        <v>0</v>
      </c>
      <c r="BL542" s="18" t="s">
        <v>156</v>
      </c>
      <c r="BM542" s="251" t="s">
        <v>1803</v>
      </c>
    </row>
    <row r="543" s="2" customFormat="1" ht="16.30189" customHeight="1">
      <c r="A543" s="39"/>
      <c r="B543" s="40"/>
      <c r="C543" s="239" t="s">
        <v>1514</v>
      </c>
      <c r="D543" s="239" t="s">
        <v>152</v>
      </c>
      <c r="E543" s="240" t="s">
        <v>1553</v>
      </c>
      <c r="F543" s="241" t="s">
        <v>1554</v>
      </c>
      <c r="G543" s="242" t="s">
        <v>155</v>
      </c>
      <c r="H543" s="243">
        <v>1</v>
      </c>
      <c r="I543" s="244"/>
      <c r="J543" s="245">
        <f>ROUND(I543*H543,2)</f>
        <v>0</v>
      </c>
      <c r="K543" s="246"/>
      <c r="L543" s="45"/>
      <c r="M543" s="253" t="s">
        <v>1</v>
      </c>
      <c r="N543" s="254" t="s">
        <v>42</v>
      </c>
      <c r="O543" s="255"/>
      <c r="P543" s="256">
        <f>O543*H543</f>
        <v>0</v>
      </c>
      <c r="Q543" s="256">
        <v>0</v>
      </c>
      <c r="R543" s="256">
        <f>Q543*H543</f>
        <v>0</v>
      </c>
      <c r="S543" s="256">
        <v>0</v>
      </c>
      <c r="T543" s="25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156</v>
      </c>
      <c r="AT543" s="251" t="s">
        <v>152</v>
      </c>
      <c r="AU543" s="251" t="s">
        <v>84</v>
      </c>
      <c r="AY543" s="18" t="s">
        <v>149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156</v>
      </c>
      <c r="BM543" s="251" t="s">
        <v>1804</v>
      </c>
    </row>
    <row r="544" s="2" customFormat="1" ht="6.96" customHeight="1">
      <c r="A544" s="39"/>
      <c r="B544" s="73"/>
      <c r="C544" s="74"/>
      <c r="D544" s="74"/>
      <c r="E544" s="74"/>
      <c r="F544" s="74"/>
      <c r="G544" s="74"/>
      <c r="H544" s="74"/>
      <c r="I544" s="74"/>
      <c r="J544" s="74"/>
      <c r="K544" s="74"/>
      <c r="L544" s="45"/>
      <c r="M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</sheetData>
  <sheetProtection sheet="1" autoFilter="0" formatColumns="0" formatRows="0" objects="1" scenarios="1" spinCount="100000" saltValue="KgQFsKcTWrmFqAjIl6AaNXerHE8iKFu7lORMN2tHj9z53FSa7AaXs/f3OxI45ruxDlbhmXNQnfo0gAn1pj5pMg==" hashValue="rFSW0uwzDMYhNQ4Lta3h2p6LBrv/sjvyX3db/Xx34P7wahKV7/B7O8YW1+XZ2UFFEE4IKXY070z8JlpsEjtPnA==" algorithmName="SHA-512" password="CC35"/>
  <autoFilter ref="C128:K5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curlik</dc:creator>
  <cp:lastModifiedBy>curlik</cp:lastModifiedBy>
  <dcterms:created xsi:type="dcterms:W3CDTF">2021-08-11T08:43:30Z</dcterms:created>
  <dcterms:modified xsi:type="dcterms:W3CDTF">2021-08-11T08:43:59Z</dcterms:modified>
</cp:coreProperties>
</file>